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eetMetadata+xml" PartName="/xl/metadata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hidePivotFieldList="1" defaultThemeVersion="166925"/>
  <mc:AlternateContent>
    <mc:Choice Requires="x15">
      <x15ac:absPath xmlns:x15ac="http://schemas.microsoft.com/office/spreadsheetml/2010/11/ac" url="C:\Users\LeGke001\Desktop\DocGen Templates\"/>
    </mc:Choice>
  </mc:AlternateContent>
  <xr:revisionPtr revIDLastSave="0" documentId="13_ncr:1_{BFB836AC-B9E1-4336-893D-97E8D1E4D67F}" xr6:coauthVersionLast="47" xr6:coauthVersionMax="47" xr10:uidLastSave="{00000000-0000-0000-0000-000000000000}"/>
  <bookViews>
    <workbookView xWindow="-108" yWindow="-108" windowWidth="30936" windowHeight="16776" tabRatio="758" xr2:uid="{304FDA69-7A47-4CC3-8513-ED990DBC5E5E}"/>
  </bookViews>
  <sheets>
    <sheet name="CPE" sheetId="4" r:id="rId1"/>
    <sheet name="Comparison CPE" sheetId="7" r:id="rId2"/>
    <sheet name="Category CPE" sheetId="12" r:id="rId3"/>
    <sheet name="PayBack CPE" sheetId="23" r:id="rId4"/>
    <sheet name="Bid Summary" sheetId="18" r:id="rId5"/>
    <sheet name="PIVOT" sheetId="21" r:id="rId6"/>
    <sheet name="PARAMETERS" sheetId="10" r:id="rId7"/>
    <sheet name="Notes Terms" sheetId="2" r:id="rId8"/>
    <sheet name="Line Detail" sheetId="8" r:id="rId9"/>
    <sheet name="Map-Parameters" sheetId="24" r:id="rId10"/>
    <sheet name="Map-Notes Terms" sheetId="25" r:id="rId11"/>
    <sheet name="Map-Line Detail" sheetId="26" r:id="rId12"/>
  </sheets>
  <externalReferences>
    <externalReference r:id="rId13"/>
    <externalReference r:id="rId14"/>
  </externalReferences>
  <definedNames>
    <definedName name="_xlnm._FilterDatabase" localSheetId="8" hidden="1">'Line Detail'!$A$7:$HM$7</definedName>
    <definedName name="af">'[1]Input - SKU List'!#REF!</definedName>
    <definedName name="ag">'[1]Input - SKU List'!#REF!</definedName>
    <definedName name="Alt_Sum_Choices">'[2]Data Validation Lists'!$E$8:$E$10</definedName>
    <definedName name="Alternate_Action">'[2]Input - SKU List'!$AN$12:$AN$82</definedName>
    <definedName name="Alternate_Choice">'[1]Data Validation Lists'!$E$2:$E$5</definedName>
    <definedName name="Alternate_Extended_Net">'[1]Input - SKU List'!#REF!</definedName>
    <definedName name="Alternate_Extended_Net_Cost">'[1]Input - SKU List'!$BL$12:$BL$82</definedName>
    <definedName name="Alternate_Extended_Sales">'[2]Input - SKU List'!$AV$12:$AV$82</definedName>
    <definedName name="Alternate_Extended_TDC">'[2]Input - SKU List'!$BM$12:$BM$82</definedName>
    <definedName name="Alternatives">'Line Detail'!$CJ:$DS</definedName>
    <definedName name="Ancillary_Items">'[1]Data Validation Lists'!$L$2:$L$5</definedName>
    <definedName name="AS2DocOpenMode" hidden="1">"AS2DocumentEdit"</definedName>
    <definedName name="ay">'[1]Input - SKU List'!#REF!</definedName>
    <definedName name="Core_Items">'[2]Data Validation Lists'!$J$2:$J$10</definedName>
    <definedName name="Dept_Range">'[2]Input - SKU List'!$AD$12:$AD$82</definedName>
    <definedName name="Extended_Net_Cost">'[1]Input - SKU List'!$Z$12:$Z$82</definedName>
    <definedName name="Extended_TDC">'[2]Input - SKU List'!$AA$12:$AA$82</definedName>
    <definedName name="Historical_Data">'Line Detail'!$DU:$EK</definedName>
    <definedName name="JR_PAGE_ANCHOR_0_1">#REF!</definedName>
    <definedName name="Non_Core_Options">'[1]Data Validation Lists'!$G$2:$G$50</definedName>
    <definedName name="Price_Method">'[2]Input - SKU List'!$G$12:$G$82</definedName>
    <definedName name="Priced_Range">'[1]Input - SKU List'!#REF!</definedName>
    <definedName name="_xlnm.Print_Area" localSheetId="4">'Bid Summary'!$A$1:$Q$17</definedName>
    <definedName name="_xlnm.Print_Area" localSheetId="2">'Category CPE'!$A$1:$AM$50</definedName>
    <definedName name="_xlnm.Print_Area" localSheetId="1">'Comparison CPE'!$A$1:$V$24</definedName>
    <definedName name="_xlnm.Print_Area" localSheetId="0">CPE!$A$1:$Z$34</definedName>
    <definedName name="_xlnm.Print_Titles" localSheetId="2">'Category CPE'!$A:$C</definedName>
    <definedName name="Proposed_Extended">'[1]Input - SKU List'!#REF!</definedName>
    <definedName name="Proposed_Extended_Sales">'[2]Input - SKU List'!$I$12:$I$82</definedName>
    <definedName name="Revenue_Segments">'[1]Data Validation Lists'!$A$2:$A$17</definedName>
    <definedName name="SIC_Groups">'[1]Data Validation Lists'!$C$2:$C$19</definedName>
    <definedName name="Toner">'[2]Data Validation Lists'!$J$15:$J$16</definedName>
  </definedNames>
  <calcPr calcId="191029"/>
  <pivotCaches>
    <pivotCache cacheId="4" r:id="rId15"/>
  </pivotCaches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52" i="10" l="1"/>
  <c r="I51" i="10"/>
  <c r="H8" i="8" l="1"/>
  <c r="H28" i="10"/>
  <c r="C15" i="10" l="1"/>
  <c r="B7" i="2"/>
  <c r="B6" i="2"/>
  <c r="B5" i="2"/>
  <c r="B4" i="2"/>
  <c r="B3" i="2"/>
  <c r="B2" i="2"/>
  <c r="AL44" i="12" l="1"/>
  <c r="AK44" i="12"/>
  <c r="AJ44" i="12"/>
  <c r="AI44" i="12"/>
  <c r="AG44" i="12"/>
  <c r="AF44" i="12"/>
  <c r="AE44" i="12"/>
  <c r="AD44" i="12"/>
  <c r="AB44" i="12"/>
  <c r="AA44" i="12"/>
  <c r="Z44" i="12"/>
  <c r="Y44" i="12"/>
  <c r="W44" i="12"/>
  <c r="V44" i="12"/>
  <c r="U44" i="12"/>
  <c r="T44" i="12"/>
  <c r="R44" i="12"/>
  <c r="P44" i="12"/>
  <c r="O44" i="12"/>
  <c r="L44" i="12"/>
  <c r="J44" i="12"/>
  <c r="K44" i="12" s="1"/>
  <c r="I44" i="12"/>
  <c r="F44" i="12"/>
  <c r="E44" i="12"/>
  <c r="D44" i="12"/>
  <c r="H44" i="12" s="1"/>
  <c r="F45" i="12"/>
  <c r="G31" i="4" a="1"/>
  <c r="G31" i="4" s="1"/>
  <c r="H31" i="4" s="1" a="1"/>
  <c r="H31" i="4" s="1"/>
  <c r="G30" i="4" a="1"/>
  <c r="G30" i="4" s="1"/>
  <c r="H30" i="4" s="1" a="1"/>
  <c r="H30" i="4" s="1"/>
  <c r="E27" i="23" a="1"/>
  <c r="E27" i="23" s="1"/>
  <c r="D5" i="18"/>
  <c r="C30" i="23" a="1"/>
  <c r="C30" i="23" s="1"/>
  <c r="E30" i="23" s="1" a="1"/>
  <c r="E30" i="23" s="1"/>
  <c r="C29" i="23" a="1"/>
  <c r="C29" i="23" s="1"/>
  <c r="E29" i="23" s="1" a="1"/>
  <c r="E29" i="23" s="1"/>
  <c r="E28" i="23" a="1"/>
  <c r="E28" i="23" s="1"/>
  <c r="E29" i="4" a="1"/>
  <c r="E29" i="4" s="1"/>
  <c r="E28" i="4" a="1"/>
  <c r="E28" i="4" s="1"/>
  <c r="M24" i="4"/>
  <c r="M23" i="4"/>
  <c r="M22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8" i="4"/>
  <c r="M7" i="4"/>
  <c r="G24" i="4" a="1"/>
  <c r="G24" i="4" s="1"/>
  <c r="G23" i="4" a="1"/>
  <c r="G23" i="4" s="1"/>
  <c r="G22" i="4" a="1"/>
  <c r="G22" i="4" s="1"/>
  <c r="G21" i="4" a="1"/>
  <c r="G21" i="4" s="1"/>
  <c r="G20" i="4" a="1"/>
  <c r="G20" i="4" s="1"/>
  <c r="G19" i="4" a="1"/>
  <c r="G19" i="4" s="1"/>
  <c r="G18" i="4" a="1"/>
  <c r="G18" i="4" s="1"/>
  <c r="G17" i="4" a="1"/>
  <c r="G17" i="4" s="1"/>
  <c r="G16" i="4" a="1"/>
  <c r="G16" i="4" s="1"/>
  <c r="G15" i="4" a="1"/>
  <c r="G15" i="4" s="1"/>
  <c r="G14" i="4" a="1"/>
  <c r="G14" i="4" s="1"/>
  <c r="G13" i="4" a="1"/>
  <c r="G13" i="4" s="1"/>
  <c r="G12" i="4" a="1"/>
  <c r="G12" i="4" s="1"/>
  <c r="G11" i="4" a="1"/>
  <c r="G11" i="4" s="1"/>
  <c r="G10" i="4" a="1"/>
  <c r="G10" i="4" s="1"/>
  <c r="G9" i="4" a="1"/>
  <c r="G9" i="4" s="1"/>
  <c r="G8" i="4" a="1"/>
  <c r="G8" i="4" s="1"/>
  <c r="G7" i="4" a="1"/>
  <c r="G7" i="4" s="1"/>
  <c r="H24" i="23"/>
  <c r="H23" i="23"/>
  <c r="H22" i="23"/>
  <c r="H21" i="23"/>
  <c r="H20" i="23"/>
  <c r="H19" i="23"/>
  <c r="H18" i="23"/>
  <c r="H17" i="23"/>
  <c r="H16" i="23"/>
  <c r="H15" i="23"/>
  <c r="H14" i="23"/>
  <c r="H13" i="23"/>
  <c r="H12" i="23"/>
  <c r="H11" i="23"/>
  <c r="H10" i="23"/>
  <c r="H9" i="23"/>
  <c r="H8" i="23"/>
  <c r="H7" i="23"/>
  <c r="E24" i="23"/>
  <c r="T8" i="23" s="1"/>
  <c r="T11" i="23" s="1"/>
  <c r="E23" i="23"/>
  <c r="E22" i="23"/>
  <c r="E21" i="23"/>
  <c r="E20" i="23"/>
  <c r="E19" i="23"/>
  <c r="E18" i="23"/>
  <c r="E17" i="23"/>
  <c r="E16" i="23"/>
  <c r="E15" i="23"/>
  <c r="E14" i="23"/>
  <c r="E13" i="23"/>
  <c r="E12" i="23"/>
  <c r="E11" i="23"/>
  <c r="E10" i="23"/>
  <c r="E9" i="23"/>
  <c r="E8" i="23"/>
  <c r="E7" i="23"/>
  <c r="L7" i="23" l="1"/>
  <c r="M7" i="23" s="1"/>
  <c r="L15" i="23"/>
  <c r="L18" i="23"/>
  <c r="L10" i="23"/>
  <c r="L23" i="23"/>
  <c r="F12" i="23"/>
  <c r="P8" i="23"/>
  <c r="P16" i="23"/>
  <c r="P9" i="23"/>
  <c r="P17" i="23"/>
  <c r="P13" i="23"/>
  <c r="P21" i="23"/>
  <c r="L14" i="23"/>
  <c r="L22" i="23"/>
  <c r="L12" i="23"/>
  <c r="L20" i="23"/>
  <c r="M44" i="12"/>
  <c r="F10" i="23"/>
  <c r="P12" i="23"/>
  <c r="P20" i="23"/>
  <c r="L13" i="23"/>
  <c r="L21" i="23"/>
  <c r="L8" i="23"/>
  <c r="L16" i="23"/>
  <c r="L24" i="23"/>
  <c r="L9" i="23"/>
  <c r="L17" i="23"/>
  <c r="P11" i="23"/>
  <c r="P19" i="23"/>
  <c r="L11" i="23"/>
  <c r="L19" i="23"/>
  <c r="P14" i="23"/>
  <c r="P22" i="23"/>
  <c r="P7" i="23"/>
  <c r="Q7" i="23" s="1"/>
  <c r="P15" i="23"/>
  <c r="P23" i="23"/>
  <c r="P10" i="23"/>
  <c r="P18" i="23"/>
  <c r="P24" i="23"/>
  <c r="I24" i="23"/>
  <c r="F24" i="23"/>
  <c r="I23" i="23"/>
  <c r="F23" i="23"/>
  <c r="I22" i="23"/>
  <c r="F22" i="23"/>
  <c r="I21" i="23"/>
  <c r="F21" i="23"/>
  <c r="I20" i="23"/>
  <c r="F20" i="23"/>
  <c r="I19" i="23"/>
  <c r="F19" i="23"/>
  <c r="I18" i="23"/>
  <c r="F18" i="23"/>
  <c r="I17" i="23"/>
  <c r="F17" i="23"/>
  <c r="I16" i="23"/>
  <c r="F16" i="23"/>
  <c r="I15" i="23"/>
  <c r="F15" i="23"/>
  <c r="I14" i="23"/>
  <c r="F14" i="23"/>
  <c r="I13" i="23"/>
  <c r="F13" i="23"/>
  <c r="I12" i="23"/>
  <c r="I11" i="23"/>
  <c r="F11" i="23"/>
  <c r="T10" i="23"/>
  <c r="I10" i="23"/>
  <c r="I9" i="23"/>
  <c r="F9" i="23"/>
  <c r="I8" i="23"/>
  <c r="F8" i="23"/>
  <c r="I7" i="23"/>
  <c r="F7" i="23"/>
  <c r="M8" i="23" l="1"/>
  <c r="M10" i="23"/>
  <c r="M12" i="23"/>
  <c r="M11" i="23"/>
  <c r="M23" i="23"/>
  <c r="M18" i="23"/>
  <c r="M15" i="23"/>
  <c r="M13" i="23"/>
  <c r="M20" i="23"/>
  <c r="M19" i="23"/>
  <c r="M21" i="23"/>
  <c r="M22" i="23"/>
  <c r="M14" i="23"/>
  <c r="M24" i="23"/>
  <c r="M16" i="23"/>
  <c r="M17" i="23"/>
  <c r="M9" i="23"/>
  <c r="Q8" i="23"/>
  <c r="Q11" i="23"/>
  <c r="Q10" i="23"/>
  <c r="Q13" i="23"/>
  <c r="Q9" i="23"/>
  <c r="Q12" i="23"/>
  <c r="Q23" i="23" l="1"/>
  <c r="Q18" i="23"/>
  <c r="Q14" i="23"/>
  <c r="Q16" i="23"/>
  <c r="Q21" i="23"/>
  <c r="Q17" i="23"/>
  <c r="Q19" i="23"/>
  <c r="Q24" i="23"/>
  <c r="Q15" i="23"/>
  <c r="Q20" i="23"/>
  <c r="Q22" i="23"/>
  <c r="L8" i="7" l="1"/>
  <c r="H8" i="7"/>
  <c r="V11" i="4"/>
  <c r="S15" i="4" l="1"/>
  <c r="S11" i="4"/>
  <c r="P15" i="4"/>
  <c r="P11" i="4"/>
  <c r="D11" i="4"/>
  <c r="DR8" i="8" l="1"/>
  <c r="N4" i="4" l="1" a="1"/>
  <c r="N4" i="4" s="1"/>
  <c r="K4" i="4" a="1"/>
  <c r="K4" i="4" s="1"/>
  <c r="H4" i="4" a="1"/>
  <c r="H4" i="4" s="1"/>
  <c r="R46" i="12"/>
  <c r="R41" i="12"/>
  <c r="R38" i="12"/>
  <c r="R37" i="12"/>
  <c r="R35" i="12"/>
  <c r="R34" i="12"/>
  <c r="R28" i="12"/>
  <c r="R25" i="12"/>
  <c r="R24" i="12"/>
  <c r="R19" i="12"/>
  <c r="R18" i="12"/>
  <c r="R16" i="12"/>
  <c r="R10" i="12"/>
  <c r="R5" i="12"/>
  <c r="R49" i="12"/>
  <c r="R48" i="12"/>
  <c r="R47" i="12"/>
  <c r="R45" i="12"/>
  <c r="R43" i="12"/>
  <c r="R42" i="12"/>
  <c r="R40" i="12"/>
  <c r="R39" i="12"/>
  <c r="R36" i="12"/>
  <c r="R33" i="12"/>
  <c r="R32" i="12"/>
  <c r="R31" i="12"/>
  <c r="R30" i="12"/>
  <c r="R29" i="12"/>
  <c r="R27" i="12"/>
  <c r="R26" i="12"/>
  <c r="R23" i="12"/>
  <c r="R22" i="12"/>
  <c r="R21" i="12"/>
  <c r="R20" i="12"/>
  <c r="R17" i="12"/>
  <c r="R15" i="12"/>
  <c r="R14" i="12"/>
  <c r="R13" i="12"/>
  <c r="R12" i="12"/>
  <c r="R11" i="12"/>
  <c r="R9" i="12"/>
  <c r="R8" i="12"/>
  <c r="R7" i="12"/>
  <c r="R6" i="12"/>
  <c r="BO8" i="8"/>
  <c r="BX8" i="8"/>
  <c r="K8" i="8"/>
  <c r="DQ8" i="8"/>
  <c r="DP8" i="8"/>
  <c r="DP6" i="8" s="1"/>
  <c r="DP5" i="8" s="1"/>
  <c r="DB8" i="8"/>
  <c r="I8" i="8"/>
  <c r="CC8" i="8" l="1"/>
  <c r="AZ8" i="8" s="1"/>
  <c r="AH8" i="8"/>
  <c r="G8" i="18" a="1"/>
  <c r="G8" i="18" s="1"/>
  <c r="BT8" i="8"/>
  <c r="H6" i="8"/>
  <c r="H5" i="8" s="1"/>
  <c r="AC8" i="8"/>
  <c r="BM8" i="8"/>
  <c r="HM8" i="8" l="1"/>
  <c r="BA8" i="8"/>
  <c r="BK8" i="8"/>
  <c r="AX8" i="8"/>
  <c r="BY8" i="8" l="1"/>
  <c r="BZ8" i="8" s="1"/>
  <c r="BK6" i="8"/>
  <c r="BK5" i="8" s="1"/>
  <c r="HL8" i="8"/>
  <c r="E4" i="4" s="1"/>
  <c r="C4" i="23" s="1"/>
  <c r="HN8" i="8"/>
  <c r="E5" i="4" s="1"/>
  <c r="C5" i="23" s="1"/>
  <c r="N28" i="4" a="1"/>
  <c r="N28" i="4" s="1"/>
  <c r="K28" i="4" a="1"/>
  <c r="K28" i="4" s="1"/>
  <c r="H28" i="4" a="1"/>
  <c r="H28" i="4" s="1"/>
  <c r="R51" i="12" l="1"/>
  <c r="I2" i="7"/>
  <c r="BQ8" i="8"/>
  <c r="AL49" i="12"/>
  <c r="AK49" i="12"/>
  <c r="AJ49" i="12"/>
  <c r="AI49" i="12"/>
  <c r="AL48" i="12"/>
  <c r="AK48" i="12"/>
  <c r="AJ48" i="12"/>
  <c r="AI48" i="12"/>
  <c r="AL47" i="12"/>
  <c r="AK47" i="12"/>
  <c r="AJ47" i="12"/>
  <c r="AI47" i="12"/>
  <c r="AL46" i="12"/>
  <c r="AK46" i="12"/>
  <c r="AJ46" i="12"/>
  <c r="AI46" i="12"/>
  <c r="AL45" i="12"/>
  <c r="AK45" i="12"/>
  <c r="AJ45" i="12"/>
  <c r="AI45" i="12"/>
  <c r="AL43" i="12"/>
  <c r="AK43" i="12"/>
  <c r="AJ43" i="12"/>
  <c r="AI43" i="12"/>
  <c r="AL42" i="12"/>
  <c r="AK42" i="12"/>
  <c r="AJ42" i="12"/>
  <c r="AI42" i="12"/>
  <c r="AL41" i="12"/>
  <c r="AK41" i="12"/>
  <c r="AJ41" i="12"/>
  <c r="AI41" i="12"/>
  <c r="AL40" i="12"/>
  <c r="AK40" i="12"/>
  <c r="AJ40" i="12"/>
  <c r="AI40" i="12"/>
  <c r="AL39" i="12"/>
  <c r="AK39" i="12"/>
  <c r="AJ39" i="12"/>
  <c r="AI39" i="12"/>
  <c r="AL38" i="12"/>
  <c r="AK38" i="12"/>
  <c r="AJ38" i="12"/>
  <c r="AI38" i="12"/>
  <c r="AL37" i="12"/>
  <c r="AK37" i="12"/>
  <c r="AJ37" i="12"/>
  <c r="AI37" i="12"/>
  <c r="AL36" i="12"/>
  <c r="AK36" i="12"/>
  <c r="AJ36" i="12"/>
  <c r="AI36" i="12"/>
  <c r="AL35" i="12"/>
  <c r="AK35" i="12"/>
  <c r="AJ35" i="12"/>
  <c r="AI35" i="12"/>
  <c r="AL34" i="12"/>
  <c r="AK34" i="12"/>
  <c r="AJ34" i="12"/>
  <c r="AI34" i="12"/>
  <c r="AL33" i="12"/>
  <c r="AK33" i="12"/>
  <c r="AJ33" i="12"/>
  <c r="AI33" i="12"/>
  <c r="AL32" i="12"/>
  <c r="AK32" i="12"/>
  <c r="AJ32" i="12"/>
  <c r="AI32" i="12"/>
  <c r="AL31" i="12"/>
  <c r="AK31" i="12"/>
  <c r="AJ31" i="12"/>
  <c r="AI31" i="12"/>
  <c r="AL30" i="12"/>
  <c r="AK30" i="12"/>
  <c r="AJ30" i="12"/>
  <c r="AI30" i="12"/>
  <c r="AL29" i="12"/>
  <c r="AK29" i="12"/>
  <c r="AJ29" i="12"/>
  <c r="AI29" i="12"/>
  <c r="AL28" i="12"/>
  <c r="AK28" i="12"/>
  <c r="AJ28" i="12"/>
  <c r="AI28" i="12"/>
  <c r="AL27" i="12"/>
  <c r="AK27" i="12"/>
  <c r="AJ27" i="12"/>
  <c r="AI27" i="12"/>
  <c r="AL26" i="12"/>
  <c r="AK26" i="12"/>
  <c r="AJ26" i="12"/>
  <c r="AI26" i="12"/>
  <c r="AL25" i="12"/>
  <c r="AK25" i="12"/>
  <c r="AJ25" i="12"/>
  <c r="AI25" i="12"/>
  <c r="AL24" i="12"/>
  <c r="AK24" i="12"/>
  <c r="AJ24" i="12"/>
  <c r="AI24" i="12"/>
  <c r="AL23" i="12"/>
  <c r="AK23" i="12"/>
  <c r="AJ23" i="12"/>
  <c r="AI23" i="12"/>
  <c r="AL22" i="12"/>
  <c r="AK22" i="12"/>
  <c r="AJ22" i="12"/>
  <c r="AI22" i="12"/>
  <c r="AL21" i="12"/>
  <c r="AK21" i="12"/>
  <c r="AJ21" i="12"/>
  <c r="AI21" i="12"/>
  <c r="AL20" i="12"/>
  <c r="AK20" i="12"/>
  <c r="AJ20" i="12"/>
  <c r="AI20" i="12"/>
  <c r="AL19" i="12"/>
  <c r="AK19" i="12"/>
  <c r="AJ19" i="12"/>
  <c r="AI19" i="12"/>
  <c r="AL18" i="12"/>
  <c r="AK18" i="12"/>
  <c r="AJ18" i="12"/>
  <c r="AI18" i="12"/>
  <c r="AL17" i="12"/>
  <c r="AK17" i="12"/>
  <c r="AJ17" i="12"/>
  <c r="AI17" i="12"/>
  <c r="AL16" i="12"/>
  <c r="AK16" i="12"/>
  <c r="AJ16" i="12"/>
  <c r="AI16" i="12"/>
  <c r="AL15" i="12"/>
  <c r="AK15" i="12"/>
  <c r="AJ15" i="12"/>
  <c r="AI15" i="12"/>
  <c r="AL14" i="12"/>
  <c r="AK14" i="12"/>
  <c r="AJ14" i="12"/>
  <c r="AI14" i="12"/>
  <c r="AL13" i="12"/>
  <c r="AK13" i="12"/>
  <c r="AJ13" i="12"/>
  <c r="AI13" i="12"/>
  <c r="AL12" i="12"/>
  <c r="AK12" i="12"/>
  <c r="AJ12" i="12"/>
  <c r="AI12" i="12"/>
  <c r="AL11" i="12"/>
  <c r="AK11" i="12"/>
  <c r="AJ11" i="12"/>
  <c r="AI11" i="12"/>
  <c r="AL10" i="12"/>
  <c r="AK10" i="12"/>
  <c r="AJ10" i="12"/>
  <c r="AI10" i="12"/>
  <c r="AL9" i="12"/>
  <c r="AK9" i="12"/>
  <c r="AJ9" i="12"/>
  <c r="AI9" i="12"/>
  <c r="AL8" i="12"/>
  <c r="AK8" i="12"/>
  <c r="AJ8" i="12"/>
  <c r="AI8" i="12"/>
  <c r="AL7" i="12"/>
  <c r="AK7" i="12"/>
  <c r="AJ7" i="12"/>
  <c r="AI7" i="12"/>
  <c r="AL6" i="12"/>
  <c r="AK6" i="12"/>
  <c r="AJ6" i="12"/>
  <c r="AI6" i="12"/>
  <c r="AG49" i="12"/>
  <c r="AF49" i="12"/>
  <c r="AE49" i="12"/>
  <c r="AD49" i="12"/>
  <c r="AG48" i="12"/>
  <c r="AF48" i="12"/>
  <c r="AE48" i="12"/>
  <c r="AD48" i="12"/>
  <c r="AG47" i="12"/>
  <c r="AF47" i="12"/>
  <c r="AE47" i="12"/>
  <c r="AD47" i="12"/>
  <c r="AG46" i="12"/>
  <c r="AF46" i="12"/>
  <c r="AE46" i="12"/>
  <c r="AD46" i="12"/>
  <c r="AG45" i="12"/>
  <c r="AF45" i="12"/>
  <c r="AE45" i="12"/>
  <c r="AD45" i="12"/>
  <c r="AG43" i="12"/>
  <c r="AF43" i="12"/>
  <c r="AE43" i="12"/>
  <c r="AD43" i="12"/>
  <c r="AG42" i="12"/>
  <c r="AF42" i="12"/>
  <c r="AE42" i="12"/>
  <c r="AD42" i="12"/>
  <c r="AG41" i="12"/>
  <c r="AF41" i="12"/>
  <c r="AE41" i="12"/>
  <c r="AD41" i="12"/>
  <c r="AG40" i="12"/>
  <c r="AF40" i="12"/>
  <c r="AE40" i="12"/>
  <c r="AD40" i="12"/>
  <c r="AG39" i="12"/>
  <c r="AF39" i="12"/>
  <c r="AE39" i="12"/>
  <c r="AD39" i="12"/>
  <c r="AG38" i="12"/>
  <c r="AF38" i="12"/>
  <c r="AE38" i="12"/>
  <c r="AD38" i="12"/>
  <c r="AG37" i="12"/>
  <c r="AF37" i="12"/>
  <c r="AE37" i="12"/>
  <c r="AD37" i="12"/>
  <c r="AG36" i="12"/>
  <c r="AF36" i="12"/>
  <c r="AE36" i="12"/>
  <c r="AD36" i="12"/>
  <c r="AG35" i="12"/>
  <c r="AF35" i="12"/>
  <c r="AE35" i="12"/>
  <c r="AD35" i="12"/>
  <c r="AG34" i="12"/>
  <c r="AF34" i="12"/>
  <c r="AE34" i="12"/>
  <c r="AD34" i="12"/>
  <c r="AG33" i="12"/>
  <c r="AF33" i="12"/>
  <c r="AE33" i="12"/>
  <c r="AD33" i="12"/>
  <c r="AG32" i="12"/>
  <c r="AF32" i="12"/>
  <c r="AE32" i="12"/>
  <c r="AD32" i="12"/>
  <c r="AG31" i="12"/>
  <c r="AF31" i="12"/>
  <c r="AE31" i="12"/>
  <c r="AD31" i="12"/>
  <c r="AG30" i="12"/>
  <c r="AF30" i="12"/>
  <c r="AE30" i="12"/>
  <c r="AD30" i="12"/>
  <c r="AG29" i="12"/>
  <c r="AF29" i="12"/>
  <c r="AE29" i="12"/>
  <c r="AD29" i="12"/>
  <c r="AG28" i="12"/>
  <c r="AF28" i="12"/>
  <c r="AE28" i="12"/>
  <c r="AD28" i="12"/>
  <c r="AG27" i="12"/>
  <c r="AF27" i="12"/>
  <c r="AE27" i="12"/>
  <c r="AD27" i="12"/>
  <c r="AG26" i="12"/>
  <c r="AF26" i="12"/>
  <c r="AE26" i="12"/>
  <c r="AD26" i="12"/>
  <c r="AG25" i="12"/>
  <c r="AF25" i="12"/>
  <c r="AE25" i="12"/>
  <c r="AD25" i="12"/>
  <c r="AG24" i="12"/>
  <c r="AF24" i="12"/>
  <c r="AE24" i="12"/>
  <c r="AD24" i="12"/>
  <c r="AG23" i="12"/>
  <c r="AF23" i="12"/>
  <c r="AE23" i="12"/>
  <c r="AD23" i="12"/>
  <c r="AG22" i="12"/>
  <c r="AF22" i="12"/>
  <c r="AE22" i="12"/>
  <c r="AD22" i="12"/>
  <c r="AG21" i="12"/>
  <c r="AF21" i="12"/>
  <c r="AE21" i="12"/>
  <c r="AD21" i="12"/>
  <c r="AG20" i="12"/>
  <c r="AF20" i="12"/>
  <c r="AE20" i="12"/>
  <c r="AD20" i="12"/>
  <c r="AG19" i="12"/>
  <c r="AF19" i="12"/>
  <c r="AE19" i="12"/>
  <c r="AD19" i="12"/>
  <c r="AG18" i="12"/>
  <c r="AF18" i="12"/>
  <c r="AE18" i="12"/>
  <c r="AD18" i="12"/>
  <c r="AG17" i="12"/>
  <c r="AF17" i="12"/>
  <c r="AE17" i="12"/>
  <c r="AD17" i="12"/>
  <c r="AG16" i="12"/>
  <c r="AF16" i="12"/>
  <c r="AE16" i="12"/>
  <c r="AD16" i="12"/>
  <c r="AG15" i="12"/>
  <c r="AF15" i="12"/>
  <c r="AE15" i="12"/>
  <c r="AD15" i="12"/>
  <c r="AG14" i="12"/>
  <c r="AF14" i="12"/>
  <c r="AE14" i="12"/>
  <c r="AD14" i="12"/>
  <c r="AG13" i="12"/>
  <c r="AF13" i="12"/>
  <c r="AE13" i="12"/>
  <c r="AD13" i="12"/>
  <c r="AG12" i="12"/>
  <c r="AF12" i="12"/>
  <c r="AE12" i="12"/>
  <c r="AD12" i="12"/>
  <c r="AG11" i="12"/>
  <c r="AF11" i="12"/>
  <c r="AE11" i="12"/>
  <c r="AD11" i="12"/>
  <c r="AG10" i="12"/>
  <c r="AF10" i="12"/>
  <c r="AE10" i="12"/>
  <c r="AD10" i="12"/>
  <c r="AG9" i="12"/>
  <c r="AF9" i="12"/>
  <c r="AE9" i="12"/>
  <c r="AD9" i="12"/>
  <c r="AG8" i="12"/>
  <c r="AF8" i="12"/>
  <c r="AE8" i="12"/>
  <c r="AD8" i="12"/>
  <c r="AG7" i="12"/>
  <c r="AF7" i="12"/>
  <c r="AE7" i="12"/>
  <c r="AD7" i="12"/>
  <c r="AG6" i="12"/>
  <c r="AF6" i="12"/>
  <c r="AE6" i="12"/>
  <c r="AD6" i="12"/>
  <c r="AB49" i="12"/>
  <c r="AA49" i="12"/>
  <c r="Z49" i="12"/>
  <c r="Y49" i="12"/>
  <c r="AB48" i="12"/>
  <c r="AA48" i="12"/>
  <c r="Z48" i="12"/>
  <c r="Y48" i="12"/>
  <c r="AB47" i="12"/>
  <c r="AA47" i="12"/>
  <c r="Z47" i="12"/>
  <c r="Y47" i="12"/>
  <c r="AB46" i="12"/>
  <c r="AA46" i="12"/>
  <c r="Z46" i="12"/>
  <c r="Y46" i="12"/>
  <c r="AB45" i="12"/>
  <c r="AA45" i="12"/>
  <c r="Z45" i="12"/>
  <c r="Y45" i="12"/>
  <c r="AB43" i="12"/>
  <c r="AA43" i="12"/>
  <c r="Z43" i="12"/>
  <c r="Y43" i="12"/>
  <c r="AB42" i="12"/>
  <c r="AA42" i="12"/>
  <c r="Z42" i="12"/>
  <c r="Y42" i="12"/>
  <c r="AB41" i="12"/>
  <c r="AA41" i="12"/>
  <c r="Z41" i="12"/>
  <c r="Y41" i="12"/>
  <c r="AB40" i="12"/>
  <c r="AA40" i="12"/>
  <c r="Z40" i="12"/>
  <c r="Y40" i="12"/>
  <c r="AB39" i="12"/>
  <c r="AA39" i="12"/>
  <c r="Z39" i="12"/>
  <c r="Y39" i="12"/>
  <c r="AB38" i="12"/>
  <c r="AA38" i="12"/>
  <c r="Z38" i="12"/>
  <c r="Y38" i="12"/>
  <c r="AB37" i="12"/>
  <c r="AA37" i="12"/>
  <c r="Z37" i="12"/>
  <c r="Y37" i="12"/>
  <c r="AB36" i="12"/>
  <c r="AA36" i="12"/>
  <c r="Z36" i="12"/>
  <c r="Y36" i="12"/>
  <c r="AB35" i="12"/>
  <c r="AA35" i="12"/>
  <c r="Z35" i="12"/>
  <c r="Y35" i="12"/>
  <c r="AB34" i="12"/>
  <c r="AA34" i="12"/>
  <c r="Z34" i="12"/>
  <c r="Y34" i="12"/>
  <c r="AB33" i="12"/>
  <c r="AA33" i="12"/>
  <c r="Z33" i="12"/>
  <c r="Y33" i="12"/>
  <c r="AB32" i="12"/>
  <c r="AA32" i="12"/>
  <c r="Z32" i="12"/>
  <c r="Y32" i="12"/>
  <c r="AB31" i="12"/>
  <c r="AA31" i="12"/>
  <c r="Z31" i="12"/>
  <c r="Y31" i="12"/>
  <c r="AB30" i="12"/>
  <c r="AA30" i="12"/>
  <c r="Z30" i="12"/>
  <c r="Y30" i="12"/>
  <c r="AB29" i="12"/>
  <c r="AA29" i="12"/>
  <c r="Z29" i="12"/>
  <c r="Y29" i="12"/>
  <c r="AB28" i="12"/>
  <c r="AA28" i="12"/>
  <c r="Z28" i="12"/>
  <c r="Y28" i="12"/>
  <c r="AB27" i="12"/>
  <c r="AA27" i="12"/>
  <c r="Z27" i="12"/>
  <c r="Y27" i="12"/>
  <c r="AB26" i="12"/>
  <c r="AA26" i="12"/>
  <c r="Z26" i="12"/>
  <c r="Y26" i="12"/>
  <c r="AB25" i="12"/>
  <c r="AA25" i="12"/>
  <c r="Z25" i="12"/>
  <c r="Y25" i="12"/>
  <c r="AB24" i="12"/>
  <c r="AA24" i="12"/>
  <c r="Z24" i="12"/>
  <c r="Y24" i="12"/>
  <c r="AB23" i="12"/>
  <c r="AA23" i="12"/>
  <c r="Z23" i="12"/>
  <c r="Y23" i="12"/>
  <c r="AB22" i="12"/>
  <c r="AA22" i="12"/>
  <c r="Z22" i="12"/>
  <c r="Y22" i="12"/>
  <c r="AB21" i="12"/>
  <c r="AA21" i="12"/>
  <c r="Z21" i="12"/>
  <c r="Y21" i="12"/>
  <c r="AB20" i="12"/>
  <c r="AA20" i="12"/>
  <c r="Z20" i="12"/>
  <c r="Y20" i="12"/>
  <c r="AB19" i="12"/>
  <c r="AA19" i="12"/>
  <c r="Z19" i="12"/>
  <c r="Y19" i="12"/>
  <c r="AB18" i="12"/>
  <c r="AA18" i="12"/>
  <c r="Z18" i="12"/>
  <c r="Y18" i="12"/>
  <c r="AB17" i="12"/>
  <c r="AA17" i="12"/>
  <c r="Z17" i="12"/>
  <c r="Y17" i="12"/>
  <c r="AB16" i="12"/>
  <c r="AA16" i="12"/>
  <c r="Z16" i="12"/>
  <c r="Y16" i="12"/>
  <c r="AB15" i="12"/>
  <c r="AA15" i="12"/>
  <c r="Z15" i="12"/>
  <c r="Y15" i="12"/>
  <c r="AB14" i="12"/>
  <c r="AA14" i="12"/>
  <c r="Z14" i="12"/>
  <c r="Y14" i="12"/>
  <c r="AB13" i="12"/>
  <c r="AA13" i="12"/>
  <c r="Z13" i="12"/>
  <c r="Y13" i="12"/>
  <c r="AB12" i="12"/>
  <c r="AA12" i="12"/>
  <c r="Z12" i="12"/>
  <c r="Y12" i="12"/>
  <c r="AB11" i="12"/>
  <c r="AA11" i="12"/>
  <c r="Z11" i="12"/>
  <c r="Y11" i="12"/>
  <c r="AB10" i="12"/>
  <c r="AA10" i="12"/>
  <c r="Z10" i="12"/>
  <c r="Y10" i="12"/>
  <c r="AB9" i="12"/>
  <c r="AA9" i="12"/>
  <c r="Z9" i="12"/>
  <c r="Y9" i="12"/>
  <c r="AB8" i="12"/>
  <c r="AA8" i="12"/>
  <c r="Z8" i="12"/>
  <c r="Y8" i="12"/>
  <c r="AB7" i="12"/>
  <c r="AA7" i="12"/>
  <c r="Z7" i="12"/>
  <c r="Y7" i="12"/>
  <c r="AB6" i="12"/>
  <c r="AA6" i="12"/>
  <c r="Z6" i="12"/>
  <c r="Y6" i="12"/>
  <c r="W49" i="12"/>
  <c r="V49" i="12"/>
  <c r="U49" i="12"/>
  <c r="T49" i="12"/>
  <c r="W48" i="12"/>
  <c r="V48" i="12"/>
  <c r="U48" i="12"/>
  <c r="T48" i="12"/>
  <c r="W47" i="12"/>
  <c r="V47" i="12"/>
  <c r="U47" i="12"/>
  <c r="T47" i="12"/>
  <c r="W46" i="12"/>
  <c r="V46" i="12"/>
  <c r="U46" i="12"/>
  <c r="T46" i="12"/>
  <c r="W45" i="12"/>
  <c r="V45" i="12"/>
  <c r="U45" i="12"/>
  <c r="T45" i="12"/>
  <c r="W43" i="12"/>
  <c r="V43" i="12"/>
  <c r="U43" i="12"/>
  <c r="T43" i="12"/>
  <c r="W42" i="12"/>
  <c r="V42" i="12"/>
  <c r="U42" i="12"/>
  <c r="T42" i="12"/>
  <c r="W41" i="12"/>
  <c r="V41" i="12"/>
  <c r="U41" i="12"/>
  <c r="T41" i="12"/>
  <c r="W40" i="12"/>
  <c r="V40" i="12"/>
  <c r="U40" i="12"/>
  <c r="T40" i="12"/>
  <c r="W39" i="12"/>
  <c r="V39" i="12"/>
  <c r="U39" i="12"/>
  <c r="T39" i="12"/>
  <c r="W38" i="12"/>
  <c r="V38" i="12"/>
  <c r="U38" i="12"/>
  <c r="T38" i="12"/>
  <c r="W37" i="12"/>
  <c r="V37" i="12"/>
  <c r="U37" i="12"/>
  <c r="T37" i="12"/>
  <c r="W36" i="12"/>
  <c r="V36" i="12"/>
  <c r="U36" i="12"/>
  <c r="T36" i="12"/>
  <c r="W35" i="12"/>
  <c r="V35" i="12"/>
  <c r="U35" i="12"/>
  <c r="T35" i="12"/>
  <c r="W34" i="12"/>
  <c r="V34" i="12"/>
  <c r="U34" i="12"/>
  <c r="T34" i="12"/>
  <c r="W33" i="12"/>
  <c r="V33" i="12"/>
  <c r="U33" i="12"/>
  <c r="T33" i="12"/>
  <c r="W32" i="12"/>
  <c r="V32" i="12"/>
  <c r="U32" i="12"/>
  <c r="T32" i="12"/>
  <c r="W31" i="12"/>
  <c r="V31" i="12"/>
  <c r="U31" i="12"/>
  <c r="T31" i="12"/>
  <c r="W30" i="12"/>
  <c r="V30" i="12"/>
  <c r="U30" i="12"/>
  <c r="T30" i="12"/>
  <c r="W29" i="12"/>
  <c r="V29" i="12"/>
  <c r="U29" i="12"/>
  <c r="T29" i="12"/>
  <c r="W28" i="12"/>
  <c r="V28" i="12"/>
  <c r="U28" i="12"/>
  <c r="T28" i="12"/>
  <c r="W27" i="12"/>
  <c r="V27" i="12"/>
  <c r="U27" i="12"/>
  <c r="T27" i="12"/>
  <c r="W26" i="12"/>
  <c r="V26" i="12"/>
  <c r="U26" i="12"/>
  <c r="T26" i="12"/>
  <c r="W25" i="12"/>
  <c r="V25" i="12"/>
  <c r="U25" i="12"/>
  <c r="T25" i="12"/>
  <c r="W24" i="12"/>
  <c r="V24" i="12"/>
  <c r="U24" i="12"/>
  <c r="T24" i="12"/>
  <c r="W23" i="12"/>
  <c r="V23" i="12"/>
  <c r="U23" i="12"/>
  <c r="T23" i="12"/>
  <c r="W22" i="12"/>
  <c r="V22" i="12"/>
  <c r="U22" i="12"/>
  <c r="T22" i="12"/>
  <c r="W21" i="12"/>
  <c r="V21" i="12"/>
  <c r="U21" i="12"/>
  <c r="T21" i="12"/>
  <c r="W20" i="12"/>
  <c r="V20" i="12"/>
  <c r="U20" i="12"/>
  <c r="T20" i="12"/>
  <c r="W19" i="12"/>
  <c r="V19" i="12"/>
  <c r="U19" i="12"/>
  <c r="T19" i="12"/>
  <c r="W18" i="12"/>
  <c r="V18" i="12"/>
  <c r="U18" i="12"/>
  <c r="T18" i="12"/>
  <c r="W17" i="12"/>
  <c r="V17" i="12"/>
  <c r="U17" i="12"/>
  <c r="T17" i="12"/>
  <c r="W16" i="12"/>
  <c r="V16" i="12"/>
  <c r="U16" i="12"/>
  <c r="T16" i="12"/>
  <c r="W15" i="12"/>
  <c r="V15" i="12"/>
  <c r="U15" i="12"/>
  <c r="T15" i="12"/>
  <c r="W14" i="12"/>
  <c r="V14" i="12"/>
  <c r="U14" i="12"/>
  <c r="T14" i="12"/>
  <c r="W13" i="12"/>
  <c r="V13" i="12"/>
  <c r="U13" i="12"/>
  <c r="T13" i="12"/>
  <c r="W12" i="12"/>
  <c r="V12" i="12"/>
  <c r="U12" i="12"/>
  <c r="T12" i="12"/>
  <c r="W11" i="12"/>
  <c r="V11" i="12"/>
  <c r="U11" i="12"/>
  <c r="T11" i="12"/>
  <c r="W10" i="12"/>
  <c r="V10" i="12"/>
  <c r="U10" i="12"/>
  <c r="T10" i="12"/>
  <c r="W9" i="12"/>
  <c r="V9" i="12"/>
  <c r="U9" i="12"/>
  <c r="T9" i="12"/>
  <c r="W8" i="12"/>
  <c r="V8" i="12"/>
  <c r="U8" i="12"/>
  <c r="T8" i="12"/>
  <c r="W7" i="12"/>
  <c r="V7" i="12"/>
  <c r="U7" i="12"/>
  <c r="T7" i="12"/>
  <c r="W6" i="12"/>
  <c r="V6" i="12"/>
  <c r="U6" i="12"/>
  <c r="T6" i="12"/>
  <c r="P49" i="12"/>
  <c r="O49" i="12"/>
  <c r="P48" i="12"/>
  <c r="O48" i="12"/>
  <c r="P47" i="12"/>
  <c r="O47" i="12"/>
  <c r="P46" i="12"/>
  <c r="O46" i="12"/>
  <c r="P45" i="12"/>
  <c r="O45" i="12"/>
  <c r="P43" i="12"/>
  <c r="O43" i="12"/>
  <c r="P42" i="12"/>
  <c r="O42" i="12"/>
  <c r="P41" i="12"/>
  <c r="O41" i="12"/>
  <c r="P40" i="12"/>
  <c r="O40" i="12"/>
  <c r="P39" i="12"/>
  <c r="O39" i="12"/>
  <c r="P38" i="12"/>
  <c r="O38" i="12"/>
  <c r="P37" i="12"/>
  <c r="O37" i="12"/>
  <c r="P36" i="12"/>
  <c r="O36" i="12"/>
  <c r="P35" i="12"/>
  <c r="O35" i="12"/>
  <c r="P34" i="12"/>
  <c r="O34" i="12"/>
  <c r="P33" i="12"/>
  <c r="O33" i="12"/>
  <c r="P32" i="12"/>
  <c r="O32" i="12"/>
  <c r="P31" i="12"/>
  <c r="O31" i="12"/>
  <c r="P30" i="12"/>
  <c r="O30" i="12"/>
  <c r="P29" i="12"/>
  <c r="O29" i="12"/>
  <c r="P28" i="12"/>
  <c r="O28" i="12"/>
  <c r="P27" i="12"/>
  <c r="O27" i="12"/>
  <c r="P26" i="12"/>
  <c r="O26" i="12"/>
  <c r="P25" i="12"/>
  <c r="O25" i="12"/>
  <c r="P24" i="12"/>
  <c r="O24" i="12"/>
  <c r="P23" i="12"/>
  <c r="O23" i="12"/>
  <c r="P22" i="12"/>
  <c r="O22" i="12"/>
  <c r="P21" i="12"/>
  <c r="O21" i="12"/>
  <c r="P20" i="12"/>
  <c r="O20" i="12"/>
  <c r="P19" i="12"/>
  <c r="O19" i="12"/>
  <c r="P18" i="12"/>
  <c r="O18" i="12"/>
  <c r="P17" i="12"/>
  <c r="O17" i="12"/>
  <c r="P16" i="12"/>
  <c r="O16" i="12"/>
  <c r="P15" i="12"/>
  <c r="O15" i="12"/>
  <c r="P14" i="12"/>
  <c r="O14" i="12"/>
  <c r="P13" i="12"/>
  <c r="O13" i="12"/>
  <c r="P12" i="12"/>
  <c r="O12" i="12"/>
  <c r="P11" i="12"/>
  <c r="O11" i="12"/>
  <c r="P10" i="12"/>
  <c r="O10" i="12"/>
  <c r="P9" i="12"/>
  <c r="O9" i="12"/>
  <c r="P8" i="12"/>
  <c r="O8" i="12"/>
  <c r="P7" i="12"/>
  <c r="O7" i="12"/>
  <c r="P6" i="12"/>
  <c r="O6" i="12"/>
  <c r="L49" i="12"/>
  <c r="J49" i="12"/>
  <c r="K49" i="12" s="1"/>
  <c r="L48" i="12"/>
  <c r="J48" i="12"/>
  <c r="K48" i="12" s="1"/>
  <c r="L47" i="12"/>
  <c r="J47" i="12"/>
  <c r="K47" i="12" s="1"/>
  <c r="L46" i="12"/>
  <c r="J46" i="12"/>
  <c r="K46" i="12" s="1"/>
  <c r="L45" i="12"/>
  <c r="J45" i="12"/>
  <c r="K45" i="12" s="1"/>
  <c r="L43" i="12"/>
  <c r="J43" i="12"/>
  <c r="K43" i="12" s="1"/>
  <c r="L42" i="12"/>
  <c r="J42" i="12"/>
  <c r="K42" i="12" s="1"/>
  <c r="L41" i="12"/>
  <c r="J41" i="12"/>
  <c r="K41" i="12" s="1"/>
  <c r="L40" i="12"/>
  <c r="J40" i="12"/>
  <c r="K40" i="12" s="1"/>
  <c r="L39" i="12"/>
  <c r="J39" i="12"/>
  <c r="K39" i="12" s="1"/>
  <c r="L38" i="12"/>
  <c r="J38" i="12"/>
  <c r="K38" i="12" s="1"/>
  <c r="L37" i="12"/>
  <c r="J37" i="12"/>
  <c r="K37" i="12" s="1"/>
  <c r="L36" i="12"/>
  <c r="J36" i="12"/>
  <c r="K36" i="12" s="1"/>
  <c r="L35" i="12"/>
  <c r="J35" i="12"/>
  <c r="K35" i="12" s="1"/>
  <c r="L34" i="12"/>
  <c r="J34" i="12"/>
  <c r="K34" i="12" s="1"/>
  <c r="L33" i="12"/>
  <c r="J33" i="12"/>
  <c r="K33" i="12" s="1"/>
  <c r="L32" i="12"/>
  <c r="J32" i="12"/>
  <c r="K32" i="12" s="1"/>
  <c r="L31" i="12"/>
  <c r="J31" i="12"/>
  <c r="K31" i="12" s="1"/>
  <c r="L30" i="12"/>
  <c r="J30" i="12"/>
  <c r="K30" i="12" s="1"/>
  <c r="L29" i="12"/>
  <c r="J29" i="12"/>
  <c r="K29" i="12" s="1"/>
  <c r="L28" i="12"/>
  <c r="J28" i="12"/>
  <c r="K28" i="12" s="1"/>
  <c r="L27" i="12"/>
  <c r="J27" i="12"/>
  <c r="K27" i="12" s="1"/>
  <c r="L26" i="12"/>
  <c r="J26" i="12"/>
  <c r="K26" i="12" s="1"/>
  <c r="L25" i="12"/>
  <c r="J25" i="12"/>
  <c r="K25" i="12" s="1"/>
  <c r="L24" i="12"/>
  <c r="J24" i="12"/>
  <c r="K24" i="12" s="1"/>
  <c r="L23" i="12"/>
  <c r="J23" i="12"/>
  <c r="K23" i="12" s="1"/>
  <c r="L22" i="12"/>
  <c r="J22" i="12"/>
  <c r="K22" i="12" s="1"/>
  <c r="L21" i="12"/>
  <c r="J21" i="12"/>
  <c r="K21" i="12" s="1"/>
  <c r="L20" i="12"/>
  <c r="J20" i="12"/>
  <c r="K20" i="12" s="1"/>
  <c r="L19" i="12"/>
  <c r="J19" i="12"/>
  <c r="K19" i="12" s="1"/>
  <c r="L18" i="12"/>
  <c r="J18" i="12"/>
  <c r="K18" i="12" s="1"/>
  <c r="L17" i="12"/>
  <c r="J17" i="12"/>
  <c r="K17" i="12" s="1"/>
  <c r="L16" i="12"/>
  <c r="J16" i="12"/>
  <c r="K16" i="12" s="1"/>
  <c r="L15" i="12"/>
  <c r="J15" i="12"/>
  <c r="K15" i="12" s="1"/>
  <c r="L14" i="12"/>
  <c r="J14" i="12"/>
  <c r="K14" i="12" s="1"/>
  <c r="L13" i="12"/>
  <c r="J13" i="12"/>
  <c r="K13" i="12" s="1"/>
  <c r="L12" i="12"/>
  <c r="J12" i="12"/>
  <c r="K12" i="12" s="1"/>
  <c r="L11" i="12"/>
  <c r="J11" i="12"/>
  <c r="K11" i="12" s="1"/>
  <c r="L10" i="12"/>
  <c r="J10" i="12"/>
  <c r="K10" i="12" s="1"/>
  <c r="L9" i="12"/>
  <c r="J9" i="12"/>
  <c r="K9" i="12" s="1"/>
  <c r="L8" i="12"/>
  <c r="J8" i="12"/>
  <c r="K8" i="12" s="1"/>
  <c r="L7" i="12"/>
  <c r="J7" i="12"/>
  <c r="K7" i="12" s="1"/>
  <c r="L6" i="12"/>
  <c r="J6" i="12"/>
  <c r="K6" i="12" s="1"/>
  <c r="I49" i="12" l="1"/>
  <c r="I48" i="12"/>
  <c r="I47" i="12"/>
  <c r="I46" i="12"/>
  <c r="I45" i="12"/>
  <c r="I43" i="12"/>
  <c r="I42" i="12"/>
  <c r="I41" i="12"/>
  <c r="I40" i="12"/>
  <c r="I39" i="12"/>
  <c r="I38" i="12"/>
  <c r="I37" i="12"/>
  <c r="I36" i="12"/>
  <c r="I35" i="12"/>
  <c r="I34" i="12"/>
  <c r="I33" i="12"/>
  <c r="I32" i="12"/>
  <c r="I31" i="12"/>
  <c r="I30" i="12"/>
  <c r="I29" i="12"/>
  <c r="I28" i="12"/>
  <c r="I27" i="12"/>
  <c r="I26" i="12"/>
  <c r="I25" i="12"/>
  <c r="I24" i="12"/>
  <c r="I23" i="12"/>
  <c r="I22" i="12"/>
  <c r="I21" i="12"/>
  <c r="I20" i="12"/>
  <c r="I19" i="12"/>
  <c r="I18" i="12"/>
  <c r="I17" i="12"/>
  <c r="I16" i="12"/>
  <c r="I15" i="12"/>
  <c r="I14" i="12"/>
  <c r="I13" i="12"/>
  <c r="I12" i="12"/>
  <c r="I11" i="12"/>
  <c r="I10" i="12"/>
  <c r="I9" i="12"/>
  <c r="I8" i="12"/>
  <c r="I7" i="12"/>
  <c r="I6" i="12"/>
  <c r="F49" i="12"/>
  <c r="M49" i="12" s="1"/>
  <c r="F48" i="12"/>
  <c r="M48" i="12" s="1"/>
  <c r="F47" i="12"/>
  <c r="M47" i="12" s="1"/>
  <c r="F46" i="12"/>
  <c r="M46" i="12" s="1"/>
  <c r="M45" i="12"/>
  <c r="F43" i="12"/>
  <c r="M43" i="12" s="1"/>
  <c r="F42" i="12"/>
  <c r="M42" i="12" s="1"/>
  <c r="F41" i="12"/>
  <c r="M41" i="12" s="1"/>
  <c r="F40" i="12"/>
  <c r="M40" i="12" s="1"/>
  <c r="F39" i="12"/>
  <c r="M39" i="12" s="1"/>
  <c r="F38" i="12"/>
  <c r="M38" i="12" s="1"/>
  <c r="F37" i="12"/>
  <c r="M37" i="12" s="1"/>
  <c r="F36" i="12"/>
  <c r="M36" i="12" s="1"/>
  <c r="F35" i="12"/>
  <c r="M35" i="12" s="1"/>
  <c r="F34" i="12"/>
  <c r="M34" i="12" s="1"/>
  <c r="F33" i="12"/>
  <c r="M33" i="12" s="1"/>
  <c r="F32" i="12"/>
  <c r="M32" i="12" s="1"/>
  <c r="F31" i="12"/>
  <c r="M31" i="12" s="1"/>
  <c r="F30" i="12"/>
  <c r="M30" i="12" s="1"/>
  <c r="F29" i="12"/>
  <c r="M29" i="12" s="1"/>
  <c r="F28" i="12"/>
  <c r="M28" i="12" s="1"/>
  <c r="F27" i="12"/>
  <c r="M27" i="12" s="1"/>
  <c r="F26" i="12"/>
  <c r="M26" i="12" s="1"/>
  <c r="F25" i="12"/>
  <c r="M25" i="12" s="1"/>
  <c r="F24" i="12"/>
  <c r="M24" i="12" s="1"/>
  <c r="F23" i="12"/>
  <c r="M23" i="12" s="1"/>
  <c r="F22" i="12"/>
  <c r="M22" i="12" s="1"/>
  <c r="F21" i="12"/>
  <c r="M21" i="12" s="1"/>
  <c r="F20" i="12"/>
  <c r="M20" i="12" s="1"/>
  <c r="F19" i="12"/>
  <c r="M19" i="12" s="1"/>
  <c r="F18" i="12"/>
  <c r="M18" i="12" s="1"/>
  <c r="F17" i="12"/>
  <c r="M17" i="12" s="1"/>
  <c r="F16" i="12"/>
  <c r="M16" i="12" s="1"/>
  <c r="F15" i="12"/>
  <c r="M15" i="12" s="1"/>
  <c r="F14" i="12"/>
  <c r="M14" i="12" s="1"/>
  <c r="F13" i="12"/>
  <c r="M13" i="12" s="1"/>
  <c r="F12" i="12"/>
  <c r="M12" i="12" s="1"/>
  <c r="F11" i="12"/>
  <c r="M11" i="12" s="1"/>
  <c r="F10" i="12"/>
  <c r="M10" i="12" s="1"/>
  <c r="F9" i="12"/>
  <c r="M9" i="12" s="1"/>
  <c r="F8" i="12"/>
  <c r="M8" i="12" s="1"/>
  <c r="F7" i="12"/>
  <c r="M7" i="12" s="1"/>
  <c r="F6" i="12"/>
  <c r="M6" i="12" s="1"/>
  <c r="E49" i="12"/>
  <c r="E48" i="12"/>
  <c r="E47" i="12"/>
  <c r="E46" i="12"/>
  <c r="E45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D49" i="12"/>
  <c r="D48" i="12"/>
  <c r="D47" i="12"/>
  <c r="D46" i="12"/>
  <c r="D45" i="12"/>
  <c r="D43" i="12"/>
  <c r="D42" i="12"/>
  <c r="D41" i="12"/>
  <c r="D40" i="12"/>
  <c r="D39" i="12"/>
  <c r="D38" i="12"/>
  <c r="D37" i="12"/>
  <c r="D36" i="12"/>
  <c r="D35" i="12"/>
  <c r="D34" i="12"/>
  <c r="D33" i="12"/>
  <c r="D32" i="12"/>
  <c r="D31" i="12"/>
  <c r="D30" i="12"/>
  <c r="D29" i="12"/>
  <c r="D28" i="12"/>
  <c r="D27" i="12"/>
  <c r="D26" i="12"/>
  <c r="D25" i="12"/>
  <c r="D24" i="12"/>
  <c r="D23" i="12"/>
  <c r="D22" i="12"/>
  <c r="D21" i="12"/>
  <c r="D20" i="12"/>
  <c r="D19" i="12"/>
  <c r="D18" i="12"/>
  <c r="D17" i="12"/>
  <c r="D16" i="12"/>
  <c r="D15" i="12"/>
  <c r="D14" i="12"/>
  <c r="D13" i="12"/>
  <c r="D12" i="12"/>
  <c r="D11" i="12"/>
  <c r="D10" i="12"/>
  <c r="D9" i="12"/>
  <c r="D8" i="12"/>
  <c r="D7" i="12"/>
  <c r="AL5" i="12"/>
  <c r="AK5" i="12"/>
  <c r="AJ5" i="12"/>
  <c r="AI5" i="12"/>
  <c r="AG5" i="12"/>
  <c r="AF5" i="12"/>
  <c r="AE5" i="12"/>
  <c r="AD5" i="12"/>
  <c r="AB5" i="12"/>
  <c r="AA5" i="12"/>
  <c r="Z5" i="12"/>
  <c r="Y5" i="12"/>
  <c r="W5" i="12"/>
  <c r="V5" i="12"/>
  <c r="U5" i="12"/>
  <c r="T5" i="12"/>
  <c r="P5" i="12"/>
  <c r="O5" i="12"/>
  <c r="L5" i="12"/>
  <c r="J5" i="12"/>
  <c r="I5" i="12"/>
  <c r="F5" i="12"/>
  <c r="D6" i="12"/>
  <c r="E5" i="12"/>
  <c r="D5" i="12"/>
  <c r="CS8" i="8" l="1"/>
  <c r="CQ8" i="8"/>
  <c r="DM8" i="8" l="1"/>
  <c r="H43" i="12" l="1"/>
  <c r="H39" i="12"/>
  <c r="H40" i="12"/>
  <c r="H17" i="12"/>
  <c r="EL8" i="8" l="1"/>
  <c r="FD8" i="8"/>
  <c r="FX8" i="8"/>
  <c r="FQ8" i="8"/>
  <c r="FR8" i="8"/>
  <c r="FW8" i="8"/>
  <c r="HH8" i="8" s="1"/>
  <c r="FE8" i="8"/>
  <c r="GP8" i="8" s="1"/>
  <c r="K29" i="4"/>
  <c r="HK8" i="8" l="1"/>
  <c r="H36" i="12"/>
  <c r="H14" i="12"/>
  <c r="H7" i="12"/>
  <c r="B52" i="10" l="1"/>
  <c r="B51" i="10"/>
  <c r="H30" i="7" l="1"/>
  <c r="S7" i="4"/>
  <c r="B55" i="10"/>
  <c r="H29" i="7"/>
  <c r="P7" i="4"/>
  <c r="B54" i="10"/>
  <c r="D7" i="4"/>
  <c r="H4" i="7"/>
  <c r="S4" i="7" s="1"/>
  <c r="D27" i="7"/>
  <c r="BB3" i="8" s="1"/>
  <c r="BD3" i="8" s="1"/>
  <c r="BE3" i="8" s="1"/>
  <c r="B29" i="7"/>
  <c r="D30" i="7"/>
  <c r="H27" i="7"/>
  <c r="BC3" i="8" s="1"/>
  <c r="D29" i="7"/>
  <c r="L27" i="7"/>
  <c r="B27" i="7"/>
  <c r="B30" i="7"/>
  <c r="N29" i="4"/>
  <c r="H29" i="4" a="1"/>
  <c r="H29" i="4" s="1"/>
  <c r="L29" i="7" l="1"/>
  <c r="L4" i="7"/>
  <c r="V7" i="4"/>
  <c r="L30" i="7"/>
  <c r="N33" i="4"/>
  <c r="F27" i="7"/>
  <c r="F30" i="7"/>
  <c r="S27" i="7"/>
  <c r="N27" i="7"/>
  <c r="F29" i="7"/>
  <c r="J27" i="7"/>
  <c r="H33" i="4"/>
  <c r="K33" i="4"/>
  <c r="K32" i="4" l="1"/>
  <c r="H32" i="4" l="1"/>
  <c r="N32" i="4"/>
  <c r="G5" i="18"/>
  <c r="G6" i="18"/>
  <c r="B1" i="23"/>
  <c r="E1" i="23"/>
  <c r="EV8" i="8" l="1"/>
  <c r="ES8" i="8"/>
  <c r="ET8" i="8" s="1"/>
  <c r="C51" i="10"/>
  <c r="C52" i="10"/>
  <c r="FL8" i="8"/>
  <c r="FO8" i="8"/>
  <c r="D52" i="10"/>
  <c r="D51" i="10"/>
  <c r="C26" i="10"/>
  <c r="B1" i="2"/>
  <c r="D1" i="4"/>
  <c r="C2" i="12"/>
  <c r="E1" i="18"/>
  <c r="C1" i="7"/>
  <c r="R4" i="7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GZ8" i="8" l="1"/>
  <c r="FM8" i="8"/>
  <c r="GW8" i="8"/>
  <c r="P9" i="4"/>
  <c r="D54" i="10"/>
  <c r="S9" i="4"/>
  <c r="D55" i="10"/>
  <c r="P8" i="4"/>
  <c r="C54" i="10"/>
  <c r="S8" i="4"/>
  <c r="C55" i="10"/>
  <c r="G51" i="10"/>
  <c r="G52" i="10"/>
  <c r="CA8" i="8"/>
  <c r="D28" i="7"/>
  <c r="BB4" i="8" s="1"/>
  <c r="BD4" i="8" s="1"/>
  <c r="BE4" i="8" s="1"/>
  <c r="B28" i="7"/>
  <c r="H28" i="7"/>
  <c r="BC4" i="8" s="1"/>
  <c r="N14" i="18"/>
  <c r="N13" i="18"/>
  <c r="N12" i="18"/>
  <c r="H12" i="7" l="1"/>
  <c r="D15" i="4"/>
  <c r="GX8" i="8"/>
  <c r="R54" i="10"/>
  <c r="S12" i="4"/>
  <c r="G55" i="10"/>
  <c r="P12" i="4"/>
  <c r="G54" i="10"/>
  <c r="R55" i="10"/>
  <c r="N30" i="7"/>
  <c r="J30" i="7"/>
  <c r="S30" i="7"/>
  <c r="J29" i="7"/>
  <c r="S29" i="7"/>
  <c r="F28" i="7"/>
  <c r="L28" i="7"/>
  <c r="N28" i="7" s="1"/>
  <c r="J28" i="7"/>
  <c r="S28" i="7"/>
  <c r="L12" i="7" l="1"/>
  <c r="V15" i="4"/>
  <c r="H24" i="10"/>
  <c r="H23" i="10"/>
  <c r="H25" i="10" l="1"/>
  <c r="E51" i="10" s="1"/>
  <c r="A100" i="10"/>
  <c r="E52" i="10"/>
  <c r="C1" i="18"/>
  <c r="B1" i="7"/>
  <c r="B1" i="4"/>
  <c r="C1" i="12"/>
  <c r="S10" i="4" l="1"/>
  <c r="E55" i="10"/>
  <c r="H55" i="10" s="1"/>
  <c r="H52" i="10"/>
  <c r="L51" i="10"/>
  <c r="P14" i="4"/>
  <c r="I54" i="10"/>
  <c r="H11" i="7"/>
  <c r="D14" i="4"/>
  <c r="S14" i="4"/>
  <c r="I55" i="10"/>
  <c r="L52" i="10"/>
  <c r="P10" i="4"/>
  <c r="E54" i="10"/>
  <c r="H54" i="10" s="1"/>
  <c r="H51" i="10"/>
  <c r="D11" i="18" a="1"/>
  <c r="D11" i="18" s="1"/>
  <c r="V14" i="4" l="1"/>
  <c r="L11" i="7"/>
  <c r="P17" i="4"/>
  <c r="L54" i="10"/>
  <c r="H14" i="7"/>
  <c r="D17" i="4"/>
  <c r="P13" i="4"/>
  <c r="K51" i="10"/>
  <c r="S51" i="10"/>
  <c r="P23" i="4" s="1"/>
  <c r="P51" i="10"/>
  <c r="R51" i="10"/>
  <c r="P22" i="4" s="1"/>
  <c r="Q51" i="10"/>
  <c r="N51" i="10"/>
  <c r="K54" i="10"/>
  <c r="S54" i="10"/>
  <c r="S17" i="4"/>
  <c r="L55" i="10"/>
  <c r="S13" i="4"/>
  <c r="K52" i="10"/>
  <c r="S52" i="10"/>
  <c r="S23" i="4" s="1"/>
  <c r="P52" i="10"/>
  <c r="R52" i="10"/>
  <c r="S22" i="4" s="1"/>
  <c r="Q52" i="10"/>
  <c r="N52" i="10"/>
  <c r="K55" i="10"/>
  <c r="S55" i="10"/>
  <c r="N29" i="7"/>
  <c r="GN8" i="8"/>
  <c r="GM8" i="8"/>
  <c r="GL8" i="8"/>
  <c r="EZ8" i="8" s="1"/>
  <c r="GK8" i="8"/>
  <c r="EY8" i="8" s="1"/>
  <c r="GJ8" i="8"/>
  <c r="EX8" i="8" s="1"/>
  <c r="GH8" i="8"/>
  <c r="GF8" i="8"/>
  <c r="GE8" i="8"/>
  <c r="FZ8" i="8"/>
  <c r="FY8" i="8"/>
  <c r="GB8" i="8"/>
  <c r="GC8" i="8"/>
  <c r="GA8" i="8"/>
  <c r="B26" i="7" a="1"/>
  <c r="B26" i="7" s="1"/>
  <c r="M55" i="10" l="1"/>
  <c r="M54" i="10"/>
  <c r="N55" i="10"/>
  <c r="S19" i="4"/>
  <c r="P16" i="4"/>
  <c r="M51" i="10"/>
  <c r="Q55" i="10"/>
  <c r="S21" i="4"/>
  <c r="P20" i="4"/>
  <c r="P54" i="10"/>
  <c r="H17" i="7"/>
  <c r="D20" i="4"/>
  <c r="P55" i="10"/>
  <c r="S20" i="4"/>
  <c r="D19" i="4"/>
  <c r="P19" i="4"/>
  <c r="N54" i="10"/>
  <c r="H16" i="7"/>
  <c r="P21" i="4"/>
  <c r="Q54" i="10"/>
  <c r="V17" i="4"/>
  <c r="L14" i="7"/>
  <c r="M52" i="10"/>
  <c r="S16" i="4"/>
  <c r="B31" i="7"/>
  <c r="B8" i="7"/>
  <c r="B11" i="7"/>
  <c r="B18" i="7"/>
  <c r="B19" i="7"/>
  <c r="B4" i="7"/>
  <c r="B12" i="7"/>
  <c r="B7" i="7"/>
  <c r="B6" i="7"/>
  <c r="B16" i="7"/>
  <c r="B20" i="7"/>
  <c r="B5" i="7"/>
  <c r="B14" i="7"/>
  <c r="B9" i="7"/>
  <c r="B17" i="7"/>
  <c r="G7" i="18" a="1"/>
  <c r="G7" i="18" s="1"/>
  <c r="J11" i="4"/>
  <c r="HC8" i="8"/>
  <c r="HB8" i="8"/>
  <c r="D10" i="18"/>
  <c r="H34" i="12"/>
  <c r="H32" i="12"/>
  <c r="H31" i="12"/>
  <c r="H30" i="12"/>
  <c r="H29" i="12"/>
  <c r="T54" i="10" l="1"/>
  <c r="T55" i="10"/>
  <c r="S18" i="4"/>
  <c r="T52" i="10"/>
  <c r="S24" i="4" s="1"/>
  <c r="P18" i="4"/>
  <c r="T51" i="10"/>
  <c r="P24" i="4" s="1"/>
  <c r="V19" i="4"/>
  <c r="L16" i="7"/>
  <c r="V20" i="4"/>
  <c r="L17" i="7"/>
  <c r="D26" i="7" a="1"/>
  <c r="D26" i="7" s="1"/>
  <c r="BB2" i="8" s="1"/>
  <c r="H26" i="7" a="1"/>
  <c r="H26" i="7" s="1"/>
  <c r="BC2" i="8" s="1"/>
  <c r="BC5" i="8" s="1"/>
  <c r="C4" i="7"/>
  <c r="C30" i="7"/>
  <c r="G28" i="7"/>
  <c r="G29" i="7"/>
  <c r="G30" i="7"/>
  <c r="C29" i="7"/>
  <c r="G27" i="7"/>
  <c r="C27" i="7"/>
  <c r="C28" i="7"/>
  <c r="C26" i="7"/>
  <c r="C31" i="7"/>
  <c r="H48" i="12"/>
  <c r="H35" i="12"/>
  <c r="H13" i="12"/>
  <c r="C6" i="7"/>
  <c r="D11" i="7"/>
  <c r="S14" i="7"/>
  <c r="C5" i="7"/>
  <c r="C7" i="7"/>
  <c r="D17" i="7"/>
  <c r="J17" i="4"/>
  <c r="D4" i="7"/>
  <c r="D14" i="7"/>
  <c r="I23" i="7" a="1"/>
  <c r="I23" i="7" s="1"/>
  <c r="D16" i="7"/>
  <c r="C9" i="7"/>
  <c r="C8" i="7"/>
  <c r="J19" i="4"/>
  <c r="E26" i="4" a="1"/>
  <c r="E26" i="4" s="1"/>
  <c r="P51" i="12" a="1"/>
  <c r="P51" i="12" s="1"/>
  <c r="J20" i="4"/>
  <c r="J15" i="4"/>
  <c r="J14" i="4"/>
  <c r="O51" i="12" a="1"/>
  <c r="O51" i="12" s="1"/>
  <c r="J7" i="4"/>
  <c r="T2" i="4"/>
  <c r="D12" i="7"/>
  <c r="G11" i="18" a="1"/>
  <c r="G11" i="18" s="1"/>
  <c r="D14" i="18"/>
  <c r="D15" i="18"/>
  <c r="D13" i="18"/>
  <c r="D12" i="18"/>
  <c r="J51" i="12"/>
  <c r="K5" i="12"/>
  <c r="J9" i="4"/>
  <c r="J12" i="4"/>
  <c r="J10" i="4"/>
  <c r="J8" i="4"/>
  <c r="FG8" i="8"/>
  <c r="FF8" i="8"/>
  <c r="EN8" i="8"/>
  <c r="EM8" i="8"/>
  <c r="EP8" i="8"/>
  <c r="BB5" i="8" l="1"/>
  <c r="BD2" i="8"/>
  <c r="H6" i="7"/>
  <c r="D9" i="4"/>
  <c r="H5" i="7"/>
  <c r="I5" i="7" s="1"/>
  <c r="D8" i="4"/>
  <c r="F26" i="7"/>
  <c r="G26" i="7" s="1"/>
  <c r="FJ8" i="8"/>
  <c r="FH8" i="8"/>
  <c r="E23" i="7" a="1"/>
  <c r="E23" i="7" s="1"/>
  <c r="J20" i="7"/>
  <c r="J12" i="7"/>
  <c r="J4" i="7"/>
  <c r="J10" i="7"/>
  <c r="J16" i="7"/>
  <c r="J8" i="7"/>
  <c r="J15" i="7"/>
  <c r="J7" i="7"/>
  <c r="J14" i="7"/>
  <c r="J6" i="7"/>
  <c r="J21" i="7"/>
  <c r="J13" i="7"/>
  <c r="J5" i="7"/>
  <c r="J19" i="7"/>
  <c r="J11" i="7"/>
  <c r="J18" i="7"/>
  <c r="J17" i="7"/>
  <c r="J9" i="7"/>
  <c r="EQ8" i="8"/>
  <c r="D9" i="7" s="1"/>
  <c r="EO8" i="8"/>
  <c r="D7" i="7" s="1"/>
  <c r="F7" i="7" s="1"/>
  <c r="L26" i="7" a="1"/>
  <c r="L26" i="7" s="1"/>
  <c r="L31" i="7" s="1"/>
  <c r="HI8" i="8"/>
  <c r="HJ8" i="8"/>
  <c r="D31" i="7"/>
  <c r="F31" i="7" s="1"/>
  <c r="G31" i="7" s="1"/>
  <c r="J26" i="7"/>
  <c r="K26" i="7" s="1"/>
  <c r="GQ8" i="8"/>
  <c r="GR8" i="8"/>
  <c r="Y11" i="4"/>
  <c r="I8" i="7"/>
  <c r="S26" i="7"/>
  <c r="H31" i="7"/>
  <c r="S31" i="7" s="1"/>
  <c r="F11" i="7"/>
  <c r="E28" i="7"/>
  <c r="E30" i="7"/>
  <c r="E27" i="7"/>
  <c r="E29" i="7"/>
  <c r="E26" i="7"/>
  <c r="K27" i="7"/>
  <c r="K28" i="7"/>
  <c r="K30" i="7"/>
  <c r="K29" i="7"/>
  <c r="O27" i="7"/>
  <c r="O28" i="7"/>
  <c r="O30" i="7"/>
  <c r="O29" i="7"/>
  <c r="I30" i="7"/>
  <c r="I26" i="7"/>
  <c r="I27" i="7"/>
  <c r="BF3" i="8" s="1"/>
  <c r="I28" i="7"/>
  <c r="I29" i="7"/>
  <c r="H2" i="4"/>
  <c r="H26" i="4" a="1"/>
  <c r="H26" i="4" s="1"/>
  <c r="N26" i="4" a="1"/>
  <c r="N26" i="4" s="1"/>
  <c r="N2" i="4"/>
  <c r="Q2" i="4"/>
  <c r="K26" i="4" a="1"/>
  <c r="K26" i="4" s="1"/>
  <c r="K2" i="4"/>
  <c r="H24" i="12"/>
  <c r="S11" i="7"/>
  <c r="U11" i="7" s="1"/>
  <c r="U14" i="7"/>
  <c r="S12" i="7"/>
  <c r="U12" i="7" s="1"/>
  <c r="H27" i="12"/>
  <c r="N14" i="7"/>
  <c r="E4" i="7"/>
  <c r="G4" i="7" s="1"/>
  <c r="F4" i="7"/>
  <c r="D6" i="7"/>
  <c r="D8" i="7"/>
  <c r="F12" i="7"/>
  <c r="I4" i="7"/>
  <c r="F14" i="7"/>
  <c r="F17" i="7"/>
  <c r="F16" i="7"/>
  <c r="D5" i="7"/>
  <c r="N11" i="7"/>
  <c r="Y14" i="4"/>
  <c r="Y17" i="4"/>
  <c r="FA8" i="8"/>
  <c r="D16" i="18"/>
  <c r="H18" i="12"/>
  <c r="H16" i="12"/>
  <c r="H37" i="12"/>
  <c r="H9" i="12"/>
  <c r="BF4" i="8" l="1"/>
  <c r="BE2" i="8"/>
  <c r="BD5" i="8"/>
  <c r="BE5" i="8" s="1"/>
  <c r="BF2" i="8"/>
  <c r="H7" i="7"/>
  <c r="I7" i="7" s="1"/>
  <c r="D10" i="4"/>
  <c r="H9" i="7"/>
  <c r="I9" i="7" s="1"/>
  <c r="D12" i="4"/>
  <c r="V9" i="4"/>
  <c r="L6" i="7"/>
  <c r="V8" i="4"/>
  <c r="L5" i="7"/>
  <c r="GS8" i="8"/>
  <c r="GU8" i="8"/>
  <c r="N26" i="7"/>
  <c r="N31" i="7" s="1"/>
  <c r="O31" i="7" s="1"/>
  <c r="J31" i="7"/>
  <c r="K31" i="7" s="1"/>
  <c r="E31" i="7"/>
  <c r="M11" i="18" a="1"/>
  <c r="M11" i="18" s="1"/>
  <c r="M14" i="18" s="1"/>
  <c r="P14" i="18" s="1"/>
  <c r="I31" i="7"/>
  <c r="HE8" i="8"/>
  <c r="S8" i="7"/>
  <c r="U8" i="7" s="1"/>
  <c r="N8" i="7"/>
  <c r="T26" i="7"/>
  <c r="T27" i="7"/>
  <c r="T30" i="7"/>
  <c r="T28" i="7"/>
  <c r="T29" i="7"/>
  <c r="T31" i="7"/>
  <c r="M28" i="7"/>
  <c r="M26" i="7"/>
  <c r="M27" i="7"/>
  <c r="M30" i="7"/>
  <c r="M29" i="7"/>
  <c r="M31" i="7"/>
  <c r="S5" i="7"/>
  <c r="T5" i="7" s="1"/>
  <c r="K4" i="7"/>
  <c r="N12" i="7"/>
  <c r="E7" i="7"/>
  <c r="G7" i="7" s="1"/>
  <c r="I6" i="7"/>
  <c r="S6" i="7"/>
  <c r="U6" i="7" s="1"/>
  <c r="M4" i="7"/>
  <c r="O4" i="7" s="1"/>
  <c r="M23" i="7" a="1"/>
  <c r="M23" i="7" s="1"/>
  <c r="N4" i="7"/>
  <c r="M8" i="7"/>
  <c r="O8" i="7" s="1"/>
  <c r="W26" i="4" a="1"/>
  <c r="W26" i="4" s="1"/>
  <c r="Y7" i="4"/>
  <c r="E5" i="7"/>
  <c r="G5" i="7" s="1"/>
  <c r="F5" i="7"/>
  <c r="E8" i="7"/>
  <c r="G8" i="7" s="1"/>
  <c r="F8" i="7"/>
  <c r="E9" i="7"/>
  <c r="G9" i="7" s="1"/>
  <c r="F9" i="7"/>
  <c r="U4" i="7"/>
  <c r="T4" i="7"/>
  <c r="V4" i="7" s="1"/>
  <c r="F6" i="7"/>
  <c r="E6" i="7"/>
  <c r="G6" i="7" s="1"/>
  <c r="D19" i="7"/>
  <c r="J22" i="4"/>
  <c r="Y15" i="4"/>
  <c r="W11" i="4"/>
  <c r="L51" i="12"/>
  <c r="W7" i="4"/>
  <c r="GV8" i="8"/>
  <c r="S9" i="7" l="1"/>
  <c r="T9" i="7" s="1"/>
  <c r="V9" i="7" s="1"/>
  <c r="S7" i="7"/>
  <c r="T7" i="7" s="1"/>
  <c r="V7" i="7" s="1"/>
  <c r="BF5" i="8"/>
  <c r="V13" i="4"/>
  <c r="L10" i="7"/>
  <c r="V12" i="4"/>
  <c r="W12" i="4" s="1"/>
  <c r="L9" i="7"/>
  <c r="M9" i="7" s="1"/>
  <c r="O9" i="7" s="1"/>
  <c r="V10" i="4"/>
  <c r="Y10" i="4" s="1"/>
  <c r="L7" i="7"/>
  <c r="M7" i="7" s="1"/>
  <c r="O7" i="7" s="1"/>
  <c r="V22" i="4"/>
  <c r="Y22" i="4" s="1"/>
  <c r="L19" i="7"/>
  <c r="N19" i="7" s="1"/>
  <c r="O26" i="7"/>
  <c r="P11" i="18"/>
  <c r="Q11" i="18" s="1"/>
  <c r="T8" i="7"/>
  <c r="V8" i="7" s="1"/>
  <c r="U5" i="7"/>
  <c r="T6" i="7"/>
  <c r="V6" i="7" s="1"/>
  <c r="Y8" i="4"/>
  <c r="W8" i="4"/>
  <c r="V5" i="7"/>
  <c r="K5" i="7"/>
  <c r="K7" i="7"/>
  <c r="U7" i="7"/>
  <c r="M5" i="7"/>
  <c r="O5" i="7" s="1"/>
  <c r="N5" i="7"/>
  <c r="K9" i="7"/>
  <c r="K8" i="7"/>
  <c r="W9" i="4"/>
  <c r="Y9" i="4"/>
  <c r="M6" i="7"/>
  <c r="O6" i="7" s="1"/>
  <c r="N6" i="7"/>
  <c r="K6" i="7"/>
  <c r="F19" i="7"/>
  <c r="J11" i="18"/>
  <c r="K11" i="18" s="1"/>
  <c r="G14" i="18"/>
  <c r="J14" i="18" s="1"/>
  <c r="I51" i="12"/>
  <c r="K51" i="12"/>
  <c r="M12" i="18"/>
  <c r="P12" i="18" s="1"/>
  <c r="M13" i="18"/>
  <c r="P13" i="18" s="1"/>
  <c r="GY8" i="8"/>
  <c r="HF8" i="8"/>
  <c r="U9" i="7" l="1"/>
  <c r="N7" i="7"/>
  <c r="N9" i="7"/>
  <c r="W10" i="4"/>
  <c r="Y12" i="4"/>
  <c r="L13" i="7"/>
  <c r="V16" i="4"/>
  <c r="L20" i="7"/>
  <c r="M20" i="7" s="1"/>
  <c r="V23" i="4"/>
  <c r="M19" i="7"/>
  <c r="M10" i="7"/>
  <c r="M14" i="7"/>
  <c r="M12" i="7"/>
  <c r="M11" i="7"/>
  <c r="W17" i="4"/>
  <c r="W22" i="4"/>
  <c r="W13" i="4"/>
  <c r="W15" i="4"/>
  <c r="W14" i="4"/>
  <c r="HA8" i="8"/>
  <c r="DN8" i="8" l="1"/>
  <c r="V18" i="4"/>
  <c r="L15" i="7"/>
  <c r="M15" i="7" s="1"/>
  <c r="W23" i="4"/>
  <c r="M13" i="7"/>
  <c r="W16" i="4"/>
  <c r="HG8" i="8"/>
  <c r="DO8" i="8" l="1"/>
  <c r="V24" i="4"/>
  <c r="L21" i="7"/>
  <c r="AB51" i="12"/>
  <c r="W18" i="4"/>
  <c r="AL51" i="12" l="1"/>
  <c r="GD8" i="8"/>
  <c r="B10" i="7" l="1"/>
  <c r="D51" i="12"/>
  <c r="GG8" i="8"/>
  <c r="B13" i="7" s="1"/>
  <c r="C13" i="7" l="1"/>
  <c r="C10" i="7"/>
  <c r="C18" i="7"/>
  <c r="C11" i="7"/>
  <c r="C14" i="7"/>
  <c r="C17" i="7"/>
  <c r="C12" i="7"/>
  <c r="C19" i="7"/>
  <c r="C16" i="7"/>
  <c r="C20" i="7"/>
  <c r="M5" i="12"/>
  <c r="GI8" i="8"/>
  <c r="H42" i="12" l="1"/>
  <c r="H28" i="12"/>
  <c r="H33" i="12"/>
  <c r="H47" i="12"/>
  <c r="H8" i="12"/>
  <c r="B15" i="7"/>
  <c r="C15" i="7" s="1"/>
  <c r="H41" i="12"/>
  <c r="H21" i="12"/>
  <c r="H45" i="12"/>
  <c r="H10" i="12"/>
  <c r="H22" i="12"/>
  <c r="H25" i="12"/>
  <c r="H5" i="12"/>
  <c r="H6" i="12"/>
  <c r="H49" i="12"/>
  <c r="H26" i="12"/>
  <c r="H20" i="12"/>
  <c r="H46" i="12"/>
  <c r="H15" i="12"/>
  <c r="H38" i="12"/>
  <c r="H12" i="12"/>
  <c r="H19" i="12"/>
  <c r="H11" i="12"/>
  <c r="H23" i="12"/>
  <c r="T7" i="4"/>
  <c r="T51" i="12"/>
  <c r="Q7" i="4"/>
  <c r="E51" i="12"/>
  <c r="F51" i="12"/>
  <c r="T11" i="4"/>
  <c r="GO8" i="8"/>
  <c r="T9" i="4"/>
  <c r="J13" i="4"/>
  <c r="FK8" i="8"/>
  <c r="ER8" i="8"/>
  <c r="G43" i="12" l="1"/>
  <c r="G44" i="12"/>
  <c r="FS8" i="8"/>
  <c r="HD8" i="8" s="1"/>
  <c r="H10" i="7"/>
  <c r="D13" i="4"/>
  <c r="FT8" i="8"/>
  <c r="G17" i="12"/>
  <c r="G40" i="12"/>
  <c r="G39" i="12"/>
  <c r="G36" i="12"/>
  <c r="G14" i="12"/>
  <c r="G12" i="12"/>
  <c r="G7" i="12"/>
  <c r="G45" i="12"/>
  <c r="G21" i="12"/>
  <c r="G10" i="12"/>
  <c r="G11" i="12"/>
  <c r="G28" i="12"/>
  <c r="G38" i="12"/>
  <c r="G20" i="12"/>
  <c r="G49" i="12"/>
  <c r="G6" i="12"/>
  <c r="G22" i="12"/>
  <c r="G8" i="12"/>
  <c r="G5" i="12"/>
  <c r="G34" i="12"/>
  <c r="G48" i="12"/>
  <c r="G32" i="12"/>
  <c r="G30" i="12"/>
  <c r="G29" i="12"/>
  <c r="G13" i="12"/>
  <c r="G35" i="12"/>
  <c r="G27" i="12"/>
  <c r="G24" i="12"/>
  <c r="G16" i="12"/>
  <c r="G31" i="12"/>
  <c r="G37" i="12"/>
  <c r="G9" i="12"/>
  <c r="G18" i="12"/>
  <c r="G26" i="12"/>
  <c r="G41" i="12"/>
  <c r="G23" i="12"/>
  <c r="G19" i="12"/>
  <c r="G15" i="12"/>
  <c r="G47" i="12"/>
  <c r="G25" i="12"/>
  <c r="G33" i="12"/>
  <c r="G46" i="12"/>
  <c r="G42" i="12"/>
  <c r="M51" i="12"/>
  <c r="W50" i="12"/>
  <c r="AG50" i="12"/>
  <c r="B21" i="7"/>
  <c r="C21" i="7" s="1"/>
  <c r="D10" i="7"/>
  <c r="Y13" i="4"/>
  <c r="W51" i="12"/>
  <c r="FB8" i="8"/>
  <c r="FU8" i="8"/>
  <c r="Y51" i="12"/>
  <c r="Q9" i="4"/>
  <c r="Q12" i="4"/>
  <c r="T12" i="4"/>
  <c r="Q10" i="4"/>
  <c r="AD51" i="12"/>
  <c r="Q11" i="4"/>
  <c r="H51" i="12"/>
  <c r="FN8" i="8"/>
  <c r="EU8" i="8"/>
  <c r="D13" i="7" s="1"/>
  <c r="T10" i="4"/>
  <c r="T8" i="4"/>
  <c r="Q8" i="4"/>
  <c r="V21" i="4" l="1"/>
  <c r="L18" i="7"/>
  <c r="M18" i="7" s="1"/>
  <c r="H19" i="7"/>
  <c r="S19" i="7" s="1"/>
  <c r="U19" i="7" s="1"/>
  <c r="D22" i="4"/>
  <c r="H20" i="7"/>
  <c r="D23" i="4"/>
  <c r="H13" i="7"/>
  <c r="D16" i="4"/>
  <c r="H18" i="7"/>
  <c r="D21" i="4"/>
  <c r="D18" i="7"/>
  <c r="D20" i="7"/>
  <c r="E13" i="7"/>
  <c r="G13" i="7" s="1"/>
  <c r="F13" i="7"/>
  <c r="E10" i="7"/>
  <c r="G10" i="7" s="1"/>
  <c r="F10" i="7"/>
  <c r="E11" i="7"/>
  <c r="G11" i="7" s="1"/>
  <c r="E12" i="7"/>
  <c r="G12" i="7" s="1"/>
  <c r="E17" i="7"/>
  <c r="G17" i="7" s="1"/>
  <c r="E14" i="7"/>
  <c r="G14" i="7" s="1"/>
  <c r="E16" i="7"/>
  <c r="G16" i="7" s="1"/>
  <c r="E19" i="7"/>
  <c r="G19" i="7" s="1"/>
  <c r="S10" i="7"/>
  <c r="I10" i="7"/>
  <c r="I11" i="7"/>
  <c r="I14" i="7"/>
  <c r="I12" i="7"/>
  <c r="N10" i="7"/>
  <c r="J23" i="4"/>
  <c r="J21" i="4"/>
  <c r="J16" i="4"/>
  <c r="K16" i="4" s="1"/>
  <c r="Y23" i="4"/>
  <c r="Y16" i="4"/>
  <c r="T20" i="4"/>
  <c r="N13" i="4"/>
  <c r="K12" i="4"/>
  <c r="N12" i="4"/>
  <c r="N11" i="4"/>
  <c r="K11" i="4"/>
  <c r="N10" i="4"/>
  <c r="N9" i="4"/>
  <c r="K9" i="4"/>
  <c r="N8" i="4"/>
  <c r="K8" i="4"/>
  <c r="N7" i="4"/>
  <c r="K7" i="4"/>
  <c r="K10" i="4"/>
  <c r="J18" i="4"/>
  <c r="AI51" i="12"/>
  <c r="K13" i="4"/>
  <c r="EW8" i="8"/>
  <c r="D15" i="7" s="1"/>
  <c r="FP8" i="8"/>
  <c r="Q13" i="4"/>
  <c r="T13" i="4"/>
  <c r="T14" i="4"/>
  <c r="I19" i="7" l="1"/>
  <c r="K19" i="7" s="1"/>
  <c r="H15" i="7"/>
  <c r="D18" i="4"/>
  <c r="BW8" i="8"/>
  <c r="BV8" i="8" s="1"/>
  <c r="BU8" i="8"/>
  <c r="FV8" i="8"/>
  <c r="Y21" i="4"/>
  <c r="E15" i="7"/>
  <c r="G15" i="7" s="1"/>
  <c r="F15" i="7"/>
  <c r="E20" i="7"/>
  <c r="G20" i="7" s="1"/>
  <c r="F20" i="7"/>
  <c r="E18" i="7"/>
  <c r="G18" i="7" s="1"/>
  <c r="F18" i="7"/>
  <c r="I20" i="7"/>
  <c r="S20" i="7"/>
  <c r="N20" i="7"/>
  <c r="O19" i="7"/>
  <c r="K10" i="7"/>
  <c r="O10" i="7"/>
  <c r="K12" i="7"/>
  <c r="O12" i="7"/>
  <c r="K14" i="7"/>
  <c r="O14" i="7"/>
  <c r="I13" i="7"/>
  <c r="S13" i="7"/>
  <c r="N13" i="7"/>
  <c r="S17" i="7"/>
  <c r="I17" i="7"/>
  <c r="K17" i="7" s="1"/>
  <c r="I16" i="7"/>
  <c r="K16" i="7" s="1"/>
  <c r="S16" i="7"/>
  <c r="I18" i="7"/>
  <c r="S18" i="7"/>
  <c r="N18" i="7"/>
  <c r="K11" i="7"/>
  <c r="O11" i="7"/>
  <c r="T11" i="7"/>
  <c r="V11" i="7" s="1"/>
  <c r="T19" i="7"/>
  <c r="V19" i="7" s="1"/>
  <c r="T14" i="7"/>
  <c r="V14" i="7" s="1"/>
  <c r="U10" i="7"/>
  <c r="T12" i="7"/>
  <c r="V12" i="7" s="1"/>
  <c r="T10" i="7"/>
  <c r="V10" i="7" s="1"/>
  <c r="Y20" i="4"/>
  <c r="Y18" i="4"/>
  <c r="T19" i="4"/>
  <c r="W21" i="4"/>
  <c r="K19" i="4"/>
  <c r="K14" i="4"/>
  <c r="N22" i="4"/>
  <c r="K22" i="4"/>
  <c r="T22" i="4"/>
  <c r="Q22" i="4"/>
  <c r="K20" i="4"/>
  <c r="N20" i="4"/>
  <c r="Q19" i="4"/>
  <c r="N19" i="4"/>
  <c r="J24" i="4"/>
  <c r="V51" i="12"/>
  <c r="K18" i="4"/>
  <c r="N14" i="4"/>
  <c r="Q14" i="4"/>
  <c r="T15" i="4"/>
  <c r="K15" i="4"/>
  <c r="T17" i="4"/>
  <c r="K17" i="4"/>
  <c r="N17" i="4"/>
  <c r="Q15" i="4"/>
  <c r="Q17" i="4"/>
  <c r="U51" i="12"/>
  <c r="FC8" i="8"/>
  <c r="D21" i="7" s="1"/>
  <c r="Q20" i="4"/>
  <c r="T16" i="4"/>
  <c r="N16" i="4"/>
  <c r="Q16" i="4"/>
  <c r="H21" i="7" l="1"/>
  <c r="D24" i="4"/>
  <c r="T24" i="4"/>
  <c r="M21" i="7"/>
  <c r="N24" i="4"/>
  <c r="E21" i="7"/>
  <c r="G21" i="7" s="1"/>
  <c r="F21" i="7"/>
  <c r="K18" i="7"/>
  <c r="O18" i="7"/>
  <c r="U20" i="7"/>
  <c r="T20" i="7"/>
  <c r="V20" i="7" s="1"/>
  <c r="Q24" i="4"/>
  <c r="T13" i="7"/>
  <c r="V13" i="7" s="1"/>
  <c r="U13" i="7"/>
  <c r="K20" i="7"/>
  <c r="O20" i="7"/>
  <c r="W20" i="4"/>
  <c r="M16" i="7"/>
  <c r="O16" i="7" s="1"/>
  <c r="N16" i="7"/>
  <c r="T16" i="7"/>
  <c r="V16" i="7" s="1"/>
  <c r="U16" i="7"/>
  <c r="U17" i="7"/>
  <c r="T17" i="7"/>
  <c r="V17" i="7" s="1"/>
  <c r="K13" i="7"/>
  <c r="O13" i="7"/>
  <c r="N17" i="7"/>
  <c r="M17" i="7"/>
  <c r="O17" i="7" s="1"/>
  <c r="W19" i="4"/>
  <c r="Y19" i="4"/>
  <c r="I15" i="7"/>
  <c r="S15" i="7"/>
  <c r="N15" i="7"/>
  <c r="T18" i="7"/>
  <c r="V18" i="7" s="1"/>
  <c r="U18" i="7"/>
  <c r="K24" i="4"/>
  <c r="E18" i="4"/>
  <c r="Z18" i="4" s="1"/>
  <c r="Z51" i="12"/>
  <c r="T21" i="4"/>
  <c r="Q21" i="4"/>
  <c r="K21" i="4"/>
  <c r="N21" i="4"/>
  <c r="N15" i="4"/>
  <c r="E15" i="4"/>
  <c r="Z15" i="4" s="1"/>
  <c r="T23" i="4"/>
  <c r="K23" i="4"/>
  <c r="H23" i="4"/>
  <c r="N23" i="4"/>
  <c r="Q23" i="4"/>
  <c r="AA51" i="12"/>
  <c r="AF51" i="12"/>
  <c r="AE51" i="12"/>
  <c r="N18" i="4"/>
  <c r="Q18" i="4"/>
  <c r="T18" i="4"/>
  <c r="I21" i="7" l="1"/>
  <c r="K21" i="7" s="1"/>
  <c r="S21" i="7"/>
  <c r="T15" i="7"/>
  <c r="V15" i="7" s="1"/>
  <c r="U15" i="7"/>
  <c r="N21" i="7"/>
  <c r="Y24" i="4"/>
  <c r="K15" i="7"/>
  <c r="O15" i="7"/>
  <c r="W24" i="4"/>
  <c r="H18" i="4"/>
  <c r="H20" i="4"/>
  <c r="E21" i="4"/>
  <c r="Z21" i="4" s="1"/>
  <c r="E24" i="4"/>
  <c r="E23" i="4"/>
  <c r="Z23" i="4" s="1"/>
  <c r="H24" i="4"/>
  <c r="H21" i="4"/>
  <c r="E14" i="4"/>
  <c r="Z14" i="4" s="1"/>
  <c r="E19" i="4"/>
  <c r="Z19" i="4" s="1"/>
  <c r="E16" i="4"/>
  <c r="Z16" i="4" s="1"/>
  <c r="E17" i="4"/>
  <c r="Z17" i="4" s="1"/>
  <c r="E20" i="4"/>
  <c r="Z20" i="4" s="1"/>
  <c r="E22" i="4"/>
  <c r="Z22" i="4" s="1"/>
  <c r="H14" i="4"/>
  <c r="H17" i="4"/>
  <c r="H19" i="4"/>
  <c r="H15" i="4"/>
  <c r="H16" i="4"/>
  <c r="H22" i="4"/>
  <c r="H10" i="4"/>
  <c r="H7" i="4"/>
  <c r="H9" i="4"/>
  <c r="H11" i="4"/>
  <c r="H8" i="4"/>
  <c r="H12" i="4"/>
  <c r="N15" i="18" s="1"/>
  <c r="M15" i="18" s="1"/>
  <c r="H13" i="4"/>
  <c r="E7" i="4"/>
  <c r="Z7" i="4" s="1"/>
  <c r="E9" i="4"/>
  <c r="Z9" i="4" s="1"/>
  <c r="E8" i="4"/>
  <c r="Z8" i="4" s="1"/>
  <c r="E12" i="4"/>
  <c r="Z12" i="4" s="1"/>
  <c r="E10" i="4"/>
  <c r="Z10" i="4" s="1"/>
  <c r="E11" i="4"/>
  <c r="Z11" i="4" s="1"/>
  <c r="E13" i="4"/>
  <c r="Z13" i="4" s="1"/>
  <c r="AJ51" i="12"/>
  <c r="AK51" i="12"/>
  <c r="Z24" i="4" l="1"/>
  <c r="O21" i="7"/>
  <c r="U21" i="7"/>
  <c r="T21" i="7"/>
  <c r="V21" i="7" s="1"/>
  <c r="M16" i="18"/>
  <c r="P16" i="18" s="1"/>
  <c r="Q16" i="18" s="1"/>
  <c r="P15" i="18"/>
  <c r="G15" i="18"/>
  <c r="J15" i="18" s="1"/>
  <c r="G12" i="18"/>
  <c r="J12" i="18" s="1"/>
  <c r="G13" i="18"/>
  <c r="J13" i="18" s="1"/>
  <c r="G16" i="18" l="1"/>
  <c r="J16" i="18" s="1"/>
  <c r="K16" i="18" l="1"/>
  <c r="J8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<sst xmlns="http://schemas.openxmlformats.org/spreadsheetml/2006/main" count="1818" uniqueCount="848">
  <si>
    <t>Region</t>
  </si>
  <si>
    <t>Customer Industry</t>
  </si>
  <si>
    <t>Customer Sales Segment</t>
  </si>
  <si>
    <t>Guidance Group</t>
  </si>
  <si>
    <t>Program ID</t>
  </si>
  <si>
    <t>Division</t>
  </si>
  <si>
    <t>Customer</t>
  </si>
  <si>
    <t>Bill To</t>
  </si>
  <si>
    <t>Ship To</t>
  </si>
  <si>
    <t>Average Order Size</t>
  </si>
  <si>
    <t>Ediversity Adj</t>
  </si>
  <si>
    <t>Returns</t>
  </si>
  <si>
    <t>[H] Returns</t>
  </si>
  <si>
    <t>Billing Adjustments</t>
  </si>
  <si>
    <t>Total Annual Rebate %</t>
  </si>
  <si>
    <t>Credit Discount</t>
  </si>
  <si>
    <t>Distribution</t>
  </si>
  <si>
    <t>[H] Delivery</t>
  </si>
  <si>
    <t>Delivery</t>
  </si>
  <si>
    <t>[H] Distribution</t>
  </si>
  <si>
    <t>AR Expense</t>
  </si>
  <si>
    <t>Credit Card Fees</t>
  </si>
  <si>
    <t>[H] Credit Card Fees</t>
  </si>
  <si>
    <t>Customer Name</t>
  </si>
  <si>
    <t>Account No.</t>
  </si>
  <si>
    <t>Customer Service Expense</t>
  </si>
  <si>
    <t>Adjustments</t>
  </si>
  <si>
    <t>Actual Sales</t>
  </si>
  <si>
    <t>Volume Rebates</t>
  </si>
  <si>
    <t>Order Size Adjust</t>
  </si>
  <si>
    <t>AR Discount</t>
  </si>
  <si>
    <t>Net Sales</t>
  </si>
  <si>
    <t>Sales Margin</t>
  </si>
  <si>
    <t>PO Cost</t>
  </si>
  <si>
    <t>Bid Income</t>
  </si>
  <si>
    <t>Total</t>
  </si>
  <si>
    <t>Product Margin</t>
  </si>
  <si>
    <t>Vendor Rebates</t>
  </si>
  <si>
    <t>Distribution Expense</t>
  </si>
  <si>
    <t>Delivery Expense</t>
  </si>
  <si>
    <t>A/R Charge</t>
  </si>
  <si>
    <t>Office Supplies</t>
  </si>
  <si>
    <t>Paper</t>
  </si>
  <si>
    <t>Print</t>
  </si>
  <si>
    <t>TOTAL</t>
  </si>
  <si>
    <t>Current
(Today's Price)</t>
  </si>
  <si>
    <t>Incremental</t>
  </si>
  <si>
    <t>Final vs Current</t>
  </si>
  <si>
    <t>Seq #</t>
  </si>
  <si>
    <t>Line Type</t>
  </si>
  <si>
    <t>Spls SKU</t>
  </si>
  <si>
    <t>Primary Category</t>
  </si>
  <si>
    <t>Secondary Category</t>
  </si>
  <si>
    <t>Sub Dept</t>
  </si>
  <si>
    <t>Class</t>
  </si>
  <si>
    <t>[H] Qty</t>
  </si>
  <si>
    <t>Spls Qty</t>
  </si>
  <si>
    <t>[C] Spls Price</t>
  </si>
  <si>
    <t>Proposed Price</t>
  </si>
  <si>
    <t>Target</t>
  </si>
  <si>
    <t>Bid Cost</t>
  </si>
  <si>
    <t>Adj Net Cost</t>
  </si>
  <si>
    <t>Item Distribution</t>
  </si>
  <si>
    <t>Item Delivery</t>
  </si>
  <si>
    <t>Ext Proposed Price</t>
  </si>
  <si>
    <t>Sales Margin $</t>
  </si>
  <si>
    <t>Cust Contr Margin $</t>
  </si>
  <si>
    <t>[H] Actual Sales</t>
  </si>
  <si>
    <t>[H] Volume Rebates</t>
  </si>
  <si>
    <t>[H] AR Discount</t>
  </si>
  <si>
    <t>[H] Order Size Adj</t>
  </si>
  <si>
    <t>[H] Net Sales</t>
  </si>
  <si>
    <t>[H] Ext PO Cost</t>
  </si>
  <si>
    <t>[H] Ext Bid Income</t>
  </si>
  <si>
    <t>[H] Vendor Rebates</t>
  </si>
  <si>
    <t>[H] Order Entry &amp; Cust Service</t>
  </si>
  <si>
    <t>[H] AR</t>
  </si>
  <si>
    <t>Other Furniture</t>
  </si>
  <si>
    <t>Cut Sheet Paper</t>
  </si>
  <si>
    <t>Breakroom</t>
  </si>
  <si>
    <t>JanSan Supplies</t>
  </si>
  <si>
    <t>Other Office Supplies</t>
  </si>
  <si>
    <t>Chairs</t>
  </si>
  <si>
    <t>Breakroom Supplies</t>
  </si>
  <si>
    <t>Writing and Pads</t>
  </si>
  <si>
    <t>Cleaning Chemicals</t>
  </si>
  <si>
    <t>SA Transactional Print</t>
  </si>
  <si>
    <t>N/A</t>
  </si>
  <si>
    <t>Current vs History</t>
  </si>
  <si>
    <t>History</t>
  </si>
  <si>
    <t>Target Price Realization (TPR)</t>
  </si>
  <si>
    <t>Advantage Profit (AP)</t>
  </si>
  <si>
    <t>Admin Fee</t>
  </si>
  <si>
    <t>Advantage Accrual</t>
  </si>
  <si>
    <t>AOS</t>
  </si>
  <si>
    <t>Diversity Supplier</t>
  </si>
  <si>
    <t>E-Mix</t>
  </si>
  <si>
    <t>Volume</t>
  </si>
  <si>
    <t>Other</t>
  </si>
  <si>
    <t>Conversion Rebate $</t>
  </si>
  <si>
    <t>Shipment Modes</t>
  </si>
  <si>
    <t>Staples Fleet</t>
  </si>
  <si>
    <t>Third Party Courier</t>
  </si>
  <si>
    <t>United Parcel Service (UPS)</t>
  </si>
  <si>
    <t>Less Than Truckload (LTL)</t>
  </si>
  <si>
    <t>Drop Shipment</t>
  </si>
  <si>
    <t>CURRENT: Actual Sales</t>
  </si>
  <si>
    <t>CURRENT: Returns</t>
  </si>
  <si>
    <t>CURRENT: Adjustments</t>
  </si>
  <si>
    <t>CURRENT: Volume Rebates</t>
  </si>
  <si>
    <t>CURRENT: Order Size Adjust</t>
  </si>
  <si>
    <t>CURRENT: AR Discount</t>
  </si>
  <si>
    <t>CURRENT: Net Sales</t>
  </si>
  <si>
    <t>CURRENT: PO Cost</t>
  </si>
  <si>
    <t>CURRENT: Bid Income</t>
  </si>
  <si>
    <t>CURRENT: Prod Margin</t>
  </si>
  <si>
    <t>CURRENT: Vendor Rebates</t>
  </si>
  <si>
    <t>CURRENT: Adjusted Margin</t>
  </si>
  <si>
    <t>CURRENT: Distrib Expense</t>
  </si>
  <si>
    <t>CURRENT: Delivery Expense</t>
  </si>
  <si>
    <t>CURRENT: Cust Serv Expense</t>
  </si>
  <si>
    <t>CURRENT: Credit Card Fees</t>
  </si>
  <si>
    <t>CURRENT: A/R Expense</t>
  </si>
  <si>
    <t>CURRENT: Advantage Profit (AP)</t>
  </si>
  <si>
    <t>PROPOSED: Actual Sales</t>
  </si>
  <si>
    <t>PROPOSED: Returns</t>
  </si>
  <si>
    <t>PROPOSED: Adjustments</t>
  </si>
  <si>
    <t>PROPOSED: Volume Rebates</t>
  </si>
  <si>
    <t>PROPOSED: Order Size Adjust</t>
  </si>
  <si>
    <t>PROPOSED: AR Discount</t>
  </si>
  <si>
    <t>PROPOSED: Net Sales</t>
  </si>
  <si>
    <t>PROPOSED: PO Cost</t>
  </si>
  <si>
    <t>PROPOSED: Bid Income</t>
  </si>
  <si>
    <t>PROPOSED: Prod Margin</t>
  </si>
  <si>
    <t>PROPOSED: Vendor Rebates</t>
  </si>
  <si>
    <t>PROPOSED: Adjusted Margin</t>
  </si>
  <si>
    <t>PROPOSED: Distrib Expense</t>
  </si>
  <si>
    <t>PROPOSED: Delivery Expense</t>
  </si>
  <si>
    <t>PROPOSED: Cust Serv Expense</t>
  </si>
  <si>
    <t>PROPOSED: Credit Card Fees</t>
  </si>
  <si>
    <t>PROPOSED: A/R Expense</t>
  </si>
  <si>
    <t>PROPOSED: Advantage Profit (AP)</t>
  </si>
  <si>
    <t>HISTORY: Actual Sales</t>
  </si>
  <si>
    <t>HISTORY: Returns</t>
  </si>
  <si>
    <t>HISTORY: Adjustments</t>
  </si>
  <si>
    <t>HISTORY: Volume Rebates</t>
  </si>
  <si>
    <t>HISTORY: Order Size Adjust</t>
  </si>
  <si>
    <t>HISTORY: AR Discount</t>
  </si>
  <si>
    <t>HISTORY: Net Sales</t>
  </si>
  <si>
    <t>HISTORY: PO Cost</t>
  </si>
  <si>
    <t>HISTORY: Bid Income</t>
  </si>
  <si>
    <t>HISTORY: Prod Margin</t>
  </si>
  <si>
    <t>HISTORY: Vendor Rebates</t>
  </si>
  <si>
    <t>HISTORY: Adjusted Margin</t>
  </si>
  <si>
    <t>HISTORY: Distrib Expense</t>
  </si>
  <si>
    <t>HISTORY: Delivery Expense</t>
  </si>
  <si>
    <t>HISTORY: Cust Serv Expense</t>
  </si>
  <si>
    <t>HISTORY: Credit Card Fees</t>
  </si>
  <si>
    <t>HISTORY: A/R Expense</t>
  </si>
  <si>
    <t>HISTORY: Advantage Profit (AP)</t>
  </si>
  <si>
    <t>Length of Contract</t>
  </si>
  <si>
    <t>TOTAL W/ ALTERNATES</t>
  </si>
  <si>
    <t>Reporting Category</t>
  </si>
  <si>
    <t>Miscellaneous</t>
  </si>
  <si>
    <t>Project Furniture</t>
  </si>
  <si>
    <t>Promo</t>
  </si>
  <si>
    <t>Specials</t>
  </si>
  <si>
    <t>Current</t>
  </si>
  <si>
    <t>Transactional Furniture</t>
  </si>
  <si>
    <t>Liners</t>
  </si>
  <si>
    <t>Binders, Presentation, Tools</t>
  </si>
  <si>
    <t>Other Paper</t>
  </si>
  <si>
    <t>Manual Print Transactions</t>
  </si>
  <si>
    <t>Print Transactional Promo</t>
  </si>
  <si>
    <t>SA Print Proprietary</t>
  </si>
  <si>
    <t>SA Quick Print Transactional</t>
  </si>
  <si>
    <t>Desks</t>
  </si>
  <si>
    <t>Sales $</t>
  </si>
  <si>
    <t>TPR %</t>
  </si>
  <si>
    <t>Competitor Price</t>
  </si>
  <si>
    <t>Adv Prof $</t>
  </si>
  <si>
    <t>Adv Prof %</t>
  </si>
  <si>
    <t>This tab only summarized line item detail.  It dodes not include Estimated Additional Core and Non-Core</t>
  </si>
  <si>
    <t>Proposed</t>
  </si>
  <si>
    <t>Proposed
(Future Price)</t>
  </si>
  <si>
    <t>Proposed vs. Current</t>
  </si>
  <si>
    <t>Proposed w/Alts
(Future Price)</t>
  </si>
  <si>
    <t>Final
(Proposed + Incremental)</t>
  </si>
  <si>
    <t>Proposed Mix</t>
  </si>
  <si>
    <t>Proposed vs Current</t>
  </si>
  <si>
    <t>Proposed w/Alts</t>
  </si>
  <si>
    <t>PROPOSED: Extended Target</t>
  </si>
  <si>
    <t>CURRENT: Extended Target</t>
  </si>
  <si>
    <t>PROPOSED</t>
  </si>
  <si>
    <t>A/R Discount</t>
  </si>
  <si>
    <t>PROPOSED W/ALTS</t>
  </si>
  <si>
    <t>CUSTOMER SAVINGS</t>
  </si>
  <si>
    <t>Bid Extended Price</t>
  </si>
  <si>
    <t>No Bid Extended Price</t>
  </si>
  <si>
    <t>Net Bid Extended Price</t>
  </si>
  <si>
    <t>COMPETITOR</t>
  </si>
  <si>
    <t>Proposed vs Competitor</t>
  </si>
  <si>
    <t>ALTERNATE VARIANCE</t>
  </si>
  <si>
    <t>Account</t>
  </si>
  <si>
    <t>Guidance Parameters</t>
  </si>
  <si>
    <t>Core</t>
  </si>
  <si>
    <t>Non-Core</t>
  </si>
  <si>
    <t>Additional Estimated Sales</t>
  </si>
  <si>
    <t>Order Size Adjustment</t>
  </si>
  <si>
    <t>Terms and Bank Charges</t>
  </si>
  <si>
    <t>Days To Pay</t>
  </si>
  <si>
    <t>A/R Expense</t>
  </si>
  <si>
    <t>Model</t>
  </si>
  <si>
    <t>eDiversity Adjustment</t>
  </si>
  <si>
    <t>SUBTOTAL</t>
  </si>
  <si>
    <t>Equipment &amp; Install $</t>
  </si>
  <si>
    <t>Estimated Annual Spend $</t>
  </si>
  <si>
    <t>Effective Equipment Install %</t>
  </si>
  <si>
    <t>Effective Conversion Rebate %</t>
  </si>
  <si>
    <t>Customer Rebates</t>
  </si>
  <si>
    <t>Electronic Order %</t>
  </si>
  <si>
    <t>Desktop Delivery %</t>
  </si>
  <si>
    <t>Min Order Hard Stop</t>
  </si>
  <si>
    <t>Order Entry / Cust Serv %</t>
  </si>
  <si>
    <t>Delivery Expense %</t>
  </si>
  <si>
    <t>Distribution Expense %</t>
  </si>
  <si>
    <t>Row Labels</t>
  </si>
  <si>
    <t>Grand Total</t>
  </si>
  <si>
    <t>Proposed Alt Savings</t>
  </si>
  <si>
    <t>Order Entry &amp; Customer Service</t>
  </si>
  <si>
    <t>Vendor Rebate</t>
  </si>
  <si>
    <t>Elec Order %</t>
  </si>
  <si>
    <t>Cust Item</t>
  </si>
  <si>
    <t>Cust Desc</t>
  </si>
  <si>
    <t>Cust UOM</t>
  </si>
  <si>
    <t>Custom 1</t>
  </si>
  <si>
    <t>Custom 2</t>
  </si>
  <si>
    <t>Custom 3</t>
  </si>
  <si>
    <t>Cust Qty</t>
  </si>
  <si>
    <t>Cust Price</t>
  </si>
  <si>
    <t>Cust Ext Price</t>
  </si>
  <si>
    <t>Vendor</t>
  </si>
  <si>
    <t>Own Brand</t>
  </si>
  <si>
    <t>Eco</t>
  </si>
  <si>
    <t>Recycled</t>
  </si>
  <si>
    <t>Minority</t>
  </si>
  <si>
    <t>UOM</t>
  </si>
  <si>
    <t>UOM Qty</t>
  </si>
  <si>
    <t>Alt SKU</t>
  </si>
  <si>
    <t>Alt SKU Desc</t>
  </si>
  <si>
    <t>Alt Vendor</t>
  </si>
  <si>
    <t>Alt Own Brand</t>
  </si>
  <si>
    <t>Alt Eco</t>
  </si>
  <si>
    <t>Alt Recycled</t>
  </si>
  <si>
    <t>Alt Minority</t>
  </si>
  <si>
    <t>Alt UOM</t>
  </si>
  <si>
    <t>Alt UOM Qty</t>
  </si>
  <si>
    <t>Alt Qty</t>
  </si>
  <si>
    <t>Alt [C] Stpls Price</t>
  </si>
  <si>
    <t>Alt Proposed Price</t>
  </si>
  <si>
    <t>Alt PO Cost</t>
  </si>
  <si>
    <t>Alt Bid Cost</t>
  </si>
  <si>
    <t>Alt Vendor Rate</t>
  </si>
  <si>
    <t>PROP-ALT: Actual Sales</t>
  </si>
  <si>
    <t>PROP-ALT: Returns</t>
  </si>
  <si>
    <t>PROP-ALT: Adjustments</t>
  </si>
  <si>
    <t>PROP-ALT: Volume Rebates</t>
  </si>
  <si>
    <t>PROP-ALT: Order Size Adjust</t>
  </si>
  <si>
    <t>PROP-ALT: AR Discount</t>
  </si>
  <si>
    <t>PROP-ALT: Net Sales</t>
  </si>
  <si>
    <t>PROP-ALT: PO Cost</t>
  </si>
  <si>
    <t>PROP-ALT: Bid Income</t>
  </si>
  <si>
    <t>PROP-ALT: Prod Margin</t>
  </si>
  <si>
    <t>PROP-ALT: Vendor Rebates</t>
  </si>
  <si>
    <t>PROP-ALT: Adjusted Margin</t>
  </si>
  <si>
    <t>PROP-ALT: Distrib Expense</t>
  </si>
  <si>
    <t>PROP-ALT: Delivery Expense</t>
  </si>
  <si>
    <t>PROP-ALT: Cust Serv Expense</t>
  </si>
  <si>
    <t>PROP-ALT: Credit Card Fees</t>
  </si>
  <si>
    <t>PROP-ALT: A/R Expense</t>
  </si>
  <si>
    <t>PROP-ALT: Advantage Profit (AP)</t>
  </si>
  <si>
    <t>PROP-ALT: Extended Target</t>
  </si>
  <si>
    <t>CUSTOMER: Actual Sales</t>
  </si>
  <si>
    <t>Proposed w/ Comp Price</t>
  </si>
  <si>
    <t>CUSTOMER: Proposed Sales</t>
  </si>
  <si>
    <t>CUSTOMER: Proposed Sales with Alts</t>
  </si>
  <si>
    <t>TOTAL SAVINGS W/ALTS</t>
  </si>
  <si>
    <t>Rebate 1</t>
  </si>
  <si>
    <t>Rebate 2</t>
  </si>
  <si>
    <t>Rebate 3</t>
  </si>
  <si>
    <t>Alt Target Price</t>
  </si>
  <si>
    <t>LINE ITEM SUMMARY</t>
  </si>
  <si>
    <t>SPEND SUMMARY</t>
  </si>
  <si>
    <t>Alt vs Proposed</t>
  </si>
  <si>
    <t>(blank)</t>
  </si>
  <si>
    <t>Cust Serv, Distribution, and Delivery Expense</t>
  </si>
  <si>
    <t>Staples No Bid</t>
  </si>
  <si>
    <t>Staples Bid</t>
  </si>
  <si>
    <t>Staples Bid and Competitor Price</t>
  </si>
  <si>
    <t>Total Lines</t>
  </si>
  <si>
    <t>Off Contract</t>
  </si>
  <si>
    <t>Publish?</t>
  </si>
  <si>
    <t>Primary/Secondary Category</t>
  </si>
  <si>
    <t>Local Core</t>
  </si>
  <si>
    <t>Program</t>
  </si>
  <si>
    <t>LOCAL CORE</t>
  </si>
  <si>
    <t>PROGRAM</t>
  </si>
  <si>
    <t>NON-CORE</t>
  </si>
  <si>
    <t>ESTIMATED CORE</t>
  </si>
  <si>
    <t>ESTIMATED NON-CORE</t>
  </si>
  <si>
    <t>Estimated Core</t>
  </si>
  <si>
    <t>Estimated Non-Core</t>
  </si>
  <si>
    <t>TopLine Prod Marg</t>
  </si>
  <si>
    <t>SKU Count</t>
  </si>
  <si>
    <t>Line Items</t>
  </si>
  <si>
    <t>Share of Sales</t>
  </si>
  <si>
    <t>Share of SKUs</t>
  </si>
  <si>
    <t>Share of Line Items</t>
  </si>
  <si>
    <t>Proposed Line Type</t>
  </si>
  <si>
    <t>Share of Spend</t>
  </si>
  <si>
    <t>Customer Savings</t>
  </si>
  <si>
    <t>Pricing Qty</t>
  </si>
  <si>
    <t>Alt Pricing Qty</t>
  </si>
  <si>
    <t>[H] Order Count</t>
  </si>
  <si>
    <t>Final Staples SKU</t>
  </si>
  <si>
    <t>Status</t>
  </si>
  <si>
    <t>[C] Pricing Type</t>
  </si>
  <si>
    <t>Contract #</t>
  </si>
  <si>
    <t>C/M Flag</t>
  </si>
  <si>
    <t>[C] Pricing Method</t>
  </si>
  <si>
    <t>[C] Price Constant</t>
  </si>
  <si>
    <t>Floor</t>
  </si>
  <si>
    <t>Expert</t>
  </si>
  <si>
    <t>Dotcom Price</t>
  </si>
  <si>
    <t>List Price</t>
  </si>
  <si>
    <t>Vendor Rate</t>
  </si>
  <si>
    <t>Alt Status</t>
  </si>
  <si>
    <t>Alt Line Type</t>
  </si>
  <si>
    <t>Alt [C] Pricing Type</t>
  </si>
  <si>
    <t>Alt [C] C/M Flag</t>
  </si>
  <si>
    <t>Alt [C] Price Constant</t>
  </si>
  <si>
    <t>Alt Floor</t>
  </si>
  <si>
    <t>Alt Expert</t>
  </si>
  <si>
    <t>Price Request</t>
  </si>
  <si>
    <t>Quote</t>
  </si>
  <si>
    <t>End Period</t>
  </si>
  <si>
    <t>Usage Type</t>
  </si>
  <si>
    <t>Usage Customer Div</t>
  </si>
  <si>
    <t>Usage Master Customer</t>
  </si>
  <si>
    <t>Usage Billto</t>
  </si>
  <si>
    <t>Usage Customer List</t>
  </si>
  <si>
    <t>Days to Pay</t>
  </si>
  <si>
    <t>Cost of Capital</t>
  </si>
  <si>
    <t>Consultant Company</t>
  </si>
  <si>
    <t>Sales Marg %</t>
  </si>
  <si>
    <t>Sales Marg $</t>
  </si>
  <si>
    <t>FC Frozen File Selection</t>
  </si>
  <si>
    <t>Diversity Tier 1?</t>
  </si>
  <si>
    <t>Usage History Parameters</t>
  </si>
  <si>
    <t>Master</t>
  </si>
  <si>
    <t>Billto</t>
  </si>
  <si>
    <t>Cost File Selection</t>
  </si>
  <si>
    <t>Number of Periods</t>
  </si>
  <si>
    <t>Customer / Proposed Usage Parameters</t>
  </si>
  <si>
    <t>Notes Category</t>
  </si>
  <si>
    <t>Notes</t>
  </si>
  <si>
    <t>Account List</t>
  </si>
  <si>
    <t>[H] Cust Contr Margin $</t>
  </si>
  <si>
    <t>[H] Cust Contr Margin %</t>
  </si>
  <si>
    <t>Alt [C] Pricing Method</t>
  </si>
  <si>
    <t>SKU Description</t>
  </si>
  <si>
    <t>[H] Adjustments</t>
  </si>
  <si>
    <t>Food</t>
  </si>
  <si>
    <t>Beverage</t>
  </si>
  <si>
    <t>Skincare</t>
  </si>
  <si>
    <t>SBA Promo</t>
  </si>
  <si>
    <t>Reman Toner</t>
  </si>
  <si>
    <t>Primary Incumbent</t>
  </si>
  <si>
    <t>Secondary Incumbent</t>
  </si>
  <si>
    <t>Other Bidders</t>
  </si>
  <si>
    <t>Cust UOM Qty</t>
  </si>
  <si>
    <t>Alt Group Id</t>
  </si>
  <si>
    <t>Alt Origin</t>
  </si>
  <si>
    <t>PROPOSED Actual Sales</t>
  </si>
  <si>
    <t>Percent of Spend</t>
  </si>
  <si>
    <t>PROPOSED AP %</t>
  </si>
  <si>
    <t>CUSTOMER
Savings</t>
  </si>
  <si>
    <t xml:space="preserve">CUSTOMER 
Savings % </t>
  </si>
  <si>
    <t>PROPOSED Adjusted Marg %</t>
  </si>
  <si>
    <t>PROPOSED Bid Income</t>
  </si>
  <si>
    <t>PROPOSED 
TPR  %</t>
  </si>
  <si>
    <t>HISTORY 
AP %</t>
  </si>
  <si>
    <t>HISTORY Adjusted
 Marg %</t>
  </si>
  <si>
    <t>CURRENT 
AP %</t>
  </si>
  <si>
    <t>CURRENT Adjusted Marg %</t>
  </si>
  <si>
    <t xml:space="preserve">CUSTOMER
Savings with Alts </t>
  </si>
  <si>
    <t xml:space="preserve">CUSTOMER Savings
with Alts % </t>
  </si>
  <si>
    <t>PROPOSED
Net Sales</t>
  </si>
  <si>
    <t>Adj Margin %</t>
  </si>
  <si>
    <t>Cust Contr Margin %</t>
  </si>
  <si>
    <t>Savings %</t>
  </si>
  <si>
    <t>Savings $</t>
  </si>
  <si>
    <t>CURRENT TPR %</t>
  </si>
  <si>
    <t>Coffee and Tea</t>
  </si>
  <si>
    <t>JanSan and Facility Supplies</t>
  </si>
  <si>
    <t>Filing, Forms, Envelopes</t>
  </si>
  <si>
    <t>Transactional Technology</t>
  </si>
  <si>
    <t>Tissues and Towels</t>
  </si>
  <si>
    <t>Ext 
PO Cost</t>
  </si>
  <si>
    <t>Ext Adj 
Net Cost</t>
  </si>
  <si>
    <t>Conv Factor</t>
  </si>
  <si>
    <t>Ext Savings 
$</t>
  </si>
  <si>
    <t>Alt Ext PO Cost</t>
  </si>
  <si>
    <t>Alt Ext Proposed Price</t>
  </si>
  <si>
    <t>Alt Adj Margin %</t>
  </si>
  <si>
    <t>Alt Cust Contr Margin %</t>
  </si>
  <si>
    <t>Alt Savings %</t>
  </si>
  <si>
    <t>Alt Conv Factor</t>
  </si>
  <si>
    <t>Desired Adj Margin %</t>
  </si>
  <si>
    <t>Proposed Price for Adj Margin %</t>
  </si>
  <si>
    <t>Desired CCM%</t>
  </si>
  <si>
    <t>Proposed Price for CCM %</t>
  </si>
  <si>
    <t>Comp Price</t>
  </si>
  <si>
    <t>Ext Alt Savings $</t>
  </si>
  <si>
    <t>Top Line 
SMS %</t>
  </si>
  <si>
    <t>Proposed Spend Cumulative Share</t>
  </si>
  <si>
    <t>Cust Ref Price</t>
  </si>
  <si>
    <t>Conv Cust Price</t>
  </si>
  <si>
    <t>Cust Spend Cumulative Share</t>
  </si>
  <si>
    <t>Bid Item Count</t>
  </si>
  <si>
    <t>UOM Conversion</t>
  </si>
  <si>
    <t>BLANK</t>
  </si>
  <si>
    <t>Pack and Ship</t>
  </si>
  <si>
    <t>Price Offset</t>
  </si>
  <si>
    <t>OEM Toner and Other</t>
  </si>
  <si>
    <t>Ink</t>
  </si>
  <si>
    <t>Computers, Mobile and Services</t>
  </si>
  <si>
    <t>Office Equip and Prnt Hardware</t>
  </si>
  <si>
    <t>Deal PPI</t>
  </si>
  <si>
    <t>Ext Comp Price</t>
  </si>
  <si>
    <t>PPI</t>
  </si>
  <si>
    <t>Core Below Comp</t>
  </si>
  <si>
    <t>Core Above Comp</t>
  </si>
  <si>
    <t>Ship SKU</t>
  </si>
  <si>
    <t>Avg Cost</t>
  </si>
  <si>
    <t>Avg Price</t>
  </si>
  <si>
    <t>SKU Family</t>
  </si>
  <si>
    <t>CI Floor</t>
  </si>
  <si>
    <t>Alt Margin Gain</t>
  </si>
  <si>
    <t>Apply Hist OE/CS &amp; D&amp;D</t>
  </si>
  <si>
    <t>Comp Price Matched ADJ Net Sales</t>
  </si>
  <si>
    <t>Apply [H] OE&amp;CS and D&amp;D</t>
  </si>
  <si>
    <t>PPI Deviation Adjustment</t>
  </si>
  <si>
    <t>Matched Ext Bid Income</t>
  </si>
  <si>
    <t>Custom Ref Price 2</t>
  </si>
  <si>
    <t>Program Price</t>
  </si>
  <si>
    <t>Program C/M Flag</t>
  </si>
  <si>
    <t>[C] Reason Code</t>
  </si>
  <si>
    <t>[H] Alt Qty</t>
  </si>
  <si>
    <t>Modeled Additional Core / Non Core</t>
  </si>
  <si>
    <t>ADDL CORE</t>
  </si>
  <si>
    <t>ADDL NON-CORE</t>
  </si>
  <si>
    <t>Do Not Add Subtotals</t>
  </si>
  <si>
    <t>% of Sales</t>
  </si>
  <si>
    <t>Today Sell</t>
  </si>
  <si>
    <t>Prop Sell</t>
  </si>
  <si>
    <t>Contract</t>
  </si>
  <si>
    <t>Off-Contract</t>
  </si>
  <si>
    <t>Annualized</t>
  </si>
  <si>
    <t>Investment (One-Time)</t>
  </si>
  <si>
    <t>Annual</t>
  </si>
  <si>
    <t>Year 1</t>
  </si>
  <si>
    <t>Total Term</t>
  </si>
  <si>
    <t>Term</t>
  </si>
  <si>
    <t>Years</t>
  </si>
  <si>
    <t>Payback</t>
  </si>
  <si>
    <t>Months</t>
  </si>
  <si>
    <t>AR Discount / Writeoffs</t>
  </si>
  <si>
    <t>Toner</t>
  </si>
  <si>
    <t>sequence</t>
  </si>
  <si>
    <t>customerItem</t>
  </si>
  <si>
    <t>customerDescription</t>
  </si>
  <si>
    <t>custUOM</t>
  </si>
  <si>
    <t>custUomQty</t>
  </si>
  <si>
    <t>custQty</t>
  </si>
  <si>
    <t>custPrice</t>
  </si>
  <si>
    <t>staplesSKU</t>
  </si>
  <si>
    <t>shipSku</t>
  </si>
  <si>
    <t>uomConv</t>
  </si>
  <si>
    <t>skuDescription</t>
  </si>
  <si>
    <t>primaryCategory</t>
  </si>
  <si>
    <t>secondaryCategory</t>
  </si>
  <si>
    <t>subDept</t>
  </si>
  <si>
    <t>productClass</t>
  </si>
  <si>
    <t>model</t>
  </si>
  <si>
    <t>skuVendorName</t>
  </si>
  <si>
    <t>skuOwnBrand</t>
  </si>
  <si>
    <t>skuEco</t>
  </si>
  <si>
    <t>skuRecycled</t>
  </si>
  <si>
    <t>skuMinority</t>
  </si>
  <si>
    <t>staplesUom</t>
  </si>
  <si>
    <t>skuUomQty</t>
  </si>
  <si>
    <t>pricingQty</t>
  </si>
  <si>
    <t>histOrderCount</t>
  </si>
  <si>
    <t>histQty</t>
  </si>
  <si>
    <t>avgCost</t>
  </si>
  <si>
    <t>avgPrice</t>
  </si>
  <si>
    <t>skuStatus</t>
  </si>
  <si>
    <t>customRefPrice</t>
  </si>
  <si>
    <t>customRefPrice2</t>
  </si>
  <si>
    <t>custom1</t>
  </si>
  <si>
    <t>custom2</t>
  </si>
  <si>
    <t>custom3</t>
  </si>
  <si>
    <t>skuFamily</t>
  </si>
  <si>
    <t>skuCmFlag</t>
  </si>
  <si>
    <t>currentReasonCode</t>
  </si>
  <si>
    <t>skuPricingMethod</t>
  </si>
  <si>
    <t>skuPriceConstant</t>
  </si>
  <si>
    <t>contractNumber</t>
  </si>
  <si>
    <t>skuListPrice</t>
  </si>
  <si>
    <t>poCost</t>
  </si>
  <si>
    <t>deviatedCost</t>
  </si>
  <si>
    <t>floor</t>
  </si>
  <si>
    <t>target</t>
  </si>
  <si>
    <t>expert</t>
  </si>
  <si>
    <t>currentStaplesPrice</t>
  </si>
  <si>
    <t>skuPricingType</t>
  </si>
  <si>
    <t>programPrice</t>
  </si>
  <si>
    <t>lineType</t>
  </si>
  <si>
    <t>proposedPrice</t>
  </si>
  <si>
    <t>compPrice</t>
  </si>
  <si>
    <t>compIndexFloor</t>
  </si>
  <si>
    <t>dotcomPrice</t>
  </si>
  <si>
    <t>vendorRate</t>
  </si>
  <si>
    <t>itemDistribution</t>
  </si>
  <si>
    <t>itemDelivery</t>
  </si>
  <si>
    <t>_SYS_ROW_ITEM</t>
  </si>
  <si>
    <t>finalStaplesSKUName</t>
  </si>
  <si>
    <t>publish</t>
  </si>
  <si>
    <t>altKeyId</t>
  </si>
  <si>
    <t>altSku</t>
  </si>
  <si>
    <t>altLineType</t>
  </si>
  <si>
    <t>altSkuDescription</t>
  </si>
  <si>
    <t>altUom</t>
  </si>
  <si>
    <t>altUomQty</t>
  </si>
  <si>
    <t>altPricingQty</t>
  </si>
  <si>
    <t>altPOCost</t>
  </si>
  <si>
    <t>altDeviatedCost</t>
  </si>
  <si>
    <t>altOwnBrand</t>
  </si>
  <si>
    <t>altEco</t>
  </si>
  <si>
    <t>altRecycled</t>
  </si>
  <si>
    <t>altMinority</t>
  </si>
  <si>
    <t>altOrigin</t>
  </si>
  <si>
    <t>altStatus</t>
  </si>
  <si>
    <t>altVendorName</t>
  </si>
  <si>
    <t>altCurrentStaplesPrice</t>
  </si>
  <si>
    <t>histAltQty</t>
  </si>
  <si>
    <t>altPricingType</t>
  </si>
  <si>
    <t>altCurrentPriceConstant</t>
  </si>
  <si>
    <t>altFloor</t>
  </si>
  <si>
    <t>altTarget</t>
  </si>
  <si>
    <t>altExpert</t>
  </si>
  <si>
    <t>altProposedPrice</t>
  </si>
  <si>
    <t>histActualSales</t>
  </si>
  <si>
    <t>histVolumeRebates</t>
  </si>
  <si>
    <t>histArDiscount</t>
  </si>
  <si>
    <t>histOrderSize</t>
  </si>
  <si>
    <t>historicalOtherReturn</t>
  </si>
  <si>
    <t>histAdjustments</t>
  </si>
  <si>
    <t>histNetSales</t>
  </si>
  <si>
    <t>histExtendedPOCost</t>
  </si>
  <si>
    <t>histExtendedBidIncome</t>
  </si>
  <si>
    <t>histVendorRebates</t>
  </si>
  <si>
    <t>historicalDistribution</t>
  </si>
  <si>
    <t>histDelivery</t>
  </si>
  <si>
    <t>histOrderEntryCustService</t>
  </si>
  <si>
    <t>histCreditCardFees</t>
  </si>
  <si>
    <t>histArCharge</t>
  </si>
  <si>
    <t>histCustContrMargin</t>
  </si>
  <si>
    <t>histCustContrMarginPer</t>
  </si>
  <si>
    <t>CPQ SPLS Qty</t>
  </si>
  <si>
    <t>staplesQty</t>
  </si>
  <si>
    <t>requestNumber</t>
  </si>
  <si>
    <t>sfdcQuoteName</t>
  </si>
  <si>
    <t>masterCustomerIdConcatCCH</t>
  </si>
  <si>
    <t>customerNameDefault</t>
  </si>
  <si>
    <t>customerRegion</t>
  </si>
  <si>
    <t>currentCustomerIndustry</t>
  </si>
  <si>
    <t>customerSalesSeg</t>
  </si>
  <si>
    <t>guidanceGrp</t>
  </si>
  <si>
    <t>programId</t>
  </si>
  <si>
    <t>AccountDivPCH</t>
  </si>
  <si>
    <t>masterPCH</t>
  </si>
  <si>
    <t>billToPCH</t>
  </si>
  <si>
    <t>shipToPCH</t>
  </si>
  <si>
    <t>historicalHorizon</t>
  </si>
  <si>
    <t>monthsToAnnualize</t>
  </si>
  <si>
    <t>endPeriod2</t>
  </si>
  <si>
    <t>usageType</t>
  </si>
  <si>
    <t>usageDiv</t>
  </si>
  <si>
    <t>usageCustomer</t>
  </si>
  <si>
    <t>usageBillTo</t>
  </si>
  <si>
    <t>usageCustomerList</t>
  </si>
  <si>
    <t>[H] Core Sales $</t>
  </si>
  <si>
    <t>historicalTotalSalesCore</t>
  </si>
  <si>
    <t>totalSalesCore</t>
  </si>
  <si>
    <t>[H] Core Product Margin %</t>
  </si>
  <si>
    <t>historicalProductMarginCoreDeal</t>
  </si>
  <si>
    <t>productMarginCoreDeal</t>
  </si>
  <si>
    <t>totalCoreVrPer</t>
  </si>
  <si>
    <t>[H] Non Core Sales $</t>
  </si>
  <si>
    <t>historicalNonCoreSales</t>
  </si>
  <si>
    <t>nonCoreSales</t>
  </si>
  <si>
    <t>[H] Non Core Product Margin %</t>
  </si>
  <si>
    <t>historicalProductMarginNonDeal</t>
  </si>
  <si>
    <t>productMarginNonDeal</t>
  </si>
  <si>
    <t>totalNonCoreVrPer</t>
  </si>
  <si>
    <t>[H] Average Order Size</t>
  </si>
  <si>
    <t>historicalAvgOrderSize</t>
  </si>
  <si>
    <t>averageOrderSize</t>
  </si>
  <si>
    <t>[H] Min Order Hard Stop</t>
  </si>
  <si>
    <t>historicalMinOrderSize</t>
  </si>
  <si>
    <t>minOrderSize</t>
  </si>
  <si>
    <t>[H] Ediversity Adj</t>
  </si>
  <si>
    <t>historicalDiversityAdjustment</t>
  </si>
  <si>
    <t>diversityAdjustment</t>
  </si>
  <si>
    <t>otherReturn</t>
  </si>
  <si>
    <t>[H] Billing Adjustments</t>
  </si>
  <si>
    <t>historicalOtherBillingAdjustment</t>
  </si>
  <si>
    <t>otherBillingAdjustment</t>
  </si>
  <si>
    <t>historicalOrderSizeAdj</t>
  </si>
  <si>
    <t>[H] Order Size Adjustment</t>
  </si>
  <si>
    <t>[H] Total Annual Rebate %</t>
  </si>
  <si>
    <t>historicalTotalAnnualRebate</t>
  </si>
  <si>
    <t>totalAnnualRebate</t>
  </si>
  <si>
    <t>[H] Credit Discount</t>
  </si>
  <si>
    <t>historicalCreditDiscount</t>
  </si>
  <si>
    <t>creditDiscount</t>
  </si>
  <si>
    <t>electronicOrder</t>
  </si>
  <si>
    <t>desktopDelivery</t>
  </si>
  <si>
    <t>staplesFleet</t>
  </si>
  <si>
    <t>courier</t>
  </si>
  <si>
    <t>ups</t>
  </si>
  <si>
    <t>ltl</t>
  </si>
  <si>
    <t>dropShipment</t>
  </si>
  <si>
    <t>orderEntryAndCS</t>
  </si>
  <si>
    <t>historicalDelivery</t>
  </si>
  <si>
    <t>deliveryExpense</t>
  </si>
  <si>
    <t>distributionExpense</t>
  </si>
  <si>
    <t>[H] Days to Pay</t>
  </si>
  <si>
    <t>historicalDaysToPay</t>
  </si>
  <si>
    <t>daysToPay</t>
  </si>
  <si>
    <t>costOfCapitolDefault</t>
  </si>
  <si>
    <t>[H] AR Expense</t>
  </si>
  <si>
    <t>historicalARExpense</t>
  </si>
  <si>
    <t>arExpense</t>
  </si>
  <si>
    <t>historicalCreditCardFee</t>
  </si>
  <si>
    <t>creditCardFee</t>
  </si>
  <si>
    <t>adminFee</t>
  </si>
  <si>
    <t>advantageActual</t>
  </si>
  <si>
    <t>aos</t>
  </si>
  <si>
    <t>diversitySupplierPer</t>
  </si>
  <si>
    <t>emix</t>
  </si>
  <si>
    <t>rebatesVolume</t>
  </si>
  <si>
    <t>rebatesOther</t>
  </si>
  <si>
    <t>Equipment_Estimate</t>
  </si>
  <si>
    <t>Conversion_Rebate</t>
  </si>
  <si>
    <t>estimatedAnnualSpend</t>
  </si>
  <si>
    <t>lengthOfContract</t>
  </si>
  <si>
    <t>quoteFrozenFile</t>
  </si>
  <si>
    <t>applyHistoricalOECSandDD</t>
  </si>
  <si>
    <t>[H] Order Entry &amp; Customer Service</t>
  </si>
  <si>
    <t>historicalorderEntryAndCS</t>
  </si>
  <si>
    <t>altVendorRate</t>
  </si>
  <si>
    <t>SPLS Qty (CPQ)</t>
  </si>
  <si>
    <t>termsCategory</t>
  </si>
  <si>
    <t>termscontent</t>
  </si>
  <si>
    <t>G</t>
  </si>
  <si>
    <t>Column</t>
  </si>
  <si>
    <t>Row</t>
  </si>
  <si>
    <t>PARAMETERS</t>
  </si>
  <si>
    <t>K</t>
  </si>
  <si>
    <t>Account Number</t>
  </si>
  <si>
    <t>B</t>
  </si>
  <si>
    <t>M</t>
  </si>
  <si>
    <t>D</t>
  </si>
  <si>
    <t>L</t>
  </si>
  <si>
    <t>H</t>
  </si>
  <si>
    <t>E</t>
  </si>
  <si>
    <t>Number of Periods (Proposed)</t>
  </si>
  <si>
    <t>Number of Periods (History)</t>
  </si>
  <si>
    <t>Q</t>
  </si>
  <si>
    <t>TopLine Prod Marg (Core)</t>
  </si>
  <si>
    <t>Vendor Rebate (Core)</t>
  </si>
  <si>
    <t>Sales $ (Non Core)</t>
  </si>
  <si>
    <t>Sales $ (Core)</t>
  </si>
  <si>
    <t>TopLine Prod Marg (Non Core)</t>
  </si>
  <si>
    <t>Vendor Rebate (Non Core)</t>
  </si>
  <si>
    <t>Sheet Common Name</t>
  </si>
  <si>
    <t>QuoteX Proxy Name</t>
  </si>
  <si>
    <t>Line Detail</t>
  </si>
  <si>
    <t>A</t>
  </si>
  <si>
    <t>C</t>
  </si>
  <si>
    <t>F</t>
  </si>
  <si>
    <t>I</t>
  </si>
  <si>
    <t>J</t>
  </si>
  <si>
    <t>N</t>
  </si>
  <si>
    <t>O</t>
  </si>
  <si>
    <t>P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</si>
  <si>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</si>
  <si>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</si>
  <si>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</si>
  <si>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</si>
  <si>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</si>
  <si>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</si>
  <si>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</si>
  <si>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</si>
  <si>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</si>
  <si>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</si>
  <si>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</si>
  <si>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</si>
  <si>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</si>
  <si>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</si>
  <si>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</si>
  <si>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</si>
  <si>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Salesforce</t>
  </si>
  <si>
    <t>Notes Term</t>
  </si>
  <si>
    <t>Terms View</t>
  </si>
  <si>
    <t>Debug-View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</si>
  <si>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</si>
  <si>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</si>
  <si>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</si>
  <si>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</si>
  <si>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</si>
  <si>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</si>
  <si>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</si>
  <si>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</si>
  <si>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</si>
  <si>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</si>
  <si>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</si>
  <si>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</si>
  <si>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</si>
  <si>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</si>
  <si>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</si>
  <si>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</si>
  <si>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</si>
  <si>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</si>
  <si>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</si>
  <si>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BB</t>
  </si>
  <si>
    <t>BA</t>
  </si>
  <si>
    <t>BS</t>
  </si>
  <si>
    <t>BP</t>
  </si>
  <si>
    <t>BC</t>
  </si>
  <si>
    <t>BT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</si>
  <si>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</si>
  <si>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</si>
  <si>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</si>
  <si>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</si>
  <si>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</si>
  <si>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</si>
  <si>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</si>
  <si>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</si>
  <si>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</si>
  <si>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BN</t>
  </si>
  <si>
    <t>BM</t>
  </si>
  <si>
    <t>BO</t>
  </si>
  <si>
    <t>BQ</t>
  </si>
  <si>
    <t>BR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</si>
  <si>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</si>
  <si>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</si>
  <si>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</si>
  <si>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</si>
  <si>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</si>
  <si>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</si>
  <si>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</si>
  <si>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</si>
  <si>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</si>
  <si>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</si>
  <si>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</si>
  <si>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</si>
  <si>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</si>
  <si>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</si>
  <si>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</si>
  <si>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</si>
  <si>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</si>
  <si>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</si>
  <si>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</si>
  <si>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</si>
  <si>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</si>
  <si>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</si>
  <si>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</si>
  <si>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</si>
  <si>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</si>
  <si>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</si>
  <si>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</si>
  <si>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</si>
  <si>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</si>
  <si>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</si>
  <si>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</si>
  <si>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</si>
  <si>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</si>
  <si>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</si>
  <si>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</si>
  <si>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</si>
  <si>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</si>
  <si>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</si>
  <si>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</si>
  <si>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</si>
  <si>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</si>
  <si>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</si>
  <si>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</si>
  <si>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</si>
  <si>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</si>
  <si>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</si>
  <si>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</si>
  <si>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</si>
  <si>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</si>
  <si>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</si>
  <si>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</si>
  <si>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</si>
  <si>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</si>
  <si>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</si>
  <si>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</si>
  <si>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</si>
  <si>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</si>
  <si>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</si>
  <si>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</si>
  <si>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</si>
  <si>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</si>
  <si>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</si>
  <si>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</si>
  <si>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</si>
  <si>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</si>
  <si>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</si>
  <si>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</si>
  <si>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</si>
  <si>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Destination Sheet</t>
  </si>
  <si>
    <t>Data Source</t>
  </si>
  <si>
    <t>keyPath</t>
  </si>
  <si>
    <t>Formula</t>
  </si>
  <si>
    <t>Not Used</t>
  </si>
  <si>
    <t>Type</t>
  </si>
  <si>
    <t>Skip</t>
  </si>
  <si>
    <t>Ext PO Cost</t>
  </si>
  <si>
    <t>Ext Adj Net Cost</t>
  </si>
  <si>
    <t>Top Line SMS %</t>
  </si>
  <si>
    <t>Ext Savings $</t>
  </si>
  <si>
    <t>altCurrentPriceMethod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</si>
</sst>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5" formatCode="&quot;$&quot;#,##0_);\(&quot;$&quot;#,##0\)"/>
    <numFmt numFmtId="6" formatCode="&quot;$&quot;#,##0_);[Red]\(&quot;$&quot;#,##0\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&quot;$&quot;#,##0"/>
    <numFmt numFmtId="165" formatCode="_(* #,##0_);_(* \(#,##0\);_(* &quot;-&quot;??_);_(@_)"/>
    <numFmt numFmtId="166" formatCode="_(&quot;$&quot;* #,##0_);_(&quot;$&quot;* \(#,##0\);_(&quot;$&quot;* &quot;-&quot;??_);_(@_)"/>
    <numFmt numFmtId="167" formatCode="0.0%"/>
    <numFmt numFmtId="168" formatCode="#,##0.0#####"/>
    <numFmt numFmtId="169" formatCode="0.0%;\(0.0%\)"/>
    <numFmt numFmtId="170" formatCode="0.0"/>
    <numFmt numFmtId="171" formatCode="0.0%;[Red]\(0.0%\)"/>
    <numFmt numFmtId="172" formatCode="_(0.0%_);\(0.0%\)"/>
    <numFmt numFmtId="173" formatCode="&quot;$&quot;#,##0.00"/>
    <numFmt numFmtId="174" formatCode="0;0;;@"/>
    <numFmt numFmtId="175" formatCode="0.0_);\(0.0\)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Century Gothic"/>
      <family val="2"/>
    </font>
    <font>
      <sz val="10"/>
      <name val="MS Sans Serif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u/>
      <sz val="10"/>
      <color theme="1"/>
      <name val="Calibri"/>
      <family val="2"/>
    </font>
    <font>
      <b/>
      <i/>
      <sz val="10"/>
      <color theme="1"/>
      <name val="Calibri"/>
      <family val="2"/>
    </font>
    <font>
      <sz val="10"/>
      <name val="Calibri"/>
      <family val="2"/>
    </font>
    <font>
      <b/>
      <i/>
      <sz val="10"/>
      <color rgb="FF00206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rgb="FF000000"/>
      <name val="Calibri"/>
      <family val="2"/>
    </font>
    <font>
      <sz val="10"/>
      <color indexed="8"/>
      <name val="Calibri"/>
      <family val="2"/>
    </font>
    <font>
      <b/>
      <sz val="10"/>
      <name val="Calibri"/>
      <family val="2"/>
    </font>
    <font>
      <sz val="11"/>
      <color indexed="8"/>
      <name val="Calibri"/>
      <family val="2"/>
      <scheme val="minor"/>
    </font>
    <font>
      <sz val="10"/>
      <color rgb="FFEDEDED"/>
      <name val="Calibri"/>
      <family val="2"/>
    </font>
    <font>
      <b/>
      <sz val="10"/>
      <color indexed="8"/>
      <name val="Calibri"/>
      <family val="2"/>
    </font>
    <font>
      <b/>
      <i/>
      <sz val="10"/>
      <color indexed="8"/>
      <name val="Calibri"/>
      <family val="2"/>
    </font>
    <font>
      <i/>
      <sz val="10"/>
      <color indexed="8"/>
      <name val="Calibri"/>
      <family val="2"/>
    </font>
    <font>
      <sz val="10"/>
      <color theme="7" tint="0.79998168889431442"/>
      <name val="Calibri"/>
      <family val="2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6" tint="0.79998168889431442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</font>
    <font>
      <sz val="10"/>
      <color theme="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7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/>
      <diagonal/>
    </border>
    <border>
      <left style="medium">
        <color indexed="0"/>
      </left>
      <right/>
      <top/>
      <bottom/>
      <diagonal/>
    </border>
    <border>
      <left style="dashed">
        <color indexed="0"/>
      </left>
      <right style="medium">
        <color indexed="0"/>
      </right>
      <top/>
      <bottom/>
      <diagonal/>
    </border>
    <border>
      <left style="medium">
        <color indexed="64"/>
      </left>
      <right style="medium">
        <color indexed="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0"/>
      </right>
      <top style="medium">
        <color indexed="64"/>
      </top>
      <bottom/>
      <diagonal/>
    </border>
    <border>
      <left style="medium">
        <color indexed="0"/>
      </left>
      <right/>
      <top style="medium">
        <color indexed="64"/>
      </top>
      <bottom/>
      <diagonal/>
    </border>
    <border>
      <left style="dashed">
        <color indexed="0"/>
      </left>
      <right style="medium">
        <color indexed="0"/>
      </right>
      <top style="medium">
        <color indexed="64"/>
      </top>
      <bottom/>
      <diagonal/>
    </border>
    <border>
      <left style="medium">
        <color indexed="64"/>
      </left>
      <right style="medium">
        <color indexed="0"/>
      </right>
      <top/>
      <bottom/>
      <diagonal/>
    </border>
    <border>
      <left style="medium">
        <color indexed="64"/>
      </left>
      <right style="medium">
        <color indexed="0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/>
      <top style="thin">
        <color indexed="64"/>
      </top>
      <bottom style="medium">
        <color indexed="64"/>
      </bottom>
      <diagonal/>
    </border>
    <border>
      <left style="dashed">
        <color indexed="0"/>
      </left>
      <right style="medium">
        <color indexed="0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 style="medium">
        <color indexed="0"/>
      </right>
      <top style="thin">
        <color indexed="64"/>
      </top>
      <bottom style="thin">
        <color indexed="64"/>
      </bottom>
      <diagonal/>
    </border>
    <border>
      <left style="medium">
        <color indexed="0"/>
      </left>
      <right/>
      <top style="thin">
        <color indexed="64"/>
      </top>
      <bottom style="thin">
        <color indexed="64"/>
      </bottom>
      <diagonal/>
    </border>
    <border>
      <left style="dashed">
        <color indexed="0"/>
      </left>
      <right style="medium">
        <color indexed="0"/>
      </right>
      <top style="thin">
        <color indexed="64"/>
      </top>
      <bottom style="thin">
        <color indexed="64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dashed">
        <color indexed="0"/>
      </left>
      <right/>
      <top style="medium">
        <color indexed="0"/>
      </top>
      <bottom style="medium">
        <color indexed="0"/>
      </bottom>
      <diagonal/>
    </border>
    <border>
      <left style="dashed">
        <color indexed="0"/>
      </left>
      <right style="medium">
        <color indexed="8"/>
      </right>
      <top style="medium">
        <color indexed="0"/>
      </top>
      <bottom style="medium">
        <color indexed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/>
      <top style="medium">
        <color auto="1"/>
      </top>
      <bottom style="thin">
        <color rgb="FF000000"/>
      </bottom>
      <diagonal/>
    </border>
    <border>
      <left/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6">
    <xf numFmtId="0" fontId="0" fillId="0" borderId="0"/>
    <xf numFmtId="0" fontId="3" fillId="0" borderId="0"/>
    <xf numFmtId="0" fontId="5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3" fillId="0" borderId="0"/>
    <xf numFmtId="0" fontId="1" fillId="0" borderId="0"/>
    <xf numFmtId="44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18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36">
    <xf numFmtId="0" fontId="0" fillId="0" borderId="0" xfId="0"/>
    <xf numFmtId="0" fontId="2" fillId="0" borderId="0" xfId="0" applyFont="1"/>
    <xf numFmtId="0" fontId="0" fillId="0" borderId="0" xfId="0" applyAlignment="1">
      <alignment horizontal="center" wrapText="1"/>
    </xf>
    <xf numFmtId="0" fontId="8" fillId="2" borderId="0" xfId="1" applyFont="1" applyFill="1"/>
    <xf numFmtId="165" fontId="11" fillId="0" borderId="14" xfId="7" quotePrefix="1" applyNumberFormat="1" applyFont="1" applyFill="1" applyBorder="1" applyAlignment="1">
      <alignment horizontal="right"/>
    </xf>
    <xf numFmtId="167" fontId="8" fillId="0" borderId="15" xfId="8" quotePrefix="1" applyNumberFormat="1" applyFont="1" applyFill="1" applyBorder="1" applyAlignment="1">
      <alignment horizontal="right"/>
    </xf>
    <xf numFmtId="0" fontId="7" fillId="0" borderId="0" xfId="1" applyFont="1" applyAlignment="1">
      <alignment horizontal="center"/>
    </xf>
    <xf numFmtId="0" fontId="8" fillId="0" borderId="0" xfId="1" applyFont="1"/>
    <xf numFmtId="0" fontId="8" fillId="8" borderId="4" xfId="1" applyFont="1" applyFill="1" applyBorder="1"/>
    <xf numFmtId="0" fontId="8" fillId="8" borderId="0" xfId="1" applyFont="1" applyFill="1"/>
    <xf numFmtId="0" fontId="8" fillId="8" borderId="5" xfId="1" applyFont="1" applyFill="1" applyBorder="1"/>
    <xf numFmtId="0" fontId="8" fillId="8" borderId="6" xfId="1" applyFont="1" applyFill="1" applyBorder="1"/>
    <xf numFmtId="0" fontId="8" fillId="8" borderId="7" xfId="1" applyFont="1" applyFill="1" applyBorder="1"/>
    <xf numFmtId="0" fontId="8" fillId="8" borderId="8" xfId="1" applyFont="1" applyFill="1" applyBorder="1"/>
    <xf numFmtId="0" fontId="7" fillId="3" borderId="0" xfId="1" quotePrefix="1" applyFont="1" applyFill="1" applyAlignment="1">
      <alignment horizontal="center" vertical="center"/>
    </xf>
    <xf numFmtId="0" fontId="7" fillId="3" borderId="0" xfId="1" quotePrefix="1" applyFont="1" applyFill="1" applyAlignment="1">
      <alignment vertical="center"/>
    </xf>
    <xf numFmtId="0" fontId="8" fillId="3" borderId="0" xfId="1" quotePrefix="1" applyFont="1" applyFill="1" applyAlignment="1">
      <alignment horizontal="left" vertical="center"/>
    </xf>
    <xf numFmtId="0" fontId="7" fillId="8" borderId="7" xfId="1" applyFont="1" applyFill="1" applyBorder="1" applyAlignment="1">
      <alignment horizontal="center"/>
    </xf>
    <xf numFmtId="0" fontId="7" fillId="8" borderId="0" xfId="1" applyFont="1" applyFill="1" applyAlignment="1">
      <alignment horizontal="center"/>
    </xf>
    <xf numFmtId="0" fontId="8" fillId="8" borderId="4" xfId="1" quotePrefix="1" applyFont="1" applyFill="1" applyBorder="1" applyAlignment="1">
      <alignment horizontal="left" vertical="center"/>
    </xf>
    <xf numFmtId="0" fontId="8" fillId="8" borderId="7" xfId="1" applyFont="1" applyFill="1" applyBorder="1" applyAlignment="1">
      <alignment vertical="center"/>
    </xf>
    <xf numFmtId="0" fontId="7" fillId="3" borderId="4" xfId="1" applyFont="1" applyFill="1" applyBorder="1" applyAlignment="1">
      <alignment horizontal="center" vertical="center"/>
    </xf>
    <xf numFmtId="0" fontId="7" fillId="3" borderId="5" xfId="1" applyFont="1" applyFill="1" applyBorder="1" applyAlignment="1">
      <alignment horizontal="center" vertical="center"/>
    </xf>
    <xf numFmtId="10" fontId="8" fillId="0" borderId="9" xfId="1" applyNumberFormat="1" applyFont="1" applyBorder="1"/>
    <xf numFmtId="0" fontId="7" fillId="3" borderId="4" xfId="1" quotePrefix="1" applyFont="1" applyFill="1" applyBorder="1"/>
    <xf numFmtId="0" fontId="7" fillId="3" borderId="0" xfId="1" applyFont="1" applyFill="1" applyAlignment="1">
      <alignment horizontal="center" vertical="center"/>
    </xf>
    <xf numFmtId="0" fontId="7" fillId="3" borderId="5" xfId="1" quotePrefix="1" applyFont="1" applyFill="1" applyBorder="1"/>
    <xf numFmtId="0" fontId="8" fillId="3" borderId="4" xfId="1" applyFont="1" applyFill="1" applyBorder="1"/>
    <xf numFmtId="0" fontId="8" fillId="3" borderId="0" xfId="1" applyFont="1" applyFill="1" applyAlignment="1">
      <alignment vertical="center"/>
    </xf>
    <xf numFmtId="0" fontId="7" fillId="3" borderId="0" xfId="1" quotePrefix="1" applyFont="1" applyFill="1" applyAlignment="1">
      <alignment horizontal="right" vertical="center"/>
    </xf>
    <xf numFmtId="0" fontId="7" fillId="3" borderId="0" xfId="1" quotePrefix="1" applyFont="1" applyFill="1" applyAlignment="1">
      <alignment horizontal="left" vertical="center"/>
    </xf>
    <xf numFmtId="10" fontId="8" fillId="3" borderId="5" xfId="1" applyNumberFormat="1" applyFont="1" applyFill="1" applyBorder="1"/>
    <xf numFmtId="0" fontId="8" fillId="3" borderId="1" xfId="1" applyFont="1" applyFill="1" applyBorder="1"/>
    <xf numFmtId="0" fontId="7" fillId="3" borderId="2" xfId="1" quotePrefix="1" applyFont="1" applyFill="1" applyBorder="1" applyAlignment="1">
      <alignment horizontal="right" vertical="center"/>
    </xf>
    <xf numFmtId="0" fontId="8" fillId="3" borderId="6" xfId="1" applyFont="1" applyFill="1" applyBorder="1"/>
    <xf numFmtId="0" fontId="7" fillId="8" borderId="0" xfId="1" applyFont="1" applyFill="1"/>
    <xf numFmtId="164" fontId="8" fillId="8" borderId="0" xfId="1" applyNumberFormat="1" applyFont="1" applyFill="1"/>
    <xf numFmtId="164" fontId="8" fillId="8" borderId="0" xfId="1" applyNumberFormat="1" applyFont="1" applyFill="1" applyAlignment="1">
      <alignment horizontal="right"/>
    </xf>
    <xf numFmtId="10" fontId="8" fillId="3" borderId="0" xfId="1" applyNumberFormat="1" applyFont="1" applyFill="1"/>
    <xf numFmtId="0" fontId="7" fillId="3" borderId="0" xfId="1" quotePrefix="1" applyFont="1" applyFill="1" applyAlignment="1">
      <alignment horizontal="right"/>
    </xf>
    <xf numFmtId="0" fontId="7" fillId="3" borderId="0" xfId="1" applyFont="1" applyFill="1" applyAlignment="1">
      <alignment horizontal="right"/>
    </xf>
    <xf numFmtId="10" fontId="8" fillId="3" borderId="7" xfId="1" applyNumberFormat="1" applyFont="1" applyFill="1" applyBorder="1"/>
    <xf numFmtId="0" fontId="8" fillId="3" borderId="5" xfId="1" applyFont="1" applyFill="1" applyBorder="1" applyAlignment="1">
      <alignment vertical="center"/>
    </xf>
    <xf numFmtId="10" fontId="15" fillId="8" borderId="0" xfId="0" applyNumberFormat="1" applyFont="1" applyFill="1" applyAlignment="1">
      <alignment horizontal="right" vertical="top" wrapText="1"/>
    </xf>
    <xf numFmtId="0" fontId="8" fillId="3" borderId="7" xfId="1" applyFont="1" applyFill="1" applyBorder="1" applyAlignment="1">
      <alignment vertical="center"/>
    </xf>
    <xf numFmtId="0" fontId="8" fillId="3" borderId="8" xfId="1" applyFont="1" applyFill="1" applyBorder="1" applyAlignment="1">
      <alignment vertical="center"/>
    </xf>
    <xf numFmtId="0" fontId="7" fillId="8" borderId="4" xfId="1" applyFont="1" applyFill="1" applyBorder="1"/>
    <xf numFmtId="0" fontId="7" fillId="3" borderId="7" xfId="1" quotePrefix="1" applyFont="1" applyFill="1" applyBorder="1" applyAlignment="1">
      <alignment horizontal="right" vertical="center"/>
    </xf>
    <xf numFmtId="0" fontId="0" fillId="0" borderId="0" xfId="0" pivotButton="1"/>
    <xf numFmtId="0" fontId="0" fillId="0" borderId="0" xfId="0" applyAlignment="1">
      <alignment horizontal="left"/>
    </xf>
    <xf numFmtId="0" fontId="7" fillId="9" borderId="0" xfId="1" applyFont="1" applyFill="1"/>
    <xf numFmtId="0" fontId="8" fillId="9" borderId="0" xfId="1" applyFont="1" applyFill="1"/>
    <xf numFmtId="0" fontId="12" fillId="9" borderId="0" xfId="9" applyFont="1" applyFill="1" applyAlignment="1">
      <alignment horizontal="left"/>
    </xf>
    <xf numFmtId="0" fontId="8" fillId="9" borderId="0" xfId="9" applyFont="1" applyFill="1"/>
    <xf numFmtId="0" fontId="12" fillId="9" borderId="0" xfId="9" applyFont="1" applyFill="1"/>
    <xf numFmtId="0" fontId="3" fillId="9" borderId="0" xfId="1" applyFill="1"/>
    <xf numFmtId="0" fontId="4" fillId="9" borderId="0" xfId="1" applyFont="1" applyFill="1"/>
    <xf numFmtId="167" fontId="7" fillId="9" borderId="0" xfId="1" applyNumberFormat="1" applyFont="1" applyFill="1" applyAlignment="1">
      <alignment horizontal="centerContinuous"/>
    </xf>
    <xf numFmtId="0" fontId="8" fillId="9" borderId="0" xfId="1" applyFont="1" applyFill="1" applyAlignment="1">
      <alignment horizontal="centerContinuous"/>
    </xf>
    <xf numFmtId="0" fontId="9" fillId="9" borderId="0" xfId="1" applyFont="1" applyFill="1" applyAlignment="1">
      <alignment horizontal="centerContinuous"/>
    </xf>
    <xf numFmtId="167" fontId="9" fillId="9" borderId="0" xfId="1" applyNumberFormat="1" applyFont="1" applyFill="1" applyAlignment="1">
      <alignment horizontal="centerContinuous"/>
    </xf>
    <xf numFmtId="0" fontId="6" fillId="9" borderId="0" xfId="1" applyFont="1" applyFill="1"/>
    <xf numFmtId="167" fontId="8" fillId="9" borderId="0" xfId="1" applyNumberFormat="1" applyFont="1" applyFill="1"/>
    <xf numFmtId="167" fontId="4" fillId="9" borderId="0" xfId="1" applyNumberFormat="1" applyFont="1" applyFill="1"/>
    <xf numFmtId="167" fontId="3" fillId="9" borderId="0" xfId="1" applyNumberFormat="1" applyFill="1"/>
    <xf numFmtId="0" fontId="7" fillId="0" borderId="16" xfId="2" quotePrefix="1" applyFont="1" applyBorder="1" applyAlignment="1">
      <alignment horizontal="left"/>
    </xf>
    <xf numFmtId="0" fontId="10" fillId="0" borderId="10" xfId="2" quotePrefix="1" applyFont="1" applyBorder="1" applyAlignment="1">
      <alignment horizontal="right"/>
    </xf>
    <xf numFmtId="165" fontId="11" fillId="0" borderId="16" xfId="7" quotePrefix="1" applyNumberFormat="1" applyFont="1" applyFill="1" applyBorder="1" applyAlignment="1">
      <alignment horizontal="right"/>
    </xf>
    <xf numFmtId="165" fontId="11" fillId="0" borderId="45" xfId="7" quotePrefix="1" applyNumberFormat="1" applyFont="1" applyFill="1" applyBorder="1" applyAlignment="1">
      <alignment horizontal="right"/>
    </xf>
    <xf numFmtId="0" fontId="7" fillId="0" borderId="11" xfId="2" applyFont="1" applyBorder="1"/>
    <xf numFmtId="0" fontId="10" fillId="0" borderId="12" xfId="2" quotePrefix="1" applyFont="1" applyBorder="1" applyAlignment="1">
      <alignment horizontal="right"/>
    </xf>
    <xf numFmtId="165" fontId="11" fillId="0" borderId="11" xfId="7" quotePrefix="1" applyNumberFormat="1" applyFont="1" applyFill="1" applyBorder="1" applyAlignment="1">
      <alignment horizontal="right"/>
    </xf>
    <xf numFmtId="167" fontId="8" fillId="0" borderId="13" xfId="8" quotePrefix="1" applyNumberFormat="1" applyFont="1" applyFill="1" applyBorder="1" applyAlignment="1">
      <alignment horizontal="right"/>
    </xf>
    <xf numFmtId="0" fontId="8" fillId="0" borderId="14" xfId="2" applyFont="1" applyBorder="1" applyAlignment="1">
      <alignment horizontal="left" indent="1"/>
    </xf>
    <xf numFmtId="0" fontId="10" fillId="0" borderId="0" xfId="2" quotePrefix="1" applyFont="1" applyAlignment="1">
      <alignment horizontal="right"/>
    </xf>
    <xf numFmtId="0" fontId="8" fillId="0" borderId="18" xfId="2" applyFont="1" applyBorder="1" applyAlignment="1">
      <alignment horizontal="left" indent="1"/>
    </xf>
    <xf numFmtId="0" fontId="10" fillId="0" borderId="7" xfId="2" quotePrefix="1" applyFont="1" applyBorder="1" applyAlignment="1">
      <alignment horizontal="right"/>
    </xf>
    <xf numFmtId="0" fontId="7" fillId="0" borderId="20" xfId="2" applyFont="1" applyBorder="1"/>
    <xf numFmtId="0" fontId="10" fillId="0" borderId="21" xfId="2" quotePrefix="1" applyFont="1" applyBorder="1" applyAlignment="1">
      <alignment horizontal="right"/>
    </xf>
    <xf numFmtId="165" fontId="7" fillId="0" borderId="20" xfId="7" quotePrefix="1" applyNumberFormat="1" applyFont="1" applyFill="1" applyBorder="1" applyAlignment="1">
      <alignment horizontal="right"/>
    </xf>
    <xf numFmtId="0" fontId="8" fillId="0" borderId="14" xfId="2" quotePrefix="1" applyFont="1" applyBorder="1" applyAlignment="1">
      <alignment horizontal="left" indent="1"/>
    </xf>
    <xf numFmtId="0" fontId="10" fillId="0" borderId="46" xfId="2" quotePrefix="1" applyFont="1" applyBorder="1" applyAlignment="1">
      <alignment horizontal="right"/>
    </xf>
    <xf numFmtId="167" fontId="9" fillId="9" borderId="0" xfId="1" applyNumberFormat="1" applyFont="1" applyFill="1" applyAlignment="1">
      <alignment horizontal="center" wrapText="1"/>
    </xf>
    <xf numFmtId="165" fontId="11" fillId="0" borderId="48" xfId="7" quotePrefix="1" applyNumberFormat="1" applyFont="1" applyFill="1" applyBorder="1" applyAlignment="1">
      <alignment horizontal="right"/>
    </xf>
    <xf numFmtId="0" fontId="7" fillId="0" borderId="14" xfId="2" applyFont="1" applyBorder="1"/>
    <xf numFmtId="0" fontId="8" fillId="0" borderId="0" xfId="2" quotePrefix="1" applyFont="1" applyAlignment="1">
      <alignment horizontal="left"/>
    </xf>
    <xf numFmtId="165" fontId="11" fillId="0" borderId="49" xfId="7" quotePrefix="1" applyNumberFormat="1" applyFont="1" applyFill="1" applyBorder="1" applyAlignment="1">
      <alignment horizontal="right"/>
    </xf>
    <xf numFmtId="0" fontId="7" fillId="0" borderId="14" xfId="2" applyFont="1" applyBorder="1" applyAlignment="1">
      <alignment horizontal="left"/>
    </xf>
    <xf numFmtId="0" fontId="7" fillId="0" borderId="45" xfId="2" applyFont="1" applyBorder="1" applyAlignment="1">
      <alignment horizontal="left" indent="1"/>
    </xf>
    <xf numFmtId="165" fontId="11" fillId="0" borderId="50" xfId="7" quotePrefix="1" applyNumberFormat="1" applyFont="1" applyFill="1" applyBorder="1" applyAlignment="1">
      <alignment horizontal="right"/>
    </xf>
    <xf numFmtId="165" fontId="8" fillId="0" borderId="0" xfId="1" applyNumberFormat="1" applyFont="1"/>
    <xf numFmtId="0" fontId="9" fillId="10" borderId="0" xfId="1" applyFont="1" applyFill="1" applyAlignment="1">
      <alignment horizontal="center" wrapText="1"/>
    </xf>
    <xf numFmtId="167" fontId="9" fillId="4" borderId="0" xfId="1" applyNumberFormat="1" applyFont="1" applyFill="1" applyAlignment="1">
      <alignment horizontal="center" wrapText="1"/>
    </xf>
    <xf numFmtId="167" fontId="9" fillId="5" borderId="0" xfId="1" applyNumberFormat="1" applyFont="1" applyFill="1" applyAlignment="1">
      <alignment horizontal="center" wrapText="1"/>
    </xf>
    <xf numFmtId="0" fontId="7" fillId="0" borderId="14" xfId="2" applyFont="1" applyBorder="1" applyAlignment="1">
      <alignment horizontal="left" indent="2"/>
    </xf>
    <xf numFmtId="0" fontId="8" fillId="0" borderId="14" xfId="2" applyFont="1" applyBorder="1" applyAlignment="1">
      <alignment horizontal="left" indent="3"/>
    </xf>
    <xf numFmtId="9" fontId="10" fillId="0" borderId="0" xfId="2" quotePrefix="1" applyNumberFormat="1" applyFont="1" applyAlignment="1">
      <alignment horizontal="right"/>
    </xf>
    <xf numFmtId="165" fontId="11" fillId="0" borderId="23" xfId="7" quotePrefix="1" applyNumberFormat="1" applyFont="1" applyFill="1" applyBorder="1" applyAlignment="1">
      <alignment horizontal="right"/>
    </xf>
    <xf numFmtId="167" fontId="8" fillId="0" borderId="25" xfId="8" quotePrefix="1" applyNumberFormat="1" applyFont="1" applyFill="1" applyBorder="1" applyAlignment="1">
      <alignment horizontal="right"/>
    </xf>
    <xf numFmtId="0" fontId="8" fillId="8" borderId="6" xfId="1" quotePrefix="1" applyFont="1" applyFill="1" applyBorder="1" applyAlignment="1">
      <alignment horizontal="left" vertical="center"/>
    </xf>
    <xf numFmtId="5" fontId="11" fillId="0" borderId="9" xfId="5" applyNumberFormat="1" applyFont="1" applyFill="1" applyBorder="1" applyAlignment="1" applyProtection="1">
      <alignment horizontal="right" vertical="center"/>
      <protection locked="0"/>
    </xf>
    <xf numFmtId="10" fontId="11" fillId="0" borderId="9" xfId="3" applyNumberFormat="1" applyFont="1" applyFill="1" applyBorder="1" applyAlignment="1" applyProtection="1">
      <alignment horizontal="right" vertical="center"/>
      <protection locked="0"/>
    </xf>
    <xf numFmtId="10" fontId="8" fillId="3" borderId="0" xfId="1" applyNumberFormat="1" applyFont="1" applyFill="1" applyAlignment="1">
      <alignment horizontal="right" vertical="center"/>
    </xf>
    <xf numFmtId="10" fontId="8" fillId="3" borderId="2" xfId="1" quotePrefix="1" applyNumberFormat="1" applyFont="1" applyFill="1" applyBorder="1" applyAlignment="1">
      <alignment horizontal="right" vertical="center"/>
    </xf>
    <xf numFmtId="164" fontId="8" fillId="0" borderId="9" xfId="1" applyNumberFormat="1" applyFont="1" applyBorder="1" applyAlignment="1">
      <alignment horizontal="right"/>
    </xf>
    <xf numFmtId="170" fontId="8" fillId="0" borderId="9" xfId="4" applyNumberFormat="1" applyFont="1" applyFill="1" applyBorder="1" applyAlignment="1">
      <alignment horizontal="right" vertical="center"/>
    </xf>
    <xf numFmtId="165" fontId="17" fillId="0" borderId="23" xfId="7" quotePrefix="1" applyNumberFormat="1" applyFont="1" applyFill="1" applyBorder="1" applyAlignment="1">
      <alignment horizontal="right"/>
    </xf>
    <xf numFmtId="6" fontId="3" fillId="9" borderId="0" xfId="1" applyNumberFormat="1" applyFill="1"/>
    <xf numFmtId="6" fontId="9" fillId="9" borderId="0" xfId="1" applyNumberFormat="1" applyFont="1" applyFill="1" applyAlignment="1">
      <alignment horizontal="centerContinuous"/>
    </xf>
    <xf numFmtId="6" fontId="11" fillId="0" borderId="11" xfId="7" quotePrefix="1" applyNumberFormat="1" applyFont="1" applyFill="1" applyBorder="1" applyAlignment="1">
      <alignment horizontal="right"/>
    </xf>
    <xf numFmtId="6" fontId="11" fillId="0" borderId="14" xfId="7" quotePrefix="1" applyNumberFormat="1" applyFont="1" applyFill="1" applyBorder="1" applyAlignment="1">
      <alignment horizontal="right"/>
    </xf>
    <xf numFmtId="6" fontId="8" fillId="9" borderId="0" xfId="1" applyNumberFormat="1" applyFont="1" applyFill="1"/>
    <xf numFmtId="6" fontId="4" fillId="9" borderId="0" xfId="1" applyNumberFormat="1" applyFont="1" applyFill="1"/>
    <xf numFmtId="6" fontId="11" fillId="0" borderId="23" xfId="7" quotePrefix="1" applyNumberFormat="1" applyFont="1" applyFill="1" applyBorder="1" applyAlignment="1">
      <alignment horizontal="right"/>
    </xf>
    <xf numFmtId="171" fontId="3" fillId="9" borderId="0" xfId="1" applyNumberFormat="1" applyFill="1"/>
    <xf numFmtId="171" fontId="9" fillId="9" borderId="0" xfId="1" applyNumberFormat="1" applyFont="1" applyFill="1" applyAlignment="1">
      <alignment horizontal="centerContinuous"/>
    </xf>
    <xf numFmtId="171" fontId="8" fillId="0" borderId="13" xfId="8" quotePrefix="1" applyNumberFormat="1" applyFont="1" applyFill="1" applyBorder="1" applyAlignment="1">
      <alignment horizontal="right"/>
    </xf>
    <xf numFmtId="171" fontId="8" fillId="0" borderId="15" xfId="8" quotePrefix="1" applyNumberFormat="1" applyFont="1" applyFill="1" applyBorder="1" applyAlignment="1">
      <alignment horizontal="right"/>
    </xf>
    <xf numFmtId="171" fontId="8" fillId="9" borderId="0" xfId="1" applyNumberFormat="1" applyFont="1" applyFill="1"/>
    <xf numFmtId="0" fontId="7" fillId="0" borderId="23" xfId="2" applyFont="1" applyBorder="1" applyAlignment="1">
      <alignment horizontal="left" indent="2"/>
    </xf>
    <xf numFmtId="0" fontId="10" fillId="0" borderId="24" xfId="2" quotePrefix="1" applyFont="1" applyBorder="1" applyAlignment="1">
      <alignment horizontal="right"/>
    </xf>
    <xf numFmtId="167" fontId="8" fillId="11" borderId="15" xfId="8" quotePrefix="1" applyNumberFormat="1" applyFont="1" applyFill="1" applyBorder="1" applyAlignment="1">
      <alignment horizontal="right"/>
    </xf>
    <xf numFmtId="171" fontId="8" fillId="0" borderId="25" xfId="8" quotePrefix="1" applyNumberFormat="1" applyFont="1" applyFill="1" applyBorder="1" applyAlignment="1">
      <alignment horizontal="right"/>
    </xf>
    <xf numFmtId="0" fontId="8" fillId="11" borderId="14" xfId="2" applyFont="1" applyFill="1" applyBorder="1" applyAlignment="1">
      <alignment horizontal="left" indent="3"/>
    </xf>
    <xf numFmtId="38" fontId="11" fillId="0" borderId="14" xfId="7" quotePrefix="1" applyNumberFormat="1" applyFont="1" applyFill="1" applyBorder="1" applyAlignment="1">
      <alignment horizontal="right"/>
    </xf>
    <xf numFmtId="169" fontId="8" fillId="9" borderId="0" xfId="1" applyNumberFormat="1" applyFont="1" applyFill="1"/>
    <xf numFmtId="169" fontId="9" fillId="9" borderId="0" xfId="1" applyNumberFormat="1" applyFont="1" applyFill="1" applyAlignment="1">
      <alignment horizontal="centerContinuous"/>
    </xf>
    <xf numFmtId="169" fontId="8" fillId="0" borderId="13" xfId="8" quotePrefix="1" applyNumberFormat="1" applyFont="1" applyFill="1" applyBorder="1" applyAlignment="1">
      <alignment horizontal="right"/>
    </xf>
    <xf numFmtId="169" fontId="8" fillId="0" borderId="15" xfId="8" quotePrefix="1" applyNumberFormat="1" applyFont="1" applyFill="1" applyBorder="1" applyAlignment="1">
      <alignment horizontal="right"/>
    </xf>
    <xf numFmtId="169" fontId="8" fillId="0" borderId="19" xfId="8" quotePrefix="1" applyNumberFormat="1" applyFont="1" applyFill="1" applyBorder="1" applyAlignment="1">
      <alignment horizontal="right"/>
    </xf>
    <xf numFmtId="169" fontId="7" fillId="0" borderId="22" xfId="8" quotePrefix="1" applyNumberFormat="1" applyFont="1" applyFill="1" applyBorder="1" applyAlignment="1">
      <alignment horizontal="right"/>
    </xf>
    <xf numFmtId="169" fontId="8" fillId="0" borderId="17" xfId="8" quotePrefix="1" applyNumberFormat="1" applyFont="1" applyFill="1" applyBorder="1" applyAlignment="1">
      <alignment horizontal="right"/>
    </xf>
    <xf numFmtId="169" fontId="8" fillId="0" borderId="47" xfId="8" quotePrefix="1" applyNumberFormat="1" applyFont="1" applyFill="1" applyBorder="1" applyAlignment="1">
      <alignment horizontal="right"/>
    </xf>
    <xf numFmtId="165" fontId="8" fillId="9" borderId="0" xfId="1" applyNumberFormat="1" applyFont="1" applyFill="1" applyAlignment="1">
      <alignment horizontal="centerContinuous"/>
    </xf>
    <xf numFmtId="165" fontId="9" fillId="9" borderId="0" xfId="1" applyNumberFormat="1" applyFont="1" applyFill="1" applyAlignment="1">
      <alignment horizontal="centerContinuous"/>
    </xf>
    <xf numFmtId="165" fontId="8" fillId="0" borderId="13" xfId="8" quotePrefix="1" applyNumberFormat="1" applyFont="1" applyFill="1" applyBorder="1" applyAlignment="1">
      <alignment horizontal="right"/>
    </xf>
    <xf numFmtId="165" fontId="8" fillId="0" borderId="15" xfId="8" quotePrefix="1" applyNumberFormat="1" applyFont="1" applyFill="1" applyBorder="1" applyAlignment="1">
      <alignment horizontal="right"/>
    </xf>
    <xf numFmtId="165" fontId="8" fillId="0" borderId="19" xfId="8" quotePrefix="1" applyNumberFormat="1" applyFont="1" applyFill="1" applyBorder="1" applyAlignment="1">
      <alignment horizontal="right"/>
    </xf>
    <xf numFmtId="165" fontId="7" fillId="0" borderId="22" xfId="8" quotePrefix="1" applyNumberFormat="1" applyFont="1" applyFill="1" applyBorder="1" applyAlignment="1">
      <alignment horizontal="right"/>
    </xf>
    <xf numFmtId="165" fontId="8" fillId="0" borderId="17" xfId="8" quotePrefix="1" applyNumberFormat="1" applyFont="1" applyFill="1" applyBorder="1" applyAlignment="1">
      <alignment horizontal="right"/>
    </xf>
    <xf numFmtId="165" fontId="8" fillId="0" borderId="25" xfId="8" quotePrefix="1" applyNumberFormat="1" applyFont="1" applyFill="1" applyBorder="1" applyAlignment="1">
      <alignment horizontal="right"/>
    </xf>
    <xf numFmtId="165" fontId="8" fillId="9" borderId="0" xfId="1" applyNumberFormat="1" applyFont="1" applyFill="1"/>
    <xf numFmtId="165" fontId="8" fillId="9" borderId="0" xfId="9" applyNumberFormat="1" applyFont="1" applyFill="1"/>
    <xf numFmtId="172" fontId="8" fillId="0" borderId="13" xfId="8" quotePrefix="1" applyNumberFormat="1" applyFont="1" applyFill="1" applyBorder="1" applyAlignment="1">
      <alignment horizontal="right"/>
    </xf>
    <xf numFmtId="172" fontId="8" fillId="9" borderId="0" xfId="1" applyNumberFormat="1" applyFont="1" applyFill="1"/>
    <xf numFmtId="172" fontId="8" fillId="9" borderId="0" xfId="1" applyNumberFormat="1" applyFont="1" applyFill="1" applyAlignment="1">
      <alignment horizontal="centerContinuous"/>
    </xf>
    <xf numFmtId="172" fontId="9" fillId="9" borderId="0" xfId="1" applyNumberFormat="1" applyFont="1" applyFill="1" applyAlignment="1">
      <alignment horizontal="centerContinuous"/>
    </xf>
    <xf numFmtId="172" fontId="8" fillId="0" borderId="15" xfId="8" quotePrefix="1" applyNumberFormat="1" applyFont="1" applyFill="1" applyBorder="1" applyAlignment="1">
      <alignment horizontal="right"/>
    </xf>
    <xf numFmtId="172" fontId="8" fillId="0" borderId="19" xfId="8" quotePrefix="1" applyNumberFormat="1" applyFont="1" applyFill="1" applyBorder="1" applyAlignment="1">
      <alignment horizontal="right"/>
    </xf>
    <xf numFmtId="172" fontId="7" fillId="0" borderId="22" xfId="8" quotePrefix="1" applyNumberFormat="1" applyFont="1" applyFill="1" applyBorder="1" applyAlignment="1">
      <alignment horizontal="right"/>
    </xf>
    <xf numFmtId="172" fontId="8" fillId="0" borderId="17" xfId="8" quotePrefix="1" applyNumberFormat="1" applyFont="1" applyFill="1" applyBorder="1" applyAlignment="1">
      <alignment horizontal="right"/>
    </xf>
    <xf numFmtId="172" fontId="8" fillId="0" borderId="47" xfId="8" quotePrefix="1" applyNumberFormat="1" applyFont="1" applyFill="1" applyBorder="1" applyAlignment="1">
      <alignment horizontal="right"/>
    </xf>
    <xf numFmtId="172" fontId="7" fillId="0" borderId="25" xfId="8" quotePrefix="1" applyNumberFormat="1" applyFont="1" applyFill="1" applyBorder="1" applyAlignment="1">
      <alignment horizontal="right"/>
    </xf>
    <xf numFmtId="172" fontId="12" fillId="9" borderId="0" xfId="9" applyNumberFormat="1" applyFont="1" applyFill="1"/>
    <xf numFmtId="172" fontId="8" fillId="9" borderId="0" xfId="9" applyNumberFormat="1" applyFont="1" applyFill="1"/>
    <xf numFmtId="172" fontId="7" fillId="0" borderId="0" xfId="1" applyNumberFormat="1" applyFont="1" applyAlignment="1">
      <alignment horizontal="center"/>
    </xf>
    <xf numFmtId="172" fontId="9" fillId="5" borderId="0" xfId="1" applyNumberFormat="1" applyFont="1" applyFill="1" applyAlignment="1">
      <alignment horizontal="center" wrapText="1"/>
    </xf>
    <xf numFmtId="172" fontId="11" fillId="0" borderId="48" xfId="7" quotePrefix="1" applyNumberFormat="1" applyFont="1" applyFill="1" applyBorder="1" applyAlignment="1">
      <alignment horizontal="right"/>
    </xf>
    <xf numFmtId="172" fontId="11" fillId="0" borderId="49" xfId="7" quotePrefix="1" applyNumberFormat="1" applyFont="1" applyFill="1" applyBorder="1" applyAlignment="1">
      <alignment horizontal="right"/>
    </xf>
    <xf numFmtId="172" fontId="11" fillId="0" borderId="50" xfId="7" quotePrefix="1" applyNumberFormat="1" applyFont="1" applyFill="1" applyBorder="1" applyAlignment="1">
      <alignment horizontal="right"/>
    </xf>
    <xf numFmtId="172" fontId="8" fillId="0" borderId="0" xfId="1" applyNumberFormat="1" applyFont="1"/>
    <xf numFmtId="172" fontId="9" fillId="4" borderId="0" xfId="1" applyNumberFormat="1" applyFont="1" applyFill="1" applyAlignment="1">
      <alignment horizontal="center" wrapText="1"/>
    </xf>
    <xf numFmtId="172" fontId="11" fillId="0" borderId="11" xfId="7" quotePrefix="1" applyNumberFormat="1" applyFont="1" applyFill="1" applyBorder="1" applyAlignment="1">
      <alignment horizontal="right"/>
    </xf>
    <xf numFmtId="172" fontId="11" fillId="0" borderId="14" xfId="7" quotePrefix="1" applyNumberFormat="1" applyFont="1" applyFill="1" applyBorder="1" applyAlignment="1">
      <alignment horizontal="right"/>
    </xf>
    <xf numFmtId="172" fontId="11" fillId="0" borderId="45" xfId="7" quotePrefix="1" applyNumberFormat="1" applyFont="1" applyFill="1" applyBorder="1" applyAlignment="1">
      <alignment horizontal="right"/>
    </xf>
    <xf numFmtId="172" fontId="9" fillId="10" borderId="0" xfId="1" applyNumberFormat="1" applyFont="1" applyFill="1" applyAlignment="1">
      <alignment horizontal="center" wrapText="1"/>
    </xf>
    <xf numFmtId="172" fontId="0" fillId="0" borderId="0" xfId="0" applyNumberFormat="1"/>
    <xf numFmtId="165" fontId="0" fillId="0" borderId="0" xfId="0" applyNumberFormat="1"/>
    <xf numFmtId="0" fontId="16" fillId="13" borderId="4" xfId="1" applyFont="1" applyFill="1" applyBorder="1"/>
    <xf numFmtId="0" fontId="16" fillId="13" borderId="6" xfId="1" applyFont="1" applyFill="1" applyBorder="1"/>
    <xf numFmtId="0" fontId="0" fillId="0" borderId="9" xfId="0" applyBorder="1"/>
    <xf numFmtId="10" fontId="11" fillId="0" borderId="52" xfId="3" applyNumberFormat="1" applyFont="1" applyFill="1" applyBorder="1" applyAlignment="1" applyProtection="1">
      <alignment horizontal="right" vertical="center"/>
      <protection locked="0"/>
    </xf>
    <xf numFmtId="167" fontId="7" fillId="9" borderId="0" xfId="1" applyNumberFormat="1" applyFont="1" applyFill="1"/>
    <xf numFmtId="167" fontId="7" fillId="9" borderId="0" xfId="1" applyNumberFormat="1" applyFont="1" applyFill="1" applyAlignment="1">
      <alignment horizontal="right"/>
    </xf>
    <xf numFmtId="0" fontId="2" fillId="0" borderId="0" xfId="0" applyFont="1" applyAlignment="1">
      <alignment horizontal="center" vertical="top" wrapText="1"/>
    </xf>
    <xf numFmtId="0" fontId="8" fillId="8" borderId="10" xfId="1" applyFont="1" applyFill="1" applyBorder="1"/>
    <xf numFmtId="3" fontId="8" fillId="3" borderId="0" xfId="1" applyNumberFormat="1" applyFont="1" applyFill="1"/>
    <xf numFmtId="3" fontId="8" fillId="0" borderId="9" xfId="1" applyNumberFormat="1" applyFont="1" applyBorder="1"/>
    <xf numFmtId="0" fontId="8" fillId="8" borderId="2" xfId="1" quotePrefix="1" applyFont="1" applyFill="1" applyBorder="1" applyAlignment="1">
      <alignment horizontal="left" vertical="center"/>
    </xf>
    <xf numFmtId="0" fontId="8" fillId="8" borderId="0" xfId="1" quotePrefix="1" applyFont="1" applyFill="1" applyAlignment="1">
      <alignment horizontal="right" vertical="center"/>
    </xf>
    <xf numFmtId="0" fontId="7" fillId="8" borderId="0" xfId="1" quotePrefix="1" applyFont="1" applyFill="1" applyAlignment="1">
      <alignment horizontal="right" vertical="center"/>
    </xf>
    <xf numFmtId="0" fontId="8" fillId="8" borderId="0" xfId="1" quotePrefix="1" applyFont="1" applyFill="1" applyAlignment="1">
      <alignment horizontal="left" vertical="center"/>
    </xf>
    <xf numFmtId="0" fontId="8" fillId="8" borderId="7" xfId="1" quotePrefix="1" applyFont="1" applyFill="1" applyBorder="1" applyAlignment="1">
      <alignment horizontal="right" vertical="center"/>
    </xf>
    <xf numFmtId="0" fontId="7" fillId="8" borderId="7" xfId="1" quotePrefix="1" applyFont="1" applyFill="1" applyBorder="1" applyAlignment="1">
      <alignment horizontal="right" vertical="center"/>
    </xf>
    <xf numFmtId="0" fontId="8" fillId="8" borderId="7" xfId="1" quotePrefix="1" applyFont="1" applyFill="1" applyBorder="1" applyAlignment="1">
      <alignment horizontal="left" vertical="center"/>
    </xf>
    <xf numFmtId="0" fontId="7" fillId="8" borderId="2" xfId="1" quotePrefix="1" applyFont="1" applyFill="1" applyBorder="1" applyAlignment="1">
      <alignment horizontal="center" vertical="center"/>
    </xf>
    <xf numFmtId="0" fontId="7" fillId="8" borderId="2" xfId="1" quotePrefix="1" applyFont="1" applyFill="1" applyBorder="1" applyAlignment="1">
      <alignment horizontal="left" vertical="center"/>
    </xf>
    <xf numFmtId="10" fontId="8" fillId="8" borderId="2" xfId="1" applyNumberFormat="1" applyFont="1" applyFill="1" applyBorder="1" applyAlignment="1">
      <alignment vertical="center"/>
    </xf>
    <xf numFmtId="10" fontId="8" fillId="8" borderId="5" xfId="1" applyNumberFormat="1" applyFont="1" applyFill="1" applyBorder="1"/>
    <xf numFmtId="164" fontId="8" fillId="8" borderId="0" xfId="4" applyNumberFormat="1" applyFont="1" applyFill="1" applyBorder="1" applyAlignment="1">
      <alignment vertical="center"/>
    </xf>
    <xf numFmtId="0" fontId="7" fillId="8" borderId="0" xfId="1" quotePrefix="1" applyFont="1" applyFill="1" applyAlignment="1">
      <alignment horizontal="left" vertical="center"/>
    </xf>
    <xf numFmtId="0" fontId="8" fillId="8" borderId="0" xfId="1" applyFont="1" applyFill="1" applyAlignment="1">
      <alignment vertical="center"/>
    </xf>
    <xf numFmtId="164" fontId="8" fillId="8" borderId="5" xfId="4" applyNumberFormat="1" applyFont="1" applyFill="1" applyBorder="1" applyAlignment="1">
      <alignment horizontal="right" vertical="center"/>
    </xf>
    <xf numFmtId="0" fontId="7" fillId="8" borderId="0" xfId="1" applyFont="1" applyFill="1" applyAlignment="1">
      <alignment horizontal="center" vertical="center"/>
    </xf>
    <xf numFmtId="164" fontId="8" fillId="8" borderId="10" xfId="4" applyNumberFormat="1" applyFont="1" applyFill="1" applyBorder="1" applyAlignment="1">
      <alignment vertical="center"/>
    </xf>
    <xf numFmtId="0" fontId="7" fillId="8" borderId="10" xfId="1" quotePrefix="1" applyFont="1" applyFill="1" applyBorder="1" applyAlignment="1">
      <alignment horizontal="left" vertical="center"/>
    </xf>
    <xf numFmtId="10" fontId="8" fillId="8" borderId="10" xfId="1" applyNumberFormat="1" applyFont="1" applyFill="1" applyBorder="1" applyAlignment="1">
      <alignment vertical="center"/>
    </xf>
    <xf numFmtId="164" fontId="8" fillId="8" borderId="8" xfId="4" applyNumberFormat="1" applyFont="1" applyFill="1" applyBorder="1" applyAlignment="1">
      <alignment horizontal="right" vertical="center"/>
    </xf>
    <xf numFmtId="0" fontId="8" fillId="8" borderId="4" xfId="1" applyFont="1" applyFill="1" applyBorder="1" applyAlignment="1">
      <alignment vertical="center"/>
    </xf>
    <xf numFmtId="0" fontId="8" fillId="8" borderId="6" xfId="1" applyFont="1" applyFill="1" applyBorder="1" applyAlignment="1">
      <alignment vertical="center"/>
    </xf>
    <xf numFmtId="0" fontId="8" fillId="8" borderId="5" xfId="1" applyFont="1" applyFill="1" applyBorder="1" applyAlignment="1">
      <alignment vertical="center"/>
    </xf>
    <xf numFmtId="10" fontId="19" fillId="3" borderId="0" xfId="1" applyNumberFormat="1" applyFont="1" applyFill="1"/>
    <xf numFmtId="0" fontId="17" fillId="0" borderId="23" xfId="2" applyFont="1" applyBorder="1"/>
    <xf numFmtId="0" fontId="11" fillId="0" borderId="24" xfId="2" applyFont="1" applyBorder="1"/>
    <xf numFmtId="165" fontId="17" fillId="0" borderId="23" xfId="7" applyNumberFormat="1" applyFont="1" applyFill="1" applyBorder="1" applyAlignment="1">
      <alignment horizontal="right"/>
    </xf>
    <xf numFmtId="169" fontId="17" fillId="0" borderId="25" xfId="8" quotePrefix="1" applyNumberFormat="1" applyFont="1" applyFill="1" applyBorder="1" applyAlignment="1">
      <alignment horizontal="right"/>
    </xf>
    <xf numFmtId="172" fontId="17" fillId="0" borderId="25" xfId="8" quotePrefix="1" applyNumberFormat="1" applyFont="1" applyFill="1" applyBorder="1" applyAlignment="1">
      <alignment horizontal="right"/>
    </xf>
    <xf numFmtId="0" fontId="12" fillId="9" borderId="0" xfId="9" applyFont="1" applyFill="1" applyAlignment="1">
      <alignment horizontal="right"/>
    </xf>
    <xf numFmtId="0" fontId="20" fillId="0" borderId="31" xfId="1" applyFont="1" applyBorder="1" applyAlignment="1">
      <alignment horizontal="left"/>
    </xf>
    <xf numFmtId="165" fontId="16" fillId="0" borderId="32" xfId="1" applyNumberFormat="1" applyFont="1" applyBorder="1"/>
    <xf numFmtId="172" fontId="16" fillId="0" borderId="33" xfId="1" applyNumberFormat="1" applyFont="1" applyBorder="1"/>
    <xf numFmtId="165" fontId="11" fillId="0" borderId="32" xfId="9" applyNumberFormat="1" applyFont="1" applyBorder="1"/>
    <xf numFmtId="165" fontId="16" fillId="0" borderId="33" xfId="1" applyNumberFormat="1" applyFont="1" applyBorder="1"/>
    <xf numFmtId="0" fontId="16" fillId="0" borderId="34" xfId="1" applyFont="1" applyBorder="1" applyAlignment="1">
      <alignment horizontal="left" indent="1"/>
    </xf>
    <xf numFmtId="165" fontId="16" fillId="0" borderId="28" xfId="1" applyNumberFormat="1" applyFont="1" applyBorder="1"/>
    <xf numFmtId="172" fontId="16" fillId="0" borderId="29" xfId="1" applyNumberFormat="1" applyFont="1" applyBorder="1"/>
    <xf numFmtId="165" fontId="11" fillId="0" borderId="28" xfId="9" applyNumberFormat="1" applyFont="1" applyBorder="1"/>
    <xf numFmtId="165" fontId="16" fillId="0" borderId="29" xfId="1" applyNumberFormat="1" applyFont="1" applyBorder="1"/>
    <xf numFmtId="0" fontId="20" fillId="0" borderId="35" xfId="1" applyFont="1" applyBorder="1" applyAlignment="1">
      <alignment horizontal="left"/>
    </xf>
    <xf numFmtId="165" fontId="20" fillId="0" borderId="36" xfId="1" applyNumberFormat="1" applyFont="1" applyBorder="1"/>
    <xf numFmtId="172" fontId="16" fillId="0" borderId="37" xfId="1" applyNumberFormat="1" applyFont="1" applyBorder="1"/>
    <xf numFmtId="165" fontId="11" fillId="0" borderId="36" xfId="9" applyNumberFormat="1" applyFont="1" applyBorder="1"/>
    <xf numFmtId="165" fontId="16" fillId="0" borderId="37" xfId="1" applyNumberFormat="1" applyFont="1" applyBorder="1"/>
    <xf numFmtId="0" fontId="16" fillId="0" borderId="27" xfId="1" applyFont="1" applyBorder="1" applyAlignment="1">
      <alignment horizontal="left" indent="1"/>
    </xf>
    <xf numFmtId="165" fontId="11" fillId="0" borderId="14" xfId="9" applyNumberFormat="1" applyFont="1" applyBorder="1"/>
    <xf numFmtId="0" fontId="21" fillId="0" borderId="38" xfId="1" quotePrefix="1" applyFont="1" applyBorder="1" applyAlignment="1">
      <alignment horizontal="left"/>
    </xf>
    <xf numFmtId="165" fontId="21" fillId="0" borderId="39" xfId="1" applyNumberFormat="1" applyFont="1" applyBorder="1"/>
    <xf numFmtId="172" fontId="21" fillId="0" borderId="40" xfId="1" applyNumberFormat="1" applyFont="1" applyBorder="1"/>
    <xf numFmtId="165" fontId="11" fillId="0" borderId="39" xfId="9" applyNumberFormat="1" applyFont="1" applyBorder="1"/>
    <xf numFmtId="165" fontId="21" fillId="0" borderId="40" xfId="1" applyNumberFormat="1" applyFont="1" applyBorder="1"/>
    <xf numFmtId="0" fontId="16" fillId="0" borderId="27" xfId="1" quotePrefix="1" applyFont="1" applyBorder="1" applyAlignment="1">
      <alignment horizontal="left" indent="1"/>
    </xf>
    <xf numFmtId="0" fontId="21" fillId="0" borderId="41" xfId="1" applyFont="1" applyBorder="1" applyAlignment="1">
      <alignment horizontal="left" vertical="center"/>
    </xf>
    <xf numFmtId="165" fontId="21" fillId="0" borderId="26" xfId="1" applyNumberFormat="1" applyFont="1" applyBorder="1" applyAlignment="1">
      <alignment vertical="center"/>
    </xf>
    <xf numFmtId="172" fontId="21" fillId="0" borderId="42" xfId="1" applyNumberFormat="1" applyFont="1" applyBorder="1" applyAlignment="1">
      <alignment vertical="center"/>
    </xf>
    <xf numFmtId="165" fontId="11" fillId="0" borderId="26" xfId="9" applyNumberFormat="1" applyFont="1" applyBorder="1"/>
    <xf numFmtId="165" fontId="21" fillId="0" borderId="42" xfId="1" applyNumberFormat="1" applyFont="1" applyBorder="1" applyAlignment="1">
      <alignment vertical="center"/>
    </xf>
    <xf numFmtId="165" fontId="21" fillId="0" borderId="43" xfId="1" applyNumberFormat="1" applyFont="1" applyBorder="1" applyAlignment="1">
      <alignment vertical="center"/>
    </xf>
    <xf numFmtId="172" fontId="21" fillId="0" borderId="43" xfId="1" applyNumberFormat="1" applyFont="1" applyBorder="1" applyAlignment="1">
      <alignment vertical="center"/>
    </xf>
    <xf numFmtId="0" fontId="21" fillId="0" borderId="30" xfId="1" applyFont="1" applyBorder="1" applyAlignment="1">
      <alignment horizontal="left"/>
    </xf>
    <xf numFmtId="172" fontId="21" fillId="0" borderId="51" xfId="1" applyNumberFormat="1" applyFont="1" applyBorder="1"/>
    <xf numFmtId="0" fontId="10" fillId="9" borderId="55" xfId="9" applyFont="1" applyFill="1" applyBorder="1"/>
    <xf numFmtId="0" fontId="7" fillId="9" borderId="57" xfId="9" applyFont="1" applyFill="1" applyBorder="1" applyAlignment="1">
      <alignment horizontal="centerContinuous"/>
    </xf>
    <xf numFmtId="0" fontId="22" fillId="9" borderId="56" xfId="1" applyFont="1" applyFill="1" applyBorder="1" applyAlignment="1">
      <alignment horizontal="left"/>
    </xf>
    <xf numFmtId="165" fontId="16" fillId="9" borderId="59" xfId="1" applyNumberFormat="1" applyFont="1" applyFill="1" applyBorder="1"/>
    <xf numFmtId="172" fontId="22" fillId="9" borderId="60" xfId="1" applyNumberFormat="1" applyFont="1" applyFill="1" applyBorder="1"/>
    <xf numFmtId="0" fontId="22" fillId="9" borderId="54" xfId="1" applyFont="1" applyFill="1" applyBorder="1" applyAlignment="1">
      <alignment horizontal="left"/>
    </xf>
    <xf numFmtId="165" fontId="16" fillId="9" borderId="61" xfId="1" applyNumberFormat="1" applyFont="1" applyFill="1" applyBorder="1"/>
    <xf numFmtId="172" fontId="22" fillId="9" borderId="62" xfId="1" applyNumberFormat="1" applyFont="1" applyFill="1" applyBorder="1"/>
    <xf numFmtId="0" fontId="7" fillId="9" borderId="58" xfId="1" applyFont="1" applyFill="1" applyBorder="1" applyAlignment="1">
      <alignment horizontal="centerContinuous"/>
    </xf>
    <xf numFmtId="0" fontId="7" fillId="0" borderId="59" xfId="2" applyFont="1" applyBorder="1"/>
    <xf numFmtId="0" fontId="7" fillId="0" borderId="59" xfId="2" applyFont="1" applyBorder="1" applyAlignment="1">
      <alignment horizontal="left"/>
    </xf>
    <xf numFmtId="10" fontId="8" fillId="14" borderId="9" xfId="1" applyNumberFormat="1" applyFont="1" applyFill="1" applyBorder="1"/>
    <xf numFmtId="10" fontId="15" fillId="14" borderId="9" xfId="0" applyNumberFormat="1" applyFont="1" applyFill="1" applyBorder="1" applyAlignment="1">
      <alignment horizontal="right" vertical="top" wrapText="1"/>
    </xf>
    <xf numFmtId="10" fontId="0" fillId="0" borderId="0" xfId="0" applyNumberFormat="1"/>
    <xf numFmtId="165" fontId="0" fillId="0" borderId="0" xfId="0" applyNumberFormat="1" applyAlignment="1">
      <alignment horizontal="center" wrapText="1"/>
    </xf>
    <xf numFmtId="172" fontId="0" fillId="0" borderId="0" xfId="0" applyNumberFormat="1" applyAlignment="1">
      <alignment horizontal="center" wrapText="1"/>
    </xf>
    <xf numFmtId="0" fontId="24" fillId="3" borderId="44" xfId="0" applyFont="1" applyFill="1" applyBorder="1" applyAlignment="1">
      <alignment horizontal="center" vertical="center" wrapText="1"/>
    </xf>
    <xf numFmtId="0" fontId="24" fillId="15" borderId="44" xfId="0" applyFont="1" applyFill="1" applyBorder="1" applyAlignment="1">
      <alignment horizontal="center" vertical="center" wrapText="1"/>
    </xf>
    <xf numFmtId="0" fontId="24" fillId="4" borderId="44" xfId="0" applyFont="1" applyFill="1" applyBorder="1" applyAlignment="1">
      <alignment horizontal="center" vertical="center" wrapText="1"/>
    </xf>
    <xf numFmtId="0" fontId="25" fillId="3" borderId="44" xfId="0" applyFont="1" applyFill="1" applyBorder="1" applyAlignment="1">
      <alignment horizontal="center" vertical="center" wrapText="1"/>
    </xf>
    <xf numFmtId="0" fontId="24" fillId="3" borderId="44" xfId="0" applyFont="1" applyFill="1" applyBorder="1" applyAlignment="1">
      <alignment horizontal="center" vertical="center"/>
    </xf>
    <xf numFmtId="0" fontId="25" fillId="3" borderId="44" xfId="0" applyFont="1" applyFill="1" applyBorder="1" applyAlignment="1">
      <alignment horizontal="center" vertical="center"/>
    </xf>
    <xf numFmtId="2" fontId="24" fillId="3" borderId="44" xfId="0" applyNumberFormat="1" applyFont="1" applyFill="1" applyBorder="1" applyAlignment="1">
      <alignment horizontal="center" vertical="center" wrapText="1"/>
    </xf>
    <xf numFmtId="0" fontId="24" fillId="15" borderId="44" xfId="15" applyNumberFormat="1" applyFont="1" applyFill="1" applyBorder="1" applyAlignment="1">
      <alignment horizontal="center" vertical="center" wrapText="1"/>
    </xf>
    <xf numFmtId="167" fontId="24" fillId="4" borderId="44" xfId="0" applyNumberFormat="1" applyFont="1" applyFill="1" applyBorder="1" applyAlignment="1">
      <alignment horizontal="center" vertical="center" wrapText="1"/>
    </xf>
    <xf numFmtId="49" fontId="24" fillId="3" borderId="44" xfId="0" applyNumberFormat="1" applyFont="1" applyFill="1" applyBorder="1" applyAlignment="1">
      <alignment horizontal="center" vertical="center" wrapText="1"/>
    </xf>
    <xf numFmtId="40" fontId="24" fillId="3" borderId="44" xfId="0" applyNumberFormat="1" applyFont="1" applyFill="1" applyBorder="1" applyAlignment="1">
      <alignment horizontal="center" vertical="center" wrapText="1"/>
    </xf>
    <xf numFmtId="0" fontId="26" fillId="3" borderId="0" xfId="0" applyFont="1" applyFill="1" applyAlignment="1">
      <alignment horizontal="center" vertical="center" wrapText="1"/>
    </xf>
    <xf numFmtId="40" fontId="27" fillId="7" borderId="44" xfId="0" applyNumberFormat="1" applyFont="1" applyFill="1" applyBorder="1" applyAlignment="1">
      <alignment horizontal="right" vertical="top"/>
    </xf>
    <xf numFmtId="0" fontId="27" fillId="0" borderId="44" xfId="0" applyFont="1" applyBorder="1" applyAlignment="1">
      <alignment horizontal="center" vertical="top"/>
    </xf>
    <xf numFmtId="0" fontId="27" fillId="0" borderId="44" xfId="0" applyFont="1" applyBorder="1" applyAlignment="1">
      <alignment horizontal="left" vertical="top"/>
    </xf>
    <xf numFmtId="167" fontId="27" fillId="0" borderId="44" xfId="0" applyNumberFormat="1" applyFont="1" applyBorder="1" applyAlignment="1">
      <alignment horizontal="center" vertical="top"/>
    </xf>
    <xf numFmtId="0" fontId="27" fillId="0" borderId="44" xfId="0" applyFont="1" applyBorder="1" applyAlignment="1">
      <alignment horizontal="right" vertical="top"/>
    </xf>
    <xf numFmtId="168" fontId="27" fillId="0" borderId="44" xfId="0" applyNumberFormat="1" applyFont="1" applyBorder="1" applyAlignment="1">
      <alignment horizontal="center" vertical="top"/>
    </xf>
    <xf numFmtId="168" fontId="27" fillId="0" borderId="44" xfId="0" applyNumberFormat="1" applyFont="1" applyBorder="1" applyAlignment="1">
      <alignment horizontal="left" vertical="top"/>
    </xf>
    <xf numFmtId="168" fontId="27" fillId="0" borderId="44" xfId="0" applyNumberFormat="1" applyFont="1" applyBorder="1" applyAlignment="1">
      <alignment horizontal="right" vertical="top"/>
    </xf>
    <xf numFmtId="2" fontId="27" fillId="0" borderId="44" xfId="0" applyNumberFormat="1" applyFont="1" applyBorder="1" applyAlignment="1">
      <alignment horizontal="right" vertical="top"/>
    </xf>
    <xf numFmtId="167" fontId="27" fillId="0" borderId="44" xfId="0" applyNumberFormat="1" applyFont="1" applyBorder="1" applyAlignment="1">
      <alignment horizontal="right" vertical="top"/>
    </xf>
    <xf numFmtId="49" fontId="27" fillId="0" borderId="44" xfId="0" applyNumberFormat="1" applyFont="1" applyBorder="1" applyAlignment="1">
      <alignment horizontal="left" vertical="top"/>
    </xf>
    <xf numFmtId="49" fontId="27" fillId="0" borderId="44" xfId="0" applyNumberFormat="1" applyFont="1" applyBorder="1" applyAlignment="1">
      <alignment horizontal="center" vertical="top"/>
    </xf>
    <xf numFmtId="0" fontId="26" fillId="0" borderId="0" xfId="0" applyFont="1"/>
    <xf numFmtId="2" fontId="27" fillId="0" borderId="44" xfId="0" applyNumberFormat="1" applyFont="1" applyBorder="1" applyAlignment="1">
      <alignment horizontal="center" vertical="top"/>
    </xf>
    <xf numFmtId="173" fontId="27" fillId="0" borderId="44" xfId="0" applyNumberFormat="1" applyFont="1" applyBorder="1" applyAlignment="1">
      <alignment horizontal="center" vertical="top"/>
    </xf>
    <xf numFmtId="2" fontId="27" fillId="0" borderId="44" xfId="15" applyNumberFormat="1" applyFont="1" applyFill="1" applyBorder="1" applyAlignment="1">
      <alignment horizontal="right" vertical="top"/>
    </xf>
    <xf numFmtId="10" fontId="27" fillId="0" borderId="44" xfId="15" applyNumberFormat="1" applyFont="1" applyFill="1" applyBorder="1" applyAlignment="1">
      <alignment horizontal="center" vertical="top"/>
    </xf>
    <xf numFmtId="10" fontId="27" fillId="0" borderId="44" xfId="0" applyNumberFormat="1" applyFont="1" applyBorder="1" applyAlignment="1">
      <alignment horizontal="center" vertical="top"/>
    </xf>
    <xf numFmtId="2" fontId="24" fillId="15" borderId="44" xfId="0" applyNumberFormat="1" applyFont="1" applyFill="1" applyBorder="1" applyAlignment="1">
      <alignment horizontal="center" vertical="center" wrapText="1"/>
    </xf>
    <xf numFmtId="4" fontId="24" fillId="3" borderId="44" xfId="0" applyNumberFormat="1" applyFont="1" applyFill="1" applyBorder="1" applyAlignment="1">
      <alignment horizontal="center" vertical="center" wrapText="1"/>
    </xf>
    <xf numFmtId="9" fontId="27" fillId="0" borderId="44" xfId="0" applyNumberFormat="1" applyFont="1" applyBorder="1" applyAlignment="1">
      <alignment horizontal="center" vertical="top"/>
    </xf>
    <xf numFmtId="40" fontId="27" fillId="6" borderId="44" xfId="0" applyNumberFormat="1" applyFont="1" applyFill="1" applyBorder="1" applyAlignment="1">
      <alignment horizontal="right" vertical="top"/>
    </xf>
    <xf numFmtId="40" fontId="27" fillId="4" borderId="44" xfId="0" applyNumberFormat="1" applyFont="1" applyFill="1" applyBorder="1" applyAlignment="1">
      <alignment horizontal="right" vertical="top"/>
    </xf>
    <xf numFmtId="0" fontId="26" fillId="0" borderId="0" xfId="0" applyFont="1" applyAlignment="1">
      <alignment horizontal="center" vertical="center" wrapText="1"/>
    </xf>
    <xf numFmtId="0" fontId="28" fillId="3" borderId="44" xfId="0" applyFont="1" applyFill="1" applyBorder="1" applyAlignment="1">
      <alignment horizontal="center" vertical="center"/>
    </xf>
    <xf numFmtId="0" fontId="26" fillId="6" borderId="44" xfId="0" applyFont="1" applyFill="1" applyBorder="1" applyAlignment="1">
      <alignment horizontal="right"/>
    </xf>
    <xf numFmtId="40" fontId="26" fillId="6" borderId="44" xfId="0" applyNumberFormat="1" applyFont="1" applyFill="1" applyBorder="1" applyAlignment="1">
      <alignment horizontal="right"/>
    </xf>
    <xf numFmtId="0" fontId="26" fillId="12" borderId="44" xfId="0" applyFont="1" applyFill="1" applyBorder="1" applyAlignment="1">
      <alignment horizontal="right"/>
    </xf>
    <xf numFmtId="0" fontId="26" fillId="0" borderId="44" xfId="0" applyFont="1" applyBorder="1" applyAlignment="1">
      <alignment horizontal="center"/>
    </xf>
    <xf numFmtId="0" fontId="26" fillId="0" borderId="44" xfId="0" applyFont="1" applyBorder="1" applyAlignment="1">
      <alignment horizontal="left"/>
    </xf>
    <xf numFmtId="2" fontId="26" fillId="0" borderId="44" xfId="0" applyNumberFormat="1" applyFont="1" applyBorder="1" applyAlignment="1">
      <alignment horizontal="center"/>
    </xf>
    <xf numFmtId="0" fontId="26" fillId="0" borderId="44" xfId="0" applyFont="1" applyBorder="1"/>
    <xf numFmtId="2" fontId="26" fillId="0" borderId="44" xfId="0" applyNumberFormat="1" applyFont="1" applyBorder="1" applyAlignment="1">
      <alignment horizontal="right"/>
    </xf>
    <xf numFmtId="0" fontId="26" fillId="0" borderId="44" xfId="0" applyFont="1" applyBorder="1" applyAlignment="1">
      <alignment horizontal="right"/>
    </xf>
    <xf numFmtId="173" fontId="26" fillId="0" borderId="44" xfId="0" applyNumberFormat="1" applyFont="1" applyBorder="1" applyAlignment="1">
      <alignment horizontal="center"/>
    </xf>
    <xf numFmtId="167" fontId="26" fillId="0" borderId="44" xfId="0" applyNumberFormat="1" applyFont="1" applyBorder="1" applyAlignment="1">
      <alignment horizontal="right"/>
    </xf>
    <xf numFmtId="49" fontId="26" fillId="0" borderId="44" xfId="0" applyNumberFormat="1" applyFont="1" applyBorder="1" applyAlignment="1">
      <alignment horizontal="left"/>
    </xf>
    <xf numFmtId="49" fontId="26" fillId="0" borderId="44" xfId="0" applyNumberFormat="1" applyFont="1" applyBorder="1" applyAlignment="1">
      <alignment horizontal="center"/>
    </xf>
    <xf numFmtId="40" fontId="26" fillId="4" borderId="44" xfId="0" applyNumberFormat="1" applyFont="1" applyFill="1" applyBorder="1" applyAlignment="1">
      <alignment horizontal="right"/>
    </xf>
    <xf numFmtId="40" fontId="26" fillId="7" borderId="44" xfId="0" applyNumberFormat="1" applyFont="1" applyFill="1" applyBorder="1" applyAlignment="1">
      <alignment horizontal="right"/>
    </xf>
    <xf numFmtId="40" fontId="27" fillId="0" borderId="44" xfId="0" applyNumberFormat="1" applyFont="1" applyBorder="1" applyAlignment="1">
      <alignment horizontal="right" vertical="top"/>
    </xf>
    <xf numFmtId="3" fontId="27" fillId="0" borderId="44" xfId="0" applyNumberFormat="1" applyFont="1" applyBorder="1" applyAlignment="1">
      <alignment horizontal="center" vertical="top"/>
    </xf>
    <xf numFmtId="0" fontId="24" fillId="11" borderId="44" xfId="0" applyFont="1" applyFill="1" applyBorder="1" applyAlignment="1">
      <alignment horizontal="center" vertical="center" wrapText="1"/>
    </xf>
    <xf numFmtId="2" fontId="24" fillId="11" borderId="44" xfId="0" applyNumberFormat="1" applyFont="1" applyFill="1" applyBorder="1" applyAlignment="1">
      <alignment horizontal="center" vertical="center" wrapText="1"/>
    </xf>
    <xf numFmtId="0" fontId="24" fillId="17" borderId="44" xfId="0" applyFont="1" applyFill="1" applyBorder="1" applyAlignment="1">
      <alignment horizontal="center" vertical="center" wrapText="1"/>
    </xf>
    <xf numFmtId="2" fontId="24" fillId="17" borderId="44" xfId="0" applyNumberFormat="1" applyFont="1" applyFill="1" applyBorder="1" applyAlignment="1">
      <alignment horizontal="center" vertical="center" wrapText="1"/>
    </xf>
    <xf numFmtId="0" fontId="7" fillId="2" borderId="0" xfId="1" applyFont="1" applyFill="1" applyAlignment="1">
      <alignment horizontal="left"/>
    </xf>
    <xf numFmtId="10" fontId="23" fillId="16" borderId="0" xfId="14" applyNumberFormat="1" applyFont="1" applyFill="1" applyAlignment="1">
      <alignment horizontal="left"/>
    </xf>
    <xf numFmtId="174" fontId="27" fillId="0" borderId="44" xfId="0" applyNumberFormat="1" applyFont="1" applyBorder="1" applyAlignment="1">
      <alignment horizontal="center" vertical="top"/>
    </xf>
    <xf numFmtId="0" fontId="0" fillId="0" borderId="9" xfId="0" applyBorder="1" applyAlignment="1">
      <alignment wrapText="1"/>
    </xf>
    <xf numFmtId="2" fontId="7" fillId="18" borderId="62" xfId="1" applyNumberFormat="1" applyFont="1" applyFill="1" applyBorder="1"/>
    <xf numFmtId="2" fontId="27" fillId="0" borderId="44" xfId="15" applyNumberFormat="1" applyFont="1" applyBorder="1" applyAlignment="1">
      <alignment horizontal="center" vertical="top"/>
    </xf>
    <xf numFmtId="0" fontId="8" fillId="18" borderId="61" xfId="1" applyFont="1" applyFill="1" applyBorder="1"/>
    <xf numFmtId="2" fontId="7" fillId="0" borderId="0" xfId="1" applyNumberFormat="1" applyFont="1" applyAlignment="1">
      <alignment horizontal="center"/>
    </xf>
    <xf numFmtId="2" fontId="9" fillId="5" borderId="0" xfId="1" applyNumberFormat="1" applyFont="1" applyFill="1" applyAlignment="1">
      <alignment horizontal="center" wrapText="1"/>
    </xf>
    <xf numFmtId="2" fontId="8" fillId="9" borderId="0" xfId="1" applyNumberFormat="1" applyFont="1" applyFill="1" applyAlignment="1">
      <alignment horizontal="center"/>
    </xf>
    <xf numFmtId="43" fontId="11" fillId="0" borderId="48" xfId="7" quotePrefix="1" applyFont="1" applyFill="1" applyBorder="1" applyAlignment="1">
      <alignment horizontal="center"/>
    </xf>
    <xf numFmtId="43" fontId="11" fillId="0" borderId="49" xfId="7" quotePrefix="1" applyFont="1" applyFill="1" applyBorder="1" applyAlignment="1">
      <alignment horizontal="center"/>
    </xf>
    <xf numFmtId="43" fontId="11" fillId="0" borderId="50" xfId="7" quotePrefix="1" applyFont="1" applyFill="1" applyBorder="1" applyAlignment="1">
      <alignment horizontal="center"/>
    </xf>
    <xf numFmtId="0" fontId="7" fillId="18" borderId="57" xfId="1" applyFont="1" applyFill="1" applyBorder="1"/>
    <xf numFmtId="0" fontId="8" fillId="18" borderId="53" xfId="1" applyFont="1" applyFill="1" applyBorder="1"/>
    <xf numFmtId="0" fontId="7" fillId="18" borderId="45" xfId="1" applyFont="1" applyFill="1" applyBorder="1"/>
    <xf numFmtId="0" fontId="8" fillId="18" borderId="46" xfId="1" applyFont="1" applyFill="1" applyBorder="1"/>
    <xf numFmtId="0" fontId="7" fillId="18" borderId="53" xfId="1" applyFont="1" applyFill="1" applyBorder="1"/>
    <xf numFmtId="0" fontId="7" fillId="18" borderId="46" xfId="1" applyFont="1" applyFill="1" applyBorder="1"/>
    <xf numFmtId="167" fontId="7" fillId="18" borderId="58" xfId="15" applyNumberFormat="1" applyFont="1" applyFill="1" applyBorder="1"/>
    <xf numFmtId="167" fontId="7" fillId="18" borderId="47" xfId="15" applyNumberFormat="1" applyFont="1" applyFill="1" applyBorder="1"/>
    <xf numFmtId="43" fontId="8" fillId="0" borderId="0" xfId="1" applyNumberFormat="1" applyFont="1" applyAlignment="1">
      <alignment horizontal="center"/>
    </xf>
    <xf numFmtId="0" fontId="24" fillId="14" borderId="44" xfId="0" applyFont="1" applyFill="1" applyBorder="1" applyAlignment="1">
      <alignment horizontal="center" vertical="center" wrapText="1"/>
    </xf>
    <xf numFmtId="2" fontId="24" fillId="20" borderId="44" xfId="0" applyNumberFormat="1" applyFont="1" applyFill="1" applyBorder="1" applyAlignment="1">
      <alignment horizontal="center" vertical="center" wrapText="1"/>
    </xf>
    <xf numFmtId="0" fontId="30" fillId="21" borderId="4" xfId="1" applyFont="1" applyFill="1" applyBorder="1" applyAlignment="1">
      <alignment vertical="center"/>
    </xf>
    <xf numFmtId="0" fontId="31" fillId="21" borderId="0" xfId="1" applyFont="1" applyFill="1" applyAlignment="1">
      <alignment vertical="center"/>
    </xf>
    <xf numFmtId="2" fontId="26" fillId="19" borderId="0" xfId="0" applyNumberFormat="1" applyFont="1" applyFill="1"/>
    <xf numFmtId="2" fontId="26" fillId="19" borderId="44" xfId="0" applyNumberFormat="1" applyFont="1" applyFill="1" applyBorder="1"/>
    <xf numFmtId="10" fontId="8" fillId="3" borderId="0" xfId="1" quotePrefix="1" applyNumberFormat="1" applyFont="1" applyFill="1" applyAlignment="1">
      <alignment horizontal="right" vertical="center"/>
    </xf>
    <xf numFmtId="0" fontId="30" fillId="21" borderId="9" xfId="1" applyFont="1" applyFill="1" applyBorder="1" applyAlignment="1">
      <alignment horizontal="center" vertical="center"/>
    </xf>
    <xf numFmtId="0" fontId="8" fillId="18" borderId="47" xfId="1" applyFont="1" applyFill="1" applyBorder="1"/>
    <xf numFmtId="0" fontId="8" fillId="18" borderId="58" xfId="1" applyFont="1" applyFill="1" applyBorder="1"/>
    <xf numFmtId="0" fontId="8" fillId="18" borderId="45" xfId="1" applyFont="1" applyFill="1" applyBorder="1"/>
    <xf numFmtId="2" fontId="7" fillId="18" borderId="47" xfId="1" applyNumberFormat="1" applyFont="1" applyFill="1" applyBorder="1"/>
    <xf numFmtId="0" fontId="8" fillId="18" borderId="57" xfId="1" applyFont="1" applyFill="1" applyBorder="1"/>
    <xf numFmtId="2" fontId="7" fillId="18" borderId="58" xfId="1" applyNumberFormat="1" applyFont="1" applyFill="1" applyBorder="1"/>
    <xf numFmtId="2" fontId="7" fillId="9" borderId="0" xfId="1" applyNumberFormat="1" applyFont="1" applyFill="1"/>
    <xf numFmtId="2" fontId="27" fillId="0" borderId="44" xfId="0" applyNumberFormat="1" applyFont="1" applyBorder="1" applyAlignment="1">
      <alignment horizontal="left" vertical="top"/>
    </xf>
    <xf numFmtId="2" fontId="26" fillId="0" borderId="44" xfId="0" applyNumberFormat="1" applyFont="1" applyBorder="1" applyAlignment="1">
      <alignment horizontal="left"/>
    </xf>
    <xf numFmtId="0" fontId="26" fillId="18" borderId="0" xfId="0" applyFont="1" applyFill="1" applyAlignment="1">
      <alignment horizontal="center"/>
    </xf>
    <xf numFmtId="0" fontId="26" fillId="18" borderId="0" xfId="0" applyFont="1" applyFill="1" applyAlignment="1">
      <alignment horizontal="left"/>
    </xf>
    <xf numFmtId="2" fontId="26" fillId="18" borderId="0" xfId="0" applyNumberFormat="1" applyFont="1" applyFill="1" applyAlignment="1">
      <alignment horizontal="center"/>
    </xf>
    <xf numFmtId="4" fontId="26" fillId="18" borderId="0" xfId="0" applyNumberFormat="1" applyFont="1" applyFill="1"/>
    <xf numFmtId="2" fontId="26" fillId="18" borderId="0" xfId="0" applyNumberFormat="1" applyFont="1" applyFill="1"/>
    <xf numFmtId="0" fontId="26" fillId="18" borderId="0" xfId="0" applyFont="1" applyFill="1"/>
    <xf numFmtId="2" fontId="26" fillId="18" borderId="0" xfId="0" applyNumberFormat="1" applyFont="1" applyFill="1" applyAlignment="1">
      <alignment horizontal="right"/>
    </xf>
    <xf numFmtId="0" fontId="26" fillId="18" borderId="0" xfId="0" applyFont="1" applyFill="1" applyAlignment="1">
      <alignment horizontal="right"/>
    </xf>
    <xf numFmtId="2" fontId="26" fillId="18" borderId="0" xfId="0" applyNumberFormat="1" applyFont="1" applyFill="1" applyAlignment="1">
      <alignment horizontal="left"/>
    </xf>
    <xf numFmtId="173" fontId="26" fillId="18" borderId="0" xfId="0" applyNumberFormat="1" applyFont="1" applyFill="1" applyAlignment="1">
      <alignment horizontal="center"/>
    </xf>
    <xf numFmtId="167" fontId="26" fillId="18" borderId="0" xfId="0" applyNumberFormat="1" applyFont="1" applyFill="1" applyAlignment="1">
      <alignment horizontal="right"/>
    </xf>
    <xf numFmtId="49" fontId="26" fillId="18" borderId="0" xfId="0" applyNumberFormat="1" applyFont="1" applyFill="1" applyAlignment="1">
      <alignment horizontal="left"/>
    </xf>
    <xf numFmtId="49" fontId="26" fillId="18" borderId="0" xfId="0" applyNumberFormat="1" applyFont="1" applyFill="1" applyAlignment="1">
      <alignment horizontal="center"/>
    </xf>
    <xf numFmtId="2" fontId="29" fillId="3" borderId="63" xfId="0" applyNumberFormat="1" applyFont="1" applyFill="1" applyBorder="1" applyAlignment="1">
      <alignment horizontal="center" vertical="center" wrapText="1"/>
    </xf>
    <xf numFmtId="2" fontId="29" fillId="3" borderId="64" xfId="0" applyNumberFormat="1" applyFont="1" applyFill="1" applyBorder="1" applyAlignment="1">
      <alignment horizontal="center" vertical="center" wrapText="1"/>
    </xf>
    <xf numFmtId="9" fontId="26" fillId="18" borderId="0" xfId="15" applyFont="1" applyFill="1" applyBorder="1" applyAlignment="1">
      <alignment horizontal="right"/>
    </xf>
    <xf numFmtId="9" fontId="27" fillId="0" borderId="44" xfId="15" applyFont="1" applyFill="1" applyBorder="1" applyAlignment="1">
      <alignment horizontal="right" vertical="top"/>
    </xf>
    <xf numFmtId="9" fontId="27" fillId="0" borderId="44" xfId="15" applyFont="1" applyBorder="1" applyAlignment="1">
      <alignment horizontal="right" vertical="top"/>
    </xf>
    <xf numFmtId="9" fontId="26" fillId="0" borderId="44" xfId="15" applyFont="1" applyBorder="1" applyAlignment="1">
      <alignment horizontal="right"/>
    </xf>
    <xf numFmtId="173" fontId="26" fillId="18" borderId="0" xfId="0" applyNumberFormat="1" applyFont="1" applyFill="1" applyAlignment="1">
      <alignment horizontal="right"/>
    </xf>
    <xf numFmtId="173" fontId="27" fillId="0" borderId="44" xfId="0" applyNumberFormat="1" applyFont="1" applyBorder="1" applyAlignment="1">
      <alignment horizontal="right" vertical="top"/>
    </xf>
    <xf numFmtId="173" fontId="26" fillId="0" borderId="44" xfId="0" applyNumberFormat="1" applyFont="1" applyBorder="1" applyAlignment="1">
      <alignment horizontal="right"/>
    </xf>
    <xf numFmtId="0" fontId="8" fillId="2" borderId="57" xfId="1" applyFont="1" applyFill="1" applyBorder="1"/>
    <xf numFmtId="40" fontId="24" fillId="3" borderId="65" xfId="0" applyNumberFormat="1" applyFont="1" applyFill="1" applyBorder="1" applyAlignment="1">
      <alignment horizontal="center" vertical="center" wrapText="1"/>
    </xf>
    <xf numFmtId="40" fontId="24" fillId="3" borderId="66" xfId="0" applyNumberFormat="1" applyFont="1" applyFill="1" applyBorder="1" applyAlignment="1">
      <alignment horizontal="center" vertical="center" wrapText="1"/>
    </xf>
    <xf numFmtId="40" fontId="24" fillId="3" borderId="68" xfId="0" applyNumberFormat="1" applyFont="1" applyFill="1" applyBorder="1" applyAlignment="1">
      <alignment horizontal="center" vertical="center" wrapText="1"/>
    </xf>
    <xf numFmtId="0" fontId="7" fillId="2" borderId="59" xfId="1" applyFont="1" applyFill="1" applyBorder="1"/>
    <xf numFmtId="0" fontId="8" fillId="2" borderId="59" xfId="1" applyFont="1" applyFill="1" applyBorder="1"/>
    <xf numFmtId="40" fontId="24" fillId="3" borderId="73" xfId="0" applyNumberFormat="1" applyFont="1" applyFill="1" applyBorder="1" applyAlignment="1">
      <alignment horizontal="center" vertical="center" wrapText="1"/>
    </xf>
    <xf numFmtId="0" fontId="7" fillId="2" borderId="45" xfId="1" applyFont="1" applyFill="1" applyBorder="1"/>
    <xf numFmtId="0" fontId="8" fillId="2" borderId="0" xfId="1" applyFont="1" applyFill="1" applyAlignment="1">
      <alignment horizontal="centerContinuous"/>
    </xf>
    <xf numFmtId="4" fontId="27" fillId="0" borderId="44" xfId="0" applyNumberFormat="1" applyFont="1" applyBorder="1" applyAlignment="1">
      <alignment horizontal="right" vertical="top"/>
    </xf>
    <xf numFmtId="4" fontId="26" fillId="0" borderId="44" xfId="0" applyNumberFormat="1" applyFont="1" applyBorder="1" applyAlignment="1">
      <alignment horizontal="right"/>
    </xf>
    <xf numFmtId="173" fontId="8" fillId="2" borderId="0" xfId="1" applyNumberFormat="1" applyFont="1" applyFill="1"/>
    <xf numFmtId="173" fontId="8" fillId="2" borderId="60" xfId="1" applyNumberFormat="1" applyFont="1" applyFill="1" applyBorder="1"/>
    <xf numFmtId="173" fontId="8" fillId="2" borderId="46" xfId="1" applyNumberFormat="1" applyFont="1" applyFill="1" applyBorder="1"/>
    <xf numFmtId="173" fontId="8" fillId="2" borderId="47" xfId="1" applyNumberFormat="1" applyFont="1" applyFill="1" applyBorder="1"/>
    <xf numFmtId="165" fontId="11" fillId="0" borderId="57" xfId="7" quotePrefix="1" applyNumberFormat="1" applyFont="1" applyFill="1" applyBorder="1" applyAlignment="1">
      <alignment horizontal="right"/>
    </xf>
    <xf numFmtId="0" fontId="17" fillId="9" borderId="61" xfId="9" applyFont="1" applyFill="1" applyBorder="1" applyAlignment="1">
      <alignment horizontal="right"/>
    </xf>
    <xf numFmtId="40" fontId="33" fillId="6" borderId="0" xfId="0" applyNumberFormat="1" applyFont="1" applyFill="1" applyAlignment="1">
      <alignment horizontal="centerContinuous" vertical="center"/>
    </xf>
    <xf numFmtId="40" fontId="33" fillId="6" borderId="70" xfId="0" applyNumberFormat="1" applyFont="1" applyFill="1" applyBorder="1" applyAlignment="1">
      <alignment horizontal="centerContinuous" vertical="center"/>
    </xf>
    <xf numFmtId="40" fontId="34" fillId="6" borderId="0" xfId="0" applyNumberFormat="1" applyFont="1" applyFill="1" applyAlignment="1">
      <alignment horizontal="centerContinuous" vertical="center"/>
    </xf>
    <xf numFmtId="40" fontId="33" fillId="4" borderId="0" xfId="0" applyNumberFormat="1" applyFont="1" applyFill="1" applyAlignment="1">
      <alignment horizontal="centerContinuous"/>
    </xf>
    <xf numFmtId="40" fontId="33" fillId="4" borderId="70" xfId="0" applyNumberFormat="1" applyFont="1" applyFill="1" applyBorder="1" applyAlignment="1">
      <alignment horizontal="centerContinuous"/>
    </xf>
    <xf numFmtId="40" fontId="35" fillId="4" borderId="0" xfId="0" applyNumberFormat="1" applyFont="1" applyFill="1" applyAlignment="1">
      <alignment horizontal="centerContinuous" vertical="center"/>
    </xf>
    <xf numFmtId="40" fontId="35" fillId="7" borderId="0" xfId="0" applyNumberFormat="1" applyFont="1" applyFill="1" applyAlignment="1">
      <alignment horizontal="centerContinuous" vertical="center"/>
    </xf>
    <xf numFmtId="40" fontId="33" fillId="7" borderId="0" xfId="0" applyNumberFormat="1" applyFont="1" applyFill="1" applyAlignment="1">
      <alignment horizontal="centerContinuous" vertical="center"/>
    </xf>
    <xf numFmtId="40" fontId="33" fillId="7" borderId="70" xfId="0" applyNumberFormat="1" applyFont="1" applyFill="1" applyBorder="1" applyAlignment="1">
      <alignment horizontal="centerContinuous" vertical="center"/>
    </xf>
    <xf numFmtId="0" fontId="35" fillId="6" borderId="0" xfId="0" applyFont="1" applyFill="1" applyAlignment="1">
      <alignment horizontal="centerContinuous" vertical="center"/>
    </xf>
    <xf numFmtId="0" fontId="33" fillId="6" borderId="0" xfId="0" applyFont="1" applyFill="1" applyAlignment="1">
      <alignment horizontal="centerContinuous" vertical="center"/>
    </xf>
    <xf numFmtId="0" fontId="33" fillId="6" borderId="70" xfId="0" applyFont="1" applyFill="1" applyBorder="1" applyAlignment="1">
      <alignment horizontal="centerContinuous" vertical="center"/>
    </xf>
    <xf numFmtId="0" fontId="35" fillId="12" borderId="0" xfId="0" applyFont="1" applyFill="1" applyAlignment="1">
      <alignment horizontal="centerContinuous" vertical="center"/>
    </xf>
    <xf numFmtId="0" fontId="33" fillId="12" borderId="0" xfId="0" applyFont="1" applyFill="1" applyAlignment="1">
      <alignment horizontal="centerContinuous" vertical="center"/>
    </xf>
    <xf numFmtId="2" fontId="33" fillId="19" borderId="0" xfId="0" applyNumberFormat="1" applyFont="1" applyFill="1" applyAlignment="1">
      <alignment horizontal="centerContinuous" vertical="center"/>
    </xf>
    <xf numFmtId="0" fontId="33" fillId="12" borderId="70" xfId="0" applyFont="1" applyFill="1" applyBorder="1" applyAlignment="1">
      <alignment horizontal="centerContinuous" vertical="center"/>
    </xf>
    <xf numFmtId="2" fontId="33" fillId="19" borderId="70" xfId="0" applyNumberFormat="1" applyFont="1" applyFill="1" applyBorder="1" applyAlignment="1">
      <alignment horizontal="centerContinuous" vertical="center"/>
    </xf>
    <xf numFmtId="2" fontId="17" fillId="9" borderId="62" xfId="9" applyNumberFormat="1" applyFont="1" applyFill="1" applyBorder="1" applyAlignment="1">
      <alignment horizontal="right"/>
    </xf>
    <xf numFmtId="0" fontId="26" fillId="22" borderId="0" xfId="0" applyFont="1" applyFill="1" applyAlignment="1">
      <alignment horizontal="right"/>
    </xf>
    <xf numFmtId="0" fontId="25" fillId="22" borderId="0" xfId="0" applyFont="1" applyFill="1" applyAlignment="1">
      <alignment horizontal="right"/>
    </xf>
    <xf numFmtId="2" fontId="25" fillId="18" borderId="9" xfId="0" applyNumberFormat="1" applyFont="1" applyFill="1" applyBorder="1" applyAlignment="1">
      <alignment horizontal="right"/>
    </xf>
    <xf numFmtId="0" fontId="25" fillId="18" borderId="9" xfId="0" applyFont="1" applyFill="1" applyBorder="1" applyAlignment="1">
      <alignment horizontal="center"/>
    </xf>
    <xf numFmtId="167" fontId="26" fillId="18" borderId="9" xfId="0" applyNumberFormat="1" applyFont="1" applyFill="1" applyBorder="1" applyAlignment="1">
      <alignment horizontal="right"/>
    </xf>
    <xf numFmtId="167" fontId="26" fillId="18" borderId="9" xfId="15" applyNumberFormat="1" applyFont="1" applyFill="1" applyBorder="1" applyAlignment="1">
      <alignment horizontal="right"/>
    </xf>
    <xf numFmtId="0" fontId="8" fillId="9" borderId="56" xfId="9" applyFont="1" applyFill="1" applyBorder="1"/>
    <xf numFmtId="166" fontId="26" fillId="18" borderId="9" xfId="0" applyNumberFormat="1" applyFont="1" applyFill="1" applyBorder="1" applyAlignment="1">
      <alignment horizontal="right"/>
    </xf>
    <xf numFmtId="2" fontId="25" fillId="18" borderId="0" xfId="0" applyNumberFormat="1" applyFont="1" applyFill="1" applyAlignment="1">
      <alignment horizontal="right"/>
    </xf>
    <xf numFmtId="166" fontId="26" fillId="18" borderId="0" xfId="0" applyNumberFormat="1" applyFont="1" applyFill="1" applyAlignment="1">
      <alignment horizontal="right"/>
    </xf>
    <xf numFmtId="0" fontId="25" fillId="18" borderId="0" xfId="0" applyFont="1" applyFill="1" applyAlignment="1">
      <alignment horizontal="center"/>
    </xf>
    <xf numFmtId="4" fontId="25" fillId="18" borderId="0" xfId="0" applyNumberFormat="1" applyFont="1" applyFill="1"/>
    <xf numFmtId="0" fontId="8" fillId="9" borderId="0" xfId="1" applyFont="1" applyFill="1" applyAlignment="1">
      <alignment horizontal="right"/>
    </xf>
    <xf numFmtId="0" fontId="9" fillId="9" borderId="0" xfId="1" applyFont="1" applyFill="1" applyAlignment="1">
      <alignment horizontal="left"/>
    </xf>
    <xf numFmtId="169" fontId="7" fillId="9" borderId="0" xfId="1" applyNumberFormat="1" applyFont="1" applyFill="1" applyAlignment="1">
      <alignment horizontal="right"/>
    </xf>
    <xf numFmtId="0" fontId="7" fillId="9" borderId="0" xfId="1" applyFont="1" applyFill="1" applyAlignment="1">
      <alignment horizontal="left"/>
    </xf>
    <xf numFmtId="175" fontId="7" fillId="9" borderId="0" xfId="1" applyNumberFormat="1" applyFont="1" applyFill="1" applyAlignment="1">
      <alignment horizontal="right"/>
    </xf>
    <xf numFmtId="0" fontId="7" fillId="18" borderId="57" xfId="2" applyFont="1" applyFill="1" applyBorder="1"/>
    <xf numFmtId="0" fontId="10" fillId="18" borderId="53" xfId="2" quotePrefix="1" applyFont="1" applyFill="1" applyBorder="1" applyAlignment="1">
      <alignment horizontal="right"/>
    </xf>
    <xf numFmtId="0" fontId="10" fillId="18" borderId="58" xfId="2" quotePrefix="1" applyFont="1" applyFill="1" applyBorder="1" applyAlignment="1">
      <alignment horizontal="right"/>
    </xf>
    <xf numFmtId="0" fontId="8" fillId="18" borderId="59" xfId="2" applyFont="1" applyFill="1" applyBorder="1" applyAlignment="1">
      <alignment horizontal="left" indent="1"/>
    </xf>
    <xf numFmtId="0" fontId="10" fillId="18" borderId="0" xfId="2" quotePrefix="1" applyFont="1" applyFill="1" applyAlignment="1">
      <alignment horizontal="right"/>
    </xf>
    <xf numFmtId="0" fontId="10" fillId="18" borderId="60" xfId="2" quotePrefix="1" applyFont="1" applyFill="1" applyBorder="1" applyAlignment="1">
      <alignment horizontal="right"/>
    </xf>
    <xf numFmtId="0" fontId="8" fillId="18" borderId="18" xfId="2" applyFont="1" applyFill="1" applyBorder="1" applyAlignment="1">
      <alignment horizontal="left" indent="1"/>
    </xf>
    <xf numFmtId="0" fontId="10" fillId="18" borderId="7" xfId="2" quotePrefix="1" applyFont="1" applyFill="1" applyBorder="1" applyAlignment="1">
      <alignment horizontal="right"/>
    </xf>
    <xf numFmtId="0" fontId="10" fillId="18" borderId="19" xfId="2" quotePrefix="1" applyFont="1" applyFill="1" applyBorder="1" applyAlignment="1">
      <alignment horizontal="right"/>
    </xf>
    <xf numFmtId="0" fontId="7" fillId="18" borderId="20" xfId="2" applyFont="1" applyFill="1" applyBorder="1"/>
    <xf numFmtId="0" fontId="10" fillId="18" borderId="21" xfId="2" quotePrefix="1" applyFont="1" applyFill="1" applyBorder="1" applyAlignment="1">
      <alignment horizontal="right"/>
    </xf>
    <xf numFmtId="0" fontId="10" fillId="18" borderId="22" xfId="2" quotePrefix="1" applyFont="1" applyFill="1" applyBorder="1" applyAlignment="1">
      <alignment horizontal="right"/>
    </xf>
    <xf numFmtId="0" fontId="8" fillId="18" borderId="59" xfId="2" quotePrefix="1" applyFont="1" applyFill="1" applyBorder="1" applyAlignment="1">
      <alignment horizontal="left" indent="1"/>
    </xf>
    <xf numFmtId="0" fontId="7" fillId="18" borderId="16" xfId="2" quotePrefix="1" applyFont="1" applyFill="1" applyBorder="1" applyAlignment="1">
      <alignment horizontal="left"/>
    </xf>
    <xf numFmtId="0" fontId="10" fillId="18" borderId="10" xfId="2" quotePrefix="1" applyFont="1" applyFill="1" applyBorder="1" applyAlignment="1">
      <alignment horizontal="right"/>
    </xf>
    <xf numFmtId="0" fontId="10" fillId="18" borderId="17" xfId="2" quotePrefix="1" applyFont="1" applyFill="1" applyBorder="1" applyAlignment="1">
      <alignment horizontal="right"/>
    </xf>
    <xf numFmtId="0" fontId="17" fillId="18" borderId="61" xfId="2" applyFont="1" applyFill="1" applyBorder="1"/>
    <xf numFmtId="0" fontId="11" fillId="18" borderId="74" xfId="2" applyFont="1" applyFill="1" applyBorder="1"/>
    <xf numFmtId="0" fontId="11" fillId="18" borderId="62" xfId="2" applyFont="1" applyFill="1" applyBorder="1"/>
    <xf numFmtId="165" fontId="11" fillId="18" borderId="57" xfId="7" quotePrefix="1" applyNumberFormat="1" applyFont="1" applyFill="1" applyBorder="1" applyAlignment="1">
      <alignment horizontal="right"/>
    </xf>
    <xf numFmtId="169" fontId="8" fillId="18" borderId="58" xfId="8" quotePrefix="1" applyNumberFormat="1" applyFont="1" applyFill="1" applyBorder="1" applyAlignment="1">
      <alignment horizontal="right"/>
    </xf>
    <xf numFmtId="165" fontId="11" fillId="18" borderId="59" xfId="7" quotePrefix="1" applyNumberFormat="1" applyFont="1" applyFill="1" applyBorder="1" applyAlignment="1">
      <alignment horizontal="right"/>
    </xf>
    <xf numFmtId="169" fontId="8" fillId="18" borderId="60" xfId="8" quotePrefix="1" applyNumberFormat="1" applyFont="1" applyFill="1" applyBorder="1" applyAlignment="1">
      <alignment horizontal="right"/>
    </xf>
    <xf numFmtId="169" fontId="8" fillId="18" borderId="19" xfId="8" quotePrefix="1" applyNumberFormat="1" applyFont="1" applyFill="1" applyBorder="1" applyAlignment="1">
      <alignment horizontal="right"/>
    </xf>
    <xf numFmtId="165" fontId="7" fillId="18" borderId="20" xfId="7" quotePrefix="1" applyNumberFormat="1" applyFont="1" applyFill="1" applyBorder="1" applyAlignment="1">
      <alignment horizontal="right"/>
    </xf>
    <xf numFmtId="169" fontId="7" fillId="18" borderId="22" xfId="8" quotePrefix="1" applyNumberFormat="1" applyFont="1" applyFill="1" applyBorder="1" applyAlignment="1">
      <alignment horizontal="right"/>
    </xf>
    <xf numFmtId="165" fontId="11" fillId="18" borderId="16" xfId="7" quotePrefix="1" applyNumberFormat="1" applyFont="1" applyFill="1" applyBorder="1" applyAlignment="1">
      <alignment horizontal="right"/>
    </xf>
    <xf numFmtId="169" fontId="8" fillId="18" borderId="17" xfId="8" quotePrefix="1" applyNumberFormat="1" applyFont="1" applyFill="1" applyBorder="1" applyAlignment="1">
      <alignment horizontal="right"/>
    </xf>
    <xf numFmtId="165" fontId="11" fillId="18" borderId="45" xfId="7" quotePrefix="1" applyNumberFormat="1" applyFont="1" applyFill="1" applyBorder="1" applyAlignment="1">
      <alignment horizontal="right"/>
    </xf>
    <xf numFmtId="169" fontId="8" fillId="18" borderId="47" xfId="8" quotePrefix="1" applyNumberFormat="1" applyFont="1" applyFill="1" applyBorder="1" applyAlignment="1">
      <alignment horizontal="right"/>
    </xf>
    <xf numFmtId="165" fontId="17" fillId="18" borderId="61" xfId="7" applyNumberFormat="1" applyFont="1" applyFill="1" applyBorder="1" applyAlignment="1">
      <alignment horizontal="right"/>
    </xf>
    <xf numFmtId="169" fontId="17" fillId="18" borderId="62" xfId="8" quotePrefix="1" applyNumberFormat="1" applyFont="1" applyFill="1" applyBorder="1" applyAlignment="1">
      <alignment horizontal="right"/>
    </xf>
    <xf numFmtId="167" fontId="7" fillId="9" borderId="0" xfId="15" applyNumberFormat="1" applyFont="1" applyFill="1" applyBorder="1"/>
    <xf numFmtId="2" fontId="25" fillId="18" borderId="9" xfId="0" applyNumberFormat="1" applyFont="1" applyFill="1" applyBorder="1" applyAlignment="1">
      <alignment horizontal="center"/>
    </xf>
    <xf numFmtId="2" fontId="25" fillId="3" borderId="44" xfId="0" applyNumberFormat="1" applyFont="1" applyFill="1" applyBorder="1" applyAlignment="1">
      <alignment horizontal="center" vertical="center" wrapText="1"/>
    </xf>
    <xf numFmtId="0" fontId="38" fillId="0" borderId="0" xfId="0" applyFont="1"/>
    <xf numFmtId="0" fontId="39" fillId="0" borderId="0" xfId="0" applyFont="1" applyAlignment="1">
      <alignment horizontal="left"/>
    </xf>
    <xf numFmtId="0" fontId="39" fillId="0" borderId="0" xfId="0" applyFont="1" applyAlignment="1">
      <alignment horizontal="left" wrapText="1"/>
    </xf>
    <xf numFmtId="0" fontId="25" fillId="18" borderId="0" xfId="0" applyFont="1" applyFill="1" applyAlignment="1">
      <alignment horizontal="right"/>
    </xf>
    <xf numFmtId="2" fontId="24" fillId="14" borderId="44" xfId="0" applyNumberFormat="1" applyFont="1" applyFill="1" applyBorder="1" applyAlignment="1">
      <alignment horizontal="center" vertical="center" wrapText="1"/>
    </xf>
    <xf numFmtId="0" fontId="38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0" fillId="0" borderId="0" xfId="0" applyFont="1" applyAlignment="1">
      <alignment horizontal="left"/>
    </xf>
    <xf numFmtId="0" fontId="40" fillId="0" borderId="0" xfId="0" applyFont="1" applyAlignment="1">
      <alignment horizontal="left" wrapText="1"/>
    </xf>
    <xf numFmtId="0" fontId="2" fillId="0" borderId="9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8" fillId="0" borderId="0" xfId="0" applyFont="1" applyAlignment="1">
      <alignment horizontal="left" vertical="top" wrapText="1"/>
    </xf>
    <xf numFmtId="0" fontId="0" fillId="23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2" fillId="0" borderId="9" xfId="0" applyFont="1" applyBorder="1"/>
    <xf numFmtId="0" fontId="37" fillId="0" borderId="9" xfId="0" applyFont="1" applyBorder="1" applyAlignment="1">
      <alignment horizontal="left" vertical="center" wrapText="1"/>
    </xf>
    <xf numFmtId="0" fontId="27" fillId="0" borderId="9" xfId="0" applyFont="1" applyBorder="1" applyAlignment="1">
      <alignment horizontal="left" vertical="center" wrapText="1"/>
    </xf>
    <xf numFmtId="2" fontId="37" fillId="0" borderId="9" xfId="0" applyNumberFormat="1" applyFont="1" applyBorder="1" applyAlignment="1">
      <alignment horizontal="left" vertical="center" wrapText="1"/>
    </xf>
    <xf numFmtId="2" fontId="27" fillId="0" borderId="9" xfId="0" applyNumberFormat="1" applyFont="1" applyBorder="1" applyAlignment="1">
      <alignment horizontal="left" vertical="center" wrapText="1"/>
    </xf>
    <xf numFmtId="4" fontId="37" fillId="0" borderId="9" xfId="0" applyNumberFormat="1" applyFont="1" applyBorder="1" applyAlignment="1">
      <alignment horizontal="left" vertical="center" wrapText="1"/>
    </xf>
    <xf numFmtId="4" fontId="27" fillId="0" borderId="9" xfId="0" applyNumberFormat="1" applyFont="1" applyBorder="1" applyAlignment="1">
      <alignment horizontal="left" vertical="center" wrapText="1"/>
    </xf>
    <xf numFmtId="0" fontId="36" fillId="0" borderId="9" xfId="0" applyFont="1" applyBorder="1" applyAlignment="1">
      <alignment horizontal="left" vertical="center" wrapText="1"/>
    </xf>
    <xf numFmtId="0" fontId="26" fillId="0" borderId="9" xfId="0" applyFont="1" applyBorder="1" applyAlignment="1">
      <alignment horizontal="left" vertical="center" wrapText="1"/>
    </xf>
    <xf numFmtId="0" fontId="37" fillId="0" borderId="9" xfId="0" applyFont="1" applyBorder="1" applyAlignment="1">
      <alignment horizontal="left" vertical="center"/>
    </xf>
    <xf numFmtId="0" fontId="27" fillId="0" borderId="9" xfId="0" applyFont="1" applyBorder="1" applyAlignment="1">
      <alignment horizontal="left" vertical="center"/>
    </xf>
    <xf numFmtId="0" fontId="36" fillId="0" borderId="9" xfId="0" applyFont="1" applyBorder="1" applyAlignment="1">
      <alignment horizontal="left" vertical="center"/>
    </xf>
    <xf numFmtId="0" fontId="26" fillId="0" borderId="9" xfId="0" applyFont="1" applyBorder="1" applyAlignment="1">
      <alignment horizontal="left" vertical="center"/>
    </xf>
    <xf numFmtId="0" fontId="27" fillId="0" borderId="9" xfId="15" applyNumberFormat="1" applyFont="1" applyFill="1" applyBorder="1" applyAlignment="1">
      <alignment horizontal="left" vertical="center" wrapText="1"/>
    </xf>
    <xf numFmtId="167" fontId="27" fillId="0" borderId="9" xfId="0" applyNumberFormat="1" applyFont="1" applyBorder="1" applyAlignment="1">
      <alignment horizontal="left" vertical="center" wrapText="1"/>
    </xf>
    <xf numFmtId="2" fontId="36" fillId="0" borderId="9" xfId="0" applyNumberFormat="1" applyFont="1" applyBorder="1" applyAlignment="1">
      <alignment horizontal="left" vertical="center" wrapText="1"/>
    </xf>
    <xf numFmtId="2" fontId="26" fillId="0" borderId="9" xfId="0" applyNumberFormat="1" applyFont="1" applyBorder="1" applyAlignment="1">
      <alignment horizontal="left" vertical="center" wrapText="1"/>
    </xf>
    <xf numFmtId="49" fontId="37" fillId="0" borderId="9" xfId="0" applyNumberFormat="1" applyFont="1" applyBorder="1" applyAlignment="1">
      <alignment horizontal="left" vertical="center" wrapText="1"/>
    </xf>
    <xf numFmtId="49" fontId="27" fillId="0" borderId="9" xfId="0" applyNumberFormat="1" applyFont="1" applyBorder="1" applyAlignment="1">
      <alignment horizontal="left" vertical="center" wrapText="1"/>
    </xf>
    <xf numFmtId="40" fontId="37" fillId="0" borderId="9" xfId="0" applyNumberFormat="1" applyFont="1" applyBorder="1" applyAlignment="1">
      <alignment horizontal="left" vertical="center" wrapText="1"/>
    </xf>
    <xf numFmtId="0" fontId="37" fillId="23" borderId="9" xfId="0" applyFont="1" applyFill="1" applyBorder="1" applyAlignment="1">
      <alignment horizontal="left" vertical="center" wrapText="1"/>
    </xf>
    <xf numFmtId="166" fontId="17" fillId="11" borderId="23" xfId="12" applyNumberFormat="1" applyFont="1" applyFill="1" applyBorder="1" applyAlignment="1">
      <alignment horizontal="center" vertical="center" wrapText="1"/>
    </xf>
    <xf numFmtId="166" fontId="17" fillId="11" borderId="25" xfId="12" applyNumberFormat="1" applyFont="1" applyFill="1" applyBorder="1" applyAlignment="1">
      <alignment horizontal="center" vertical="center" wrapText="1"/>
    </xf>
    <xf numFmtId="166" fontId="17" fillId="10" borderId="23" xfId="12" applyNumberFormat="1" applyFont="1" applyFill="1" applyBorder="1" applyAlignment="1">
      <alignment horizontal="center" vertical="center" wrapText="1"/>
    </xf>
    <xf numFmtId="166" fontId="17" fillId="10" borderId="25" xfId="12" applyNumberFormat="1" applyFont="1" applyFill="1" applyBorder="1" applyAlignment="1">
      <alignment horizontal="center" vertical="center" wrapText="1"/>
    </xf>
    <xf numFmtId="166" fontId="17" fillId="4" borderId="23" xfId="12" applyNumberFormat="1" applyFont="1" applyFill="1" applyBorder="1" applyAlignment="1">
      <alignment horizontal="center" vertical="center" wrapText="1"/>
    </xf>
    <xf numFmtId="166" fontId="17" fillId="4" borderId="25" xfId="12" applyNumberFormat="1" applyFont="1" applyFill="1" applyBorder="1" applyAlignment="1">
      <alignment horizontal="center" vertical="center" wrapText="1"/>
    </xf>
    <xf numFmtId="166" fontId="17" fillId="5" borderId="23" xfId="12" applyNumberFormat="1" applyFont="1" applyFill="1" applyBorder="1" applyAlignment="1">
      <alignment horizontal="center" vertical="center" wrapText="1"/>
    </xf>
    <xf numFmtId="166" fontId="17" fillId="5" borderId="25" xfId="12" applyNumberFormat="1" applyFont="1" applyFill="1" applyBorder="1" applyAlignment="1">
      <alignment horizontal="center" vertical="center" wrapText="1"/>
    </xf>
    <xf numFmtId="0" fontId="14" fillId="6" borderId="1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0" fontId="14" fillId="6" borderId="5" xfId="0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3" fillId="6" borderId="0" xfId="0" applyFont="1" applyFill="1" applyAlignment="1">
      <alignment horizontal="center" vertical="center"/>
    </xf>
    <xf numFmtId="0" fontId="13" fillId="6" borderId="5" xfId="0" applyFont="1" applyFill="1" applyBorder="1" applyAlignment="1">
      <alignment horizontal="center" vertical="center"/>
    </xf>
    <xf numFmtId="0" fontId="8" fillId="8" borderId="0" xfId="1" quotePrefix="1" applyFont="1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8" borderId="5" xfId="0" applyFill="1" applyBorder="1" applyAlignment="1">
      <alignment horizontal="left" vertical="top" wrapText="1"/>
    </xf>
    <xf numFmtId="0" fontId="0" fillId="8" borderId="7" xfId="0" applyFill="1" applyBorder="1" applyAlignment="1">
      <alignment horizontal="left" vertical="top" wrapText="1"/>
    </xf>
    <xf numFmtId="0" fontId="0" fillId="8" borderId="8" xfId="0" applyFill="1" applyBorder="1" applyAlignment="1">
      <alignment horizontal="left" vertical="top" wrapText="1"/>
    </xf>
    <xf numFmtId="173" fontId="8" fillId="2" borderId="69" xfId="1" applyNumberFormat="1" applyFont="1" applyFill="1" applyBorder="1"/>
    <xf numFmtId="173" fontId="8" fillId="2" borderId="46" xfId="1" applyNumberFormat="1" applyFont="1" applyFill="1" applyBorder="1"/>
    <xf numFmtId="0" fontId="32" fillId="2" borderId="0" xfId="1" applyFont="1" applyFill="1" applyAlignment="1">
      <alignment horizontal="center"/>
    </xf>
    <xf numFmtId="40" fontId="24" fillId="3" borderId="66" xfId="0" applyNumberFormat="1" applyFont="1" applyFill="1" applyBorder="1" applyAlignment="1">
      <alignment horizontal="center" vertical="center" wrapText="1"/>
    </xf>
    <xf numFmtId="40" fontId="24" fillId="3" borderId="67" xfId="0" applyNumberFormat="1" applyFont="1" applyFill="1" applyBorder="1" applyAlignment="1">
      <alignment horizontal="center" vertical="center" wrapText="1"/>
    </xf>
    <xf numFmtId="173" fontId="8" fillId="2" borderId="70" xfId="1" applyNumberFormat="1" applyFont="1" applyFill="1" applyBorder="1"/>
    <xf numFmtId="40" fontId="24" fillId="3" borderId="71" xfId="0" applyNumberFormat="1" applyFont="1" applyFill="1" applyBorder="1" applyAlignment="1">
      <alignment horizontal="center" vertical="center" wrapText="1"/>
    </xf>
    <xf numFmtId="40" fontId="24" fillId="3" borderId="72" xfId="0" applyNumberFormat="1" applyFont="1" applyFill="1" applyBorder="1" applyAlignment="1">
      <alignment horizontal="center" vertical="center" wrapText="1"/>
    </xf>
  </cellXfs>
  <cellStyles count="16">
    <cellStyle name="Comma 2" xfId="4" xr:uid="{855BD861-C9DF-4EC0-98B1-8C78C40B08A6}"/>
    <cellStyle name="Comma 2 2" xfId="7" xr:uid="{5ED676EA-2C19-4DAB-AF5B-2B1326F04D4C}"/>
    <cellStyle name="Comma 2 3" xfId="6" xr:uid="{88CA12B2-881D-4A8D-9F93-CE81D3302A29}"/>
    <cellStyle name="Currency" xfId="14" builtinId="4"/>
    <cellStyle name="Currency 2" xfId="5" xr:uid="{99C6296C-CBEF-4F86-85AD-9A24594F5527}"/>
    <cellStyle name="Currency 2 2" xfId="12" xr:uid="{3B342FBF-9EE6-4FDF-B998-FA2A6073AD89}"/>
    <cellStyle name="Currency 4" xfId="11" xr:uid="{C59DCE88-6601-42AF-A866-11600611B2FA}"/>
    <cellStyle name="Normal" xfId="0" builtinId="0"/>
    <cellStyle name="Normal 2" xfId="1" xr:uid="{4695EDB1-2821-4C1D-9307-3395825B560C}"/>
    <cellStyle name="Normal 2 2" xfId="2" xr:uid="{F96773CD-E17A-4959-8928-E8942CF3E420}"/>
    <cellStyle name="Normal 2 3" xfId="13" xr:uid="{C256616E-33E7-491A-A642-0B2617E4D74C}"/>
    <cellStyle name="Normal 3" xfId="9" xr:uid="{0433ED00-EC80-4E04-882A-B5F2E417CD37}"/>
    <cellStyle name="Normal 4" xfId="10" xr:uid="{C2B074C1-B0F3-4D75-A176-E64886C3D5AE}"/>
    <cellStyle name="Percent" xfId="15" builtinId="5"/>
    <cellStyle name="Percent 2" xfId="3" xr:uid="{D1F1BCA2-9A5E-4894-9469-43BC811D45CF}"/>
    <cellStyle name="Percent 2 2" xfId="8" xr:uid="{3D52FEB3-2022-486E-9CD3-26C75C97D14B}"/>
  </cellStyles>
  <dxfs count="39">
    <dxf>
      <alignment horizontal="center"/>
    </dxf>
    <dxf>
      <alignment wrapText="1"/>
    </dxf>
    <dxf>
      <numFmt numFmtId="172" formatCode="_(0.0%_);\(0.0%\)"/>
    </dxf>
    <dxf>
      <numFmt numFmtId="172" formatCode="_(0.0%_);\(0.0%\)"/>
    </dxf>
    <dxf>
      <alignment wrapText="1"/>
    </dxf>
    <dxf>
      <alignment horizontal="center"/>
    </dxf>
    <dxf>
      <alignment wrapText="1"/>
    </dxf>
    <dxf>
      <alignment horizontal="center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horizontal="center"/>
    </dxf>
    <dxf>
      <alignment horizontal="center"/>
    </dxf>
    <dxf>
      <numFmt numFmtId="14" formatCode="0.00%"/>
    </dxf>
    <dxf>
      <alignment wrapText="1"/>
    </dxf>
    <dxf>
      <alignment wrapText="1"/>
    </dxf>
    <dxf>
      <numFmt numFmtId="165" formatCode="_(* #,##0_);_(* \(#,##0\);_(* &quot;-&quot;??_);_(@_)"/>
    </dxf>
    <dxf>
      <alignment wrapText="1"/>
    </dxf>
    <dxf>
      <numFmt numFmtId="165" formatCode="_(* #,##0_);_(* \(#,##0\);_(* &quot;-&quot;??_);_(@_)"/>
    </dxf>
    <dxf>
      <numFmt numFmtId="172" formatCode="_(0.0%_);\(0.0%\)"/>
    </dxf>
    <dxf>
      <numFmt numFmtId="172" formatCode="_(0.0%_);\(0.0%\)"/>
    </dxf>
    <dxf>
      <numFmt numFmtId="172" formatCode="_(0.0%_);\(0.0%\)"/>
    </dxf>
    <dxf>
      <numFmt numFmtId="172" formatCode="_(0.0%_);\(0.0%\)"/>
    </dxf>
    <dxf>
      <numFmt numFmtId="172" formatCode="_(0.0%_);\(0.0%\)"/>
    </dxf>
    <dxf>
      <numFmt numFmtId="172" formatCode="_(0.0%_);\(0.0%\)"/>
    </dxf>
    <dxf>
      <numFmt numFmtId="172" formatCode="_(0.0%_);\(0.0%\)"/>
    </dxf>
    <dxf>
      <numFmt numFmtId="172" formatCode="_(0.0%_);\(0.0%\)"/>
    </dxf>
    <dxf>
      <alignment horizontal="center"/>
    </dxf>
    <dxf>
      <alignment wrapText="1"/>
    </dxf>
    <dxf>
      <alignment wrapText="1"/>
    </dxf>
    <dxf>
      <alignment wrapText="1"/>
    </dxf>
    <dxf>
      <alignment horizontal="center" wrapText="1"/>
    </dxf>
  </dxfs>
  <tableStyles count="0" defaultTableStyle="TableStyleMedium2" defaultPivotStyle="PivotStyleLight16"/>
  <colors>
    <mruColors>
      <color rgb="FFFFFFCC"/>
      <color rgb="FFFFFFFF"/>
      <color rgb="FFEDEDED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externalLinks/externalLink1.xml" Type="http://schemas.openxmlformats.org/officeDocument/2006/relationships/externalLink"/><Relationship Id="rId14" Target="externalLinks/externalLink2.xml" Type="http://schemas.openxmlformats.org/officeDocument/2006/relationships/externalLink"/><Relationship Id="rId15" Target="pivotCache/pivotCacheDefinition1.xml" Type="http://schemas.openxmlformats.org/officeDocument/2006/relationships/pivotCacheDefinition"/><Relationship Id="rId16" Target="theme/theme1.xml" Type="http://schemas.openxmlformats.org/officeDocument/2006/relationships/theme"/><Relationship Id="rId17" Target="styles.xml" Type="http://schemas.openxmlformats.org/officeDocument/2006/relationships/styles"/><Relationship Id="rId18" Target="sharedStrings.xml" Type="http://schemas.openxmlformats.org/officeDocument/2006/relationships/sharedStrings"/><Relationship Id="rId19" Target="metadata.xml" Type="http://schemas.openxmlformats.org/officeDocument/2006/relationships/sheetMetadata"/><Relationship Id="rId2" Target="worksheets/sheet2.xml" Type="http://schemas.openxmlformats.org/officeDocument/2006/relationships/worksheet"/><Relationship Id="rId20" Target="calcChain.xml" Type="http://schemas.openxmlformats.org/officeDocument/2006/relationships/calcChain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externalLinks/_rels/externalLink1.xml.rels><?xml version="1.0" encoding="UTF-8" standalone="yes"?><Relationships xmlns="http://schemas.openxmlformats.org/package/2006/relationships"><Relationship Id="rId1" Target="https://prosinc-my.sharepoint.com/Users/jgillis/Documents/Office%20Depot/Pricing%20Strategy%20Prospect%20Model%202.8.17.xlsm" TargetMode="External" Type="http://schemas.openxmlformats.org/officeDocument/2006/relationships/externalLinkPath"/></Relationships>
</file>

<file path=xl/externalLinks/_rels/externalLink2.xml.rels><?xml version="1.0" encoding="UTF-8" standalone="yes"?><Relationships xmlns="http://schemas.openxmlformats.org/package/2006/relationships"><Relationship Id="rId1" Target="https://prosinc.sharepoint.com/sites/OfficeDepot/Shared%20Documents/General/2.%20Documentation%20from%20OD/Pricing%20Tools/Pricing%20Strategy%20Prospect%20Model%202.8.17.xlsm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 - CUSTOMER SETUP"/>
      <sheetName val="Input - SKU List"/>
      <sheetName val="Input from PD"/>
      <sheetName val="Data Validation Lists"/>
      <sheetName val="Summary Margins"/>
      <sheetName val="TopItemsBySpend"/>
      <sheetName val="TopItemsByUsage"/>
      <sheetName val="ByDepartment"/>
      <sheetName val="CPM Core List"/>
      <sheetName val="DepartmentTable"/>
      <sheetName val="OUTPUT - INTERNAL"/>
      <sheetName val="Customer's Summary"/>
      <sheetName val="OUTPUT - REP SUMMARY"/>
      <sheetName val="Director's Summary"/>
      <sheetName val="Proposal Summary"/>
      <sheetName val="Error Check"/>
      <sheetName val="Targets from Access"/>
      <sheetName val="Calcs"/>
      <sheetName val="Freight Calc"/>
      <sheetName val="Non-Core Price"/>
      <sheetName val="Core Upload Sheet"/>
      <sheetName val="Customer's Summary Template"/>
    </sheetNames>
    <sheetDataSet>
      <sheetData sheetId="0">
        <row r="4">
          <cell r="C4" t="str">
            <v xml:space="preserve"> </v>
          </cell>
        </row>
      </sheetData>
      <sheetData sheetId="1">
        <row r="12">
          <cell r="G12" t="str">
            <v>Core Level 8</v>
          </cell>
          <cell r="Z12">
            <v>127487.83859999999</v>
          </cell>
          <cell r="BL12">
            <v>47962.755599999997</v>
          </cell>
        </row>
        <row r="13">
          <cell r="Z13"/>
          <cell r="BL13"/>
        </row>
        <row r="14">
          <cell r="Z14"/>
          <cell r="BL14"/>
        </row>
        <row r="15">
          <cell r="Z15"/>
          <cell r="BL15"/>
        </row>
        <row r="16">
          <cell r="Z16"/>
          <cell r="BL16"/>
        </row>
        <row r="17">
          <cell r="Z17"/>
          <cell r="BL17"/>
        </row>
        <row r="18">
          <cell r="Z18"/>
          <cell r="BL18"/>
        </row>
        <row r="19">
          <cell r="Z19"/>
          <cell r="BL19"/>
        </row>
        <row r="20">
          <cell r="Z20"/>
          <cell r="BL20"/>
        </row>
        <row r="21">
          <cell r="Z21"/>
          <cell r="BL21"/>
        </row>
        <row r="22">
          <cell r="Z22"/>
          <cell r="BL22"/>
        </row>
        <row r="23">
          <cell r="Z23"/>
          <cell r="BL23"/>
        </row>
        <row r="24">
          <cell r="Z24"/>
          <cell r="BL24"/>
        </row>
        <row r="25">
          <cell r="Z25"/>
          <cell r="BL25"/>
        </row>
        <row r="26">
          <cell r="Z26"/>
          <cell r="BL26"/>
        </row>
        <row r="27">
          <cell r="Z27"/>
          <cell r="BL27"/>
        </row>
        <row r="28">
          <cell r="Z28"/>
          <cell r="BL28"/>
        </row>
        <row r="29">
          <cell r="Z29"/>
          <cell r="BL29"/>
        </row>
        <row r="30">
          <cell r="Z30"/>
          <cell r="BL30"/>
        </row>
        <row r="31">
          <cell r="Z31"/>
          <cell r="BL31"/>
        </row>
        <row r="32">
          <cell r="Z32"/>
          <cell r="BL32"/>
        </row>
        <row r="33">
          <cell r="Z33"/>
          <cell r="BL33"/>
        </row>
        <row r="34">
          <cell r="Z34"/>
          <cell r="BL34"/>
        </row>
        <row r="35">
          <cell r="Z35"/>
          <cell r="BL35"/>
        </row>
        <row r="36">
          <cell r="Z36"/>
          <cell r="BL36"/>
        </row>
        <row r="37">
          <cell r="Z37"/>
          <cell r="BL37"/>
        </row>
        <row r="38">
          <cell r="Z38"/>
          <cell r="BL38"/>
        </row>
        <row r="39">
          <cell r="Z39"/>
          <cell r="BL39"/>
        </row>
        <row r="40">
          <cell r="Z40"/>
          <cell r="BL40"/>
        </row>
        <row r="41">
          <cell r="Z41"/>
          <cell r="BL41"/>
        </row>
        <row r="42">
          <cell r="Z42"/>
          <cell r="BL42"/>
        </row>
        <row r="43">
          <cell r="Z43"/>
          <cell r="BL43"/>
        </row>
        <row r="44">
          <cell r="Z44"/>
          <cell r="BL44"/>
        </row>
        <row r="45">
          <cell r="Z45"/>
          <cell r="BL45"/>
        </row>
        <row r="46">
          <cell r="Z46"/>
          <cell r="BL46"/>
        </row>
        <row r="47">
          <cell r="Z47"/>
          <cell r="BL47"/>
        </row>
        <row r="48">
          <cell r="Z48"/>
          <cell r="BL48"/>
        </row>
        <row r="49">
          <cell r="Z49"/>
          <cell r="BL49"/>
        </row>
        <row r="50">
          <cell r="Z50"/>
          <cell r="BL50"/>
        </row>
        <row r="51">
          <cell r="Z51"/>
          <cell r="BL51"/>
        </row>
        <row r="52">
          <cell r="Z52"/>
          <cell r="BL52"/>
        </row>
        <row r="53">
          <cell r="Z53"/>
          <cell r="BL53"/>
        </row>
        <row r="54">
          <cell r="Z54"/>
          <cell r="BL54"/>
        </row>
        <row r="55">
          <cell r="Z55"/>
          <cell r="BL55"/>
        </row>
        <row r="56">
          <cell r="Z56"/>
          <cell r="BL56"/>
        </row>
        <row r="57">
          <cell r="Z57"/>
          <cell r="BL57"/>
        </row>
        <row r="58">
          <cell r="Z58"/>
          <cell r="BL58"/>
        </row>
        <row r="59">
          <cell r="Z59"/>
          <cell r="BL59"/>
        </row>
        <row r="60">
          <cell r="Z60"/>
          <cell r="BL60"/>
        </row>
        <row r="61">
          <cell r="Z61"/>
          <cell r="BL61"/>
        </row>
        <row r="62">
          <cell r="Z62"/>
          <cell r="BL62"/>
        </row>
        <row r="63">
          <cell r="Z63"/>
          <cell r="BL63"/>
        </row>
        <row r="64">
          <cell r="Z64"/>
          <cell r="BL64"/>
        </row>
        <row r="65">
          <cell r="Z65"/>
          <cell r="BL65"/>
        </row>
        <row r="66">
          <cell r="Z66"/>
          <cell r="BL66"/>
        </row>
        <row r="67">
          <cell r="Z67"/>
          <cell r="BL67"/>
        </row>
        <row r="68">
          <cell r="Z68"/>
          <cell r="BL68"/>
        </row>
        <row r="69">
          <cell r="Z69"/>
          <cell r="BL69"/>
        </row>
        <row r="70">
          <cell r="Z70"/>
          <cell r="BL70"/>
        </row>
        <row r="71">
          <cell r="Z71"/>
          <cell r="BL71"/>
        </row>
        <row r="72">
          <cell r="Z72"/>
          <cell r="BL72"/>
        </row>
        <row r="73">
          <cell r="Z73"/>
          <cell r="BL73"/>
        </row>
        <row r="74">
          <cell r="Z74"/>
          <cell r="BL74"/>
        </row>
        <row r="75">
          <cell r="Z75"/>
          <cell r="BL75"/>
        </row>
        <row r="76">
          <cell r="Z76"/>
          <cell r="BL76"/>
        </row>
        <row r="77">
          <cell r="Z77"/>
          <cell r="BL77"/>
        </row>
        <row r="78">
          <cell r="Z78"/>
          <cell r="BL78"/>
        </row>
        <row r="79">
          <cell r="Z79"/>
          <cell r="BL79"/>
        </row>
        <row r="80">
          <cell r="Z80"/>
          <cell r="BL80"/>
        </row>
        <row r="81">
          <cell r="Z81"/>
          <cell r="BL81"/>
        </row>
        <row r="82">
          <cell r="Z82"/>
          <cell r="BL82"/>
        </row>
      </sheetData>
      <sheetData sheetId="2"/>
      <sheetData sheetId="3">
        <row r="2">
          <cell r="A2" t="str">
            <v>Please Select Customer Revenue</v>
          </cell>
          <cell r="C2" t="str">
            <v>Please Input Customer SIC</v>
          </cell>
          <cell r="E2" t="str">
            <v>No Alt</v>
          </cell>
          <cell r="G2" t="str">
            <v>Please Enter NCC #</v>
          </cell>
          <cell r="L2" t="str">
            <v>CBS</v>
          </cell>
        </row>
        <row r="3">
          <cell r="A3" t="str">
            <v>$0-$24k</v>
          </cell>
          <cell r="C3" t="str">
            <v>Business Services</v>
          </cell>
          <cell r="E3" t="str">
            <v>Approve</v>
          </cell>
          <cell r="G3" t="str">
            <v>7200000-300</v>
          </cell>
          <cell r="L3" t="str">
            <v>CPD</v>
          </cell>
        </row>
        <row r="4">
          <cell r="A4" t="str">
            <v>$24k-$75k</v>
          </cell>
          <cell r="C4" t="str">
            <v>Construction/Contractors</v>
          </cell>
          <cell r="E4" t="str">
            <v>Substitute</v>
          </cell>
          <cell r="G4" t="str">
            <v>8175601-0</v>
          </cell>
          <cell r="L4" t="str">
            <v>Furniture</v>
          </cell>
        </row>
        <row r="5">
          <cell r="A5" t="str">
            <v>$75k-$150k</v>
          </cell>
          <cell r="C5" t="str">
            <v>Engineering/Architecture/Consulting</v>
          </cell>
          <cell r="E5" t="str">
            <v>DNU</v>
          </cell>
          <cell r="G5" t="str">
            <v>8163714-0</v>
          </cell>
          <cell r="L5" t="str">
            <v>Services</v>
          </cell>
        </row>
        <row r="6">
          <cell r="A6" t="str">
            <v>$150k-$250k</v>
          </cell>
          <cell r="C6" t="str">
            <v>Education/Schools</v>
          </cell>
          <cell r="G6" t="str">
            <v>8171650-0</v>
          </cell>
        </row>
        <row r="7">
          <cell r="A7" t="str">
            <v>$250k-$500k</v>
          </cell>
          <cell r="C7" t="str">
            <v>Finance</v>
          </cell>
          <cell r="G7" t="str">
            <v>8171646-0</v>
          </cell>
        </row>
        <row r="8">
          <cell r="A8" t="str">
            <v>$500k-$1000k</v>
          </cell>
          <cell r="C8" t="str">
            <v>Government</v>
          </cell>
          <cell r="G8" t="str">
            <v>8135601-0</v>
          </cell>
        </row>
        <row r="9">
          <cell r="A9" t="str">
            <v>$1000k-$2000k</v>
          </cell>
          <cell r="C9" t="str">
            <v>Insurance</v>
          </cell>
          <cell r="G9" t="str">
            <v>8171630-0</v>
          </cell>
        </row>
        <row r="10">
          <cell r="A10" t="str">
            <v>$2000k-$3000k</v>
          </cell>
          <cell r="C10" t="str">
            <v>Legal</v>
          </cell>
          <cell r="G10" t="str">
            <v>8171634-0</v>
          </cell>
        </row>
        <row r="11">
          <cell r="A11" t="str">
            <v>$3000k-$5000k</v>
          </cell>
          <cell r="C11" t="str">
            <v>Medical/Health Services</v>
          </cell>
          <cell r="G11" t="str">
            <v>8171638-0</v>
          </cell>
        </row>
        <row r="12">
          <cell r="A12" t="str">
            <v>$5000K-$10000k</v>
          </cell>
          <cell r="C12" t="str">
            <v>Manufacturing/Printing</v>
          </cell>
          <cell r="G12" t="str">
            <v>8171642-0</v>
          </cell>
        </row>
        <row r="13">
          <cell r="A13" t="str">
            <v>$10000k-$15000k</v>
          </cell>
          <cell r="C13" t="str">
            <v>Membership/Organizations</v>
          </cell>
          <cell r="G13" t="str">
            <v>8165602-0</v>
          </cell>
        </row>
        <row r="14">
          <cell r="A14" t="str">
            <v>$15000k-$20000k</v>
          </cell>
          <cell r="C14" t="str">
            <v>Other</v>
          </cell>
          <cell r="G14" t="str">
            <v>8163718-0</v>
          </cell>
        </row>
        <row r="15">
          <cell r="A15" t="str">
            <v>$20000k-$30000k</v>
          </cell>
          <cell r="C15" t="str">
            <v>Real Estate</v>
          </cell>
          <cell r="G15" t="str">
            <v>8163723-0</v>
          </cell>
        </row>
        <row r="16">
          <cell r="A16" t="str">
            <v>$30000k-$40000k</v>
          </cell>
          <cell r="C16" t="str">
            <v>Retail/Restaurants</v>
          </cell>
          <cell r="G16" t="str">
            <v>8171601-0</v>
          </cell>
        </row>
        <row r="17">
          <cell r="A17" t="str">
            <v>$40000k+</v>
          </cell>
          <cell r="C17" t="str">
            <v>Social Services</v>
          </cell>
          <cell r="G17" t="str">
            <v>8171609-0</v>
          </cell>
        </row>
        <row r="18">
          <cell r="C18" t="str">
            <v>Transportation/Communications/Utilities</v>
          </cell>
          <cell r="G18" t="str">
            <v>8171605-0</v>
          </cell>
        </row>
        <row r="19">
          <cell r="C19" t="str">
            <v>Wholesale Trade</v>
          </cell>
          <cell r="G19" t="str">
            <v>8171622-0</v>
          </cell>
        </row>
        <row r="20">
          <cell r="G20" t="str">
            <v>8171626-0</v>
          </cell>
        </row>
        <row r="21">
          <cell r="G21" t="str">
            <v>8171614-0</v>
          </cell>
        </row>
        <row r="22">
          <cell r="G22" t="str">
            <v>8171618-0</v>
          </cell>
        </row>
        <row r="23">
          <cell r="G23" t="str">
            <v>7200000-200</v>
          </cell>
        </row>
        <row r="24">
          <cell r="G24" t="str">
            <v>7200000-202</v>
          </cell>
        </row>
        <row r="25">
          <cell r="G25" t="str">
            <v>7200000-203</v>
          </cell>
        </row>
        <row r="26">
          <cell r="G26" t="str">
            <v>7200000-205</v>
          </cell>
        </row>
        <row r="27">
          <cell r="G27" t="str">
            <v>7200000-207</v>
          </cell>
        </row>
        <row r="28">
          <cell r="G28" t="str">
            <v>7200000-210</v>
          </cell>
        </row>
        <row r="29">
          <cell r="G29" t="str">
            <v>7200000-302</v>
          </cell>
        </row>
        <row r="30">
          <cell r="G30" t="str">
            <v>7200000-303</v>
          </cell>
        </row>
        <row r="31">
          <cell r="G31" t="str">
            <v>7200000-305</v>
          </cell>
        </row>
        <row r="32">
          <cell r="G32" t="str">
            <v>7200000-307</v>
          </cell>
        </row>
        <row r="33">
          <cell r="G33" t="str">
            <v>7200000-310</v>
          </cell>
        </row>
        <row r="34">
          <cell r="G34" t="str">
            <v>7200000-315</v>
          </cell>
        </row>
        <row r="35">
          <cell r="G35" t="str">
            <v>7200000-935</v>
          </cell>
        </row>
        <row r="36">
          <cell r="G36" t="str">
            <v>7200000-940</v>
          </cell>
        </row>
        <row r="37">
          <cell r="G37" t="str">
            <v>7200000-945</v>
          </cell>
        </row>
        <row r="38">
          <cell r="G38" t="str">
            <v>7200000-950</v>
          </cell>
        </row>
        <row r="39">
          <cell r="G39" t="str">
            <v>7200000-955</v>
          </cell>
        </row>
        <row r="40">
          <cell r="G40" t="str">
            <v>7200000-960</v>
          </cell>
        </row>
        <row r="41">
          <cell r="G41" t="str">
            <v>7200000-602</v>
          </cell>
        </row>
        <row r="42">
          <cell r="G42" t="str">
            <v>7200000-603</v>
          </cell>
        </row>
        <row r="43">
          <cell r="G43" t="str">
            <v>7200000-604</v>
          </cell>
        </row>
        <row r="44">
          <cell r="G44" t="str">
            <v>7200000-605</v>
          </cell>
        </row>
        <row r="45">
          <cell r="G45" t="str">
            <v>7200000-606</v>
          </cell>
        </row>
        <row r="46">
          <cell r="G46" t="str">
            <v>7200000-607</v>
          </cell>
        </row>
        <row r="47">
          <cell r="G47" t="str">
            <v>7200000-608</v>
          </cell>
        </row>
        <row r="48">
          <cell r="G48" t="str">
            <v>7200000-610</v>
          </cell>
        </row>
        <row r="49">
          <cell r="G49" t="str">
            <v>8117621-0</v>
          </cell>
        </row>
        <row r="50">
          <cell r="G50" t="str">
            <v>8135606-0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 - CUSTOMER SETUP"/>
      <sheetName val="Input from PD"/>
      <sheetName val="Input - SKU List"/>
      <sheetName val="Data Validation Lists"/>
      <sheetName val="Summary Margins"/>
      <sheetName val="TopItemsBySpend"/>
      <sheetName val="TopItemsByUsage"/>
      <sheetName val="ByDepartment"/>
      <sheetName val="CPM Core List"/>
      <sheetName val="DepartmentTable"/>
      <sheetName val="OUTPUT - INTERNAL"/>
      <sheetName val="Customer's Summary"/>
      <sheetName val="OUTPUT - REP SUMMARY"/>
      <sheetName val="Director's Summary"/>
      <sheetName val="Proposal Summary"/>
      <sheetName val="Error Check"/>
      <sheetName val="Targets from Access"/>
      <sheetName val="Calcs"/>
      <sheetName val="Freight Calc"/>
      <sheetName val="Non-Core Price"/>
      <sheetName val="Core Upload Sheet"/>
      <sheetName val="Customer's Summary Template"/>
    </sheetNames>
    <sheetDataSet>
      <sheetData sheetId="0"/>
      <sheetData sheetId="1"/>
      <sheetData sheetId="2">
        <row r="12">
          <cell r="G12" t="str">
            <v>Non-Core</v>
          </cell>
          <cell r="I12">
            <v>402665.94</v>
          </cell>
          <cell r="AA12">
            <v>242717.12040000001</v>
          </cell>
          <cell r="AD12">
            <v>3</v>
          </cell>
          <cell r="AN12" t="str">
            <v>DNU</v>
          </cell>
          <cell r="AV12">
            <v>517877.94</v>
          </cell>
          <cell r="BM12">
            <v>98016.608999999997</v>
          </cell>
        </row>
        <row r="13">
          <cell r="G13"/>
          <cell r="I13"/>
          <cell r="AA13"/>
          <cell r="AD13"/>
          <cell r="AN13"/>
          <cell r="AV13"/>
          <cell r="BM13"/>
        </row>
        <row r="14">
          <cell r="G14"/>
          <cell r="I14"/>
          <cell r="AA14"/>
          <cell r="AD14"/>
          <cell r="AN14"/>
          <cell r="AV14"/>
          <cell r="BM14"/>
        </row>
        <row r="15">
          <cell r="G15"/>
          <cell r="I15"/>
          <cell r="AA15"/>
          <cell r="AD15"/>
          <cell r="AN15"/>
          <cell r="AV15"/>
          <cell r="BM15"/>
        </row>
        <row r="16">
          <cell r="G16"/>
          <cell r="I16"/>
          <cell r="AA16"/>
          <cell r="AD16"/>
          <cell r="AN16"/>
          <cell r="AV16"/>
          <cell r="BM16"/>
        </row>
        <row r="17">
          <cell r="G17"/>
          <cell r="I17"/>
          <cell r="AA17"/>
          <cell r="AD17"/>
          <cell r="AN17"/>
          <cell r="AV17"/>
          <cell r="BM17"/>
        </row>
        <row r="18">
          <cell r="G18"/>
          <cell r="I18"/>
          <cell r="AA18"/>
          <cell r="AD18"/>
          <cell r="AN18"/>
          <cell r="AV18"/>
          <cell r="BM18"/>
        </row>
        <row r="19">
          <cell r="G19"/>
          <cell r="I19"/>
          <cell r="AA19"/>
          <cell r="AD19"/>
          <cell r="AN19"/>
          <cell r="AV19"/>
          <cell r="BM19"/>
        </row>
        <row r="20">
          <cell r="G20"/>
          <cell r="I20"/>
          <cell r="AA20"/>
          <cell r="AD20"/>
          <cell r="AN20"/>
          <cell r="AV20"/>
          <cell r="BM20"/>
        </row>
        <row r="21">
          <cell r="G21"/>
          <cell r="I21"/>
          <cell r="AA21"/>
          <cell r="AD21"/>
          <cell r="AN21"/>
          <cell r="AV21"/>
          <cell r="BM21"/>
        </row>
        <row r="22">
          <cell r="G22"/>
          <cell r="I22"/>
          <cell r="AA22"/>
          <cell r="AD22"/>
          <cell r="AN22"/>
          <cell r="AV22"/>
          <cell r="BM22"/>
        </row>
        <row r="23">
          <cell r="G23"/>
          <cell r="I23"/>
          <cell r="AA23"/>
          <cell r="AD23"/>
          <cell r="AN23"/>
          <cell r="AV23"/>
          <cell r="BM23"/>
        </row>
        <row r="24">
          <cell r="G24"/>
          <cell r="I24"/>
          <cell r="AA24"/>
          <cell r="AD24"/>
          <cell r="AN24"/>
          <cell r="AV24"/>
          <cell r="BM24"/>
        </row>
        <row r="25">
          <cell r="G25"/>
          <cell r="I25"/>
          <cell r="AA25"/>
          <cell r="AD25"/>
          <cell r="AN25"/>
          <cell r="AV25"/>
          <cell r="BM25"/>
        </row>
        <row r="26">
          <cell r="G26"/>
          <cell r="I26"/>
          <cell r="AA26"/>
          <cell r="AD26"/>
          <cell r="AN26"/>
          <cell r="AV26"/>
          <cell r="BM26"/>
        </row>
        <row r="27">
          <cell r="G27"/>
          <cell r="I27"/>
          <cell r="AA27"/>
          <cell r="AD27"/>
          <cell r="AN27"/>
          <cell r="AV27"/>
          <cell r="BM27"/>
        </row>
        <row r="28">
          <cell r="G28"/>
          <cell r="I28"/>
          <cell r="AA28"/>
          <cell r="AD28"/>
          <cell r="AN28"/>
          <cell r="AV28"/>
          <cell r="BM28"/>
        </row>
        <row r="29">
          <cell r="G29"/>
          <cell r="I29"/>
          <cell r="AA29"/>
          <cell r="AD29"/>
          <cell r="AN29"/>
          <cell r="AV29"/>
          <cell r="BM29"/>
        </row>
        <row r="30">
          <cell r="G30"/>
          <cell r="I30"/>
          <cell r="AA30"/>
          <cell r="AD30"/>
          <cell r="AN30"/>
          <cell r="AV30"/>
          <cell r="BM30"/>
        </row>
        <row r="31">
          <cell r="G31"/>
          <cell r="I31"/>
          <cell r="AA31"/>
          <cell r="AD31"/>
          <cell r="AN31"/>
          <cell r="AV31"/>
          <cell r="BM31"/>
        </row>
        <row r="32">
          <cell r="G32"/>
          <cell r="I32"/>
          <cell r="AA32"/>
          <cell r="AD32"/>
          <cell r="AN32"/>
          <cell r="AV32"/>
          <cell r="BM32"/>
        </row>
        <row r="33">
          <cell r="G33"/>
          <cell r="I33"/>
          <cell r="AA33"/>
          <cell r="AD33"/>
          <cell r="AN33"/>
          <cell r="AV33"/>
          <cell r="BM33"/>
        </row>
        <row r="34">
          <cell r="G34"/>
          <cell r="I34"/>
          <cell r="AA34"/>
          <cell r="AD34"/>
          <cell r="AN34"/>
          <cell r="AV34"/>
          <cell r="BM34"/>
        </row>
        <row r="35">
          <cell r="G35"/>
          <cell r="I35"/>
          <cell r="AA35"/>
          <cell r="AD35"/>
          <cell r="AN35"/>
          <cell r="AV35"/>
          <cell r="BM35"/>
        </row>
        <row r="36">
          <cell r="G36"/>
          <cell r="I36"/>
          <cell r="AA36"/>
          <cell r="AD36"/>
          <cell r="AN36"/>
          <cell r="AV36"/>
          <cell r="BM36"/>
        </row>
        <row r="37">
          <cell r="G37"/>
          <cell r="I37"/>
          <cell r="AA37"/>
          <cell r="AD37"/>
          <cell r="AN37"/>
          <cell r="AV37"/>
          <cell r="BM37"/>
        </row>
        <row r="38">
          <cell r="G38"/>
          <cell r="I38"/>
          <cell r="AA38"/>
          <cell r="AD38"/>
          <cell r="AN38"/>
          <cell r="AV38"/>
          <cell r="BM38"/>
        </row>
        <row r="39">
          <cell r="G39"/>
          <cell r="I39"/>
          <cell r="AA39"/>
          <cell r="AD39"/>
          <cell r="AN39"/>
          <cell r="AV39"/>
          <cell r="BM39"/>
        </row>
        <row r="40">
          <cell r="G40"/>
          <cell r="I40"/>
          <cell r="AA40"/>
          <cell r="AD40"/>
          <cell r="AN40"/>
          <cell r="AV40"/>
          <cell r="BM40"/>
        </row>
        <row r="41">
          <cell r="G41"/>
          <cell r="I41"/>
          <cell r="AA41"/>
          <cell r="AD41"/>
          <cell r="AN41"/>
          <cell r="AV41"/>
          <cell r="BM41"/>
        </row>
        <row r="42">
          <cell r="G42"/>
          <cell r="I42"/>
          <cell r="AA42"/>
          <cell r="AD42"/>
          <cell r="AN42"/>
          <cell r="AV42"/>
          <cell r="BM42"/>
        </row>
        <row r="43">
          <cell r="G43"/>
          <cell r="I43"/>
          <cell r="AA43"/>
          <cell r="AD43"/>
          <cell r="AN43"/>
          <cell r="AV43"/>
          <cell r="BM43"/>
        </row>
        <row r="44">
          <cell r="G44"/>
          <cell r="I44"/>
          <cell r="AA44"/>
          <cell r="AD44"/>
          <cell r="AN44"/>
          <cell r="AV44"/>
          <cell r="BM44"/>
        </row>
        <row r="45">
          <cell r="G45"/>
          <cell r="I45"/>
          <cell r="AA45"/>
          <cell r="AD45"/>
          <cell r="AN45"/>
          <cell r="AV45"/>
          <cell r="BM45"/>
        </row>
        <row r="46">
          <cell r="G46"/>
          <cell r="I46"/>
          <cell r="AA46"/>
          <cell r="AD46"/>
          <cell r="AN46"/>
          <cell r="AV46"/>
          <cell r="BM46"/>
        </row>
        <row r="47">
          <cell r="G47"/>
          <cell r="I47"/>
          <cell r="AA47"/>
          <cell r="AD47"/>
          <cell r="AN47"/>
          <cell r="AV47"/>
          <cell r="BM47"/>
        </row>
        <row r="48">
          <cell r="G48"/>
          <cell r="I48"/>
          <cell r="AA48"/>
          <cell r="AD48"/>
          <cell r="AN48"/>
          <cell r="AV48"/>
          <cell r="BM48"/>
        </row>
        <row r="49">
          <cell r="G49"/>
          <cell r="I49"/>
          <cell r="AA49"/>
          <cell r="AD49"/>
          <cell r="AN49"/>
          <cell r="AV49"/>
          <cell r="BM49"/>
        </row>
        <row r="50">
          <cell r="G50"/>
          <cell r="I50"/>
          <cell r="AA50"/>
          <cell r="AD50"/>
          <cell r="AN50"/>
          <cell r="AV50"/>
          <cell r="BM50"/>
        </row>
        <row r="51">
          <cell r="G51"/>
          <cell r="I51"/>
          <cell r="AA51"/>
          <cell r="AD51"/>
          <cell r="AN51"/>
          <cell r="AV51"/>
          <cell r="BM51"/>
        </row>
        <row r="52">
          <cell r="G52"/>
          <cell r="I52"/>
          <cell r="AA52"/>
          <cell r="AD52"/>
          <cell r="AN52"/>
          <cell r="AV52"/>
          <cell r="BM52"/>
        </row>
        <row r="53">
          <cell r="G53"/>
          <cell r="I53"/>
          <cell r="AA53"/>
          <cell r="AD53"/>
          <cell r="AN53"/>
          <cell r="AV53"/>
          <cell r="BM53"/>
        </row>
        <row r="54">
          <cell r="G54"/>
          <cell r="I54"/>
          <cell r="AA54"/>
          <cell r="AD54"/>
          <cell r="AN54"/>
          <cell r="AV54"/>
          <cell r="BM54"/>
        </row>
        <row r="55">
          <cell r="G55"/>
          <cell r="I55"/>
          <cell r="AA55"/>
          <cell r="AD55"/>
          <cell r="AN55"/>
          <cell r="AV55"/>
          <cell r="BM55"/>
        </row>
        <row r="56">
          <cell r="G56"/>
          <cell r="I56"/>
          <cell r="AA56"/>
          <cell r="AD56"/>
          <cell r="AN56"/>
          <cell r="AV56"/>
          <cell r="BM56"/>
        </row>
        <row r="57">
          <cell r="G57"/>
          <cell r="I57"/>
          <cell r="AA57"/>
          <cell r="AD57"/>
          <cell r="AN57"/>
          <cell r="AV57"/>
          <cell r="BM57"/>
        </row>
        <row r="58">
          <cell r="G58"/>
          <cell r="I58"/>
          <cell r="AA58"/>
          <cell r="AD58"/>
          <cell r="AN58"/>
          <cell r="AV58"/>
          <cell r="BM58"/>
        </row>
        <row r="59">
          <cell r="G59"/>
          <cell r="I59"/>
          <cell r="AA59"/>
          <cell r="AD59"/>
          <cell r="AN59"/>
          <cell r="AV59"/>
          <cell r="BM59"/>
        </row>
        <row r="60">
          <cell r="G60"/>
          <cell r="I60"/>
          <cell r="AA60"/>
          <cell r="AD60"/>
          <cell r="AN60"/>
          <cell r="AV60"/>
          <cell r="BM60"/>
        </row>
        <row r="61">
          <cell r="G61"/>
          <cell r="I61"/>
          <cell r="AA61"/>
          <cell r="AD61"/>
          <cell r="AN61"/>
          <cell r="AV61"/>
          <cell r="BM61"/>
        </row>
        <row r="62">
          <cell r="G62"/>
          <cell r="I62"/>
          <cell r="AA62"/>
          <cell r="AD62"/>
          <cell r="AN62"/>
          <cell r="AV62"/>
          <cell r="BM62"/>
        </row>
        <row r="63">
          <cell r="G63"/>
          <cell r="I63"/>
          <cell r="AA63"/>
          <cell r="AD63"/>
          <cell r="AN63"/>
          <cell r="AV63"/>
          <cell r="BM63"/>
        </row>
        <row r="64">
          <cell r="G64"/>
          <cell r="I64"/>
          <cell r="AA64"/>
          <cell r="AD64"/>
          <cell r="AN64"/>
          <cell r="AV64"/>
          <cell r="BM64"/>
        </row>
        <row r="65">
          <cell r="G65"/>
          <cell r="I65"/>
          <cell r="AA65"/>
          <cell r="AD65"/>
          <cell r="AN65"/>
          <cell r="AV65"/>
          <cell r="BM65"/>
        </row>
        <row r="66">
          <cell r="G66"/>
          <cell r="I66"/>
          <cell r="AA66"/>
          <cell r="AD66"/>
          <cell r="AN66"/>
          <cell r="AV66"/>
          <cell r="BM66"/>
        </row>
        <row r="67">
          <cell r="G67"/>
          <cell r="I67"/>
          <cell r="AA67"/>
          <cell r="AD67"/>
          <cell r="AN67"/>
          <cell r="AV67"/>
          <cell r="BM67"/>
        </row>
        <row r="68">
          <cell r="G68"/>
          <cell r="I68"/>
          <cell r="AA68"/>
          <cell r="AD68"/>
          <cell r="AN68"/>
          <cell r="AV68"/>
          <cell r="BM68"/>
        </row>
        <row r="69">
          <cell r="G69"/>
          <cell r="I69"/>
          <cell r="AA69"/>
          <cell r="AD69"/>
          <cell r="AN69"/>
          <cell r="AV69"/>
          <cell r="BM69"/>
        </row>
        <row r="70">
          <cell r="G70"/>
          <cell r="I70"/>
          <cell r="AA70"/>
          <cell r="AD70"/>
          <cell r="AN70"/>
          <cell r="AV70"/>
          <cell r="BM70"/>
        </row>
        <row r="71">
          <cell r="G71"/>
          <cell r="I71"/>
          <cell r="AA71"/>
          <cell r="AD71"/>
          <cell r="AN71"/>
          <cell r="AV71"/>
          <cell r="BM71"/>
        </row>
        <row r="72">
          <cell r="G72"/>
          <cell r="I72"/>
          <cell r="AA72"/>
          <cell r="AD72"/>
          <cell r="AN72"/>
          <cell r="AV72"/>
          <cell r="BM72"/>
        </row>
        <row r="73">
          <cell r="G73"/>
          <cell r="I73"/>
          <cell r="AA73"/>
          <cell r="AD73"/>
          <cell r="AN73"/>
          <cell r="AV73"/>
          <cell r="BM73"/>
        </row>
        <row r="74">
          <cell r="G74"/>
          <cell r="I74"/>
          <cell r="AA74"/>
          <cell r="AD74"/>
          <cell r="AN74"/>
          <cell r="AV74"/>
          <cell r="BM74"/>
        </row>
        <row r="75">
          <cell r="G75"/>
          <cell r="I75"/>
          <cell r="AA75"/>
          <cell r="AD75"/>
          <cell r="AN75"/>
          <cell r="AV75"/>
          <cell r="BM75"/>
        </row>
        <row r="76">
          <cell r="G76"/>
          <cell r="I76"/>
          <cell r="AA76"/>
          <cell r="AD76"/>
          <cell r="AN76"/>
          <cell r="AV76"/>
          <cell r="BM76"/>
        </row>
        <row r="77">
          <cell r="G77"/>
          <cell r="I77"/>
          <cell r="AA77"/>
          <cell r="AD77"/>
          <cell r="AN77"/>
          <cell r="AV77"/>
          <cell r="BM77"/>
        </row>
        <row r="78">
          <cell r="G78"/>
          <cell r="I78"/>
          <cell r="AA78"/>
          <cell r="AD78"/>
          <cell r="AN78"/>
          <cell r="AV78"/>
          <cell r="BM78"/>
        </row>
        <row r="79">
          <cell r="G79"/>
          <cell r="I79"/>
          <cell r="AA79"/>
          <cell r="AD79"/>
          <cell r="AN79"/>
          <cell r="AV79"/>
          <cell r="BM79"/>
        </row>
        <row r="80">
          <cell r="G80"/>
          <cell r="I80"/>
          <cell r="AA80"/>
          <cell r="AD80"/>
          <cell r="AN80"/>
          <cell r="AV80"/>
          <cell r="BM80"/>
        </row>
        <row r="81">
          <cell r="G81"/>
          <cell r="I81"/>
          <cell r="AA81"/>
          <cell r="AD81"/>
          <cell r="AN81"/>
          <cell r="AV81"/>
          <cell r="BM81"/>
        </row>
        <row r="82">
          <cell r="G82"/>
          <cell r="I82"/>
          <cell r="AA82"/>
          <cell r="AD82"/>
          <cell r="AN82"/>
          <cell r="AV82"/>
          <cell r="BM82"/>
        </row>
      </sheetData>
      <sheetData sheetId="3">
        <row r="2">
          <cell r="J2" t="str">
            <v>Core Level 1</v>
          </cell>
        </row>
        <row r="3">
          <cell r="J3" t="str">
            <v>Core Level 2</v>
          </cell>
        </row>
        <row r="4">
          <cell r="J4" t="str">
            <v>Core Level 3</v>
          </cell>
        </row>
        <row r="5">
          <cell r="J5" t="str">
            <v>Core Level 4</v>
          </cell>
        </row>
        <row r="6">
          <cell r="J6" t="str">
            <v>Core Level 5</v>
          </cell>
        </row>
        <row r="7">
          <cell r="J7" t="str">
            <v>Core Level 6</v>
          </cell>
        </row>
        <row r="8">
          <cell r="E8" t="str">
            <v>No Alt</v>
          </cell>
          <cell r="J8" t="str">
            <v>Core Level 7</v>
          </cell>
        </row>
        <row r="9">
          <cell r="E9" t="str">
            <v>Approve</v>
          </cell>
          <cell r="J9" t="str">
            <v>Core Level 8</v>
          </cell>
        </row>
        <row r="10">
          <cell r="E10" t="str">
            <v>DNU</v>
          </cell>
          <cell r="J10" t="str">
            <v>Custom</v>
          </cell>
        </row>
        <row r="15">
          <cell r="J15">
            <v>14</v>
          </cell>
        </row>
        <row r="16">
          <cell r="J16">
            <v>65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pivotCache/_rels/pivotCacheDefinition1.xml.rels><?xml version="1.0" encoding="UTF-8" standalone="yes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Gault, Kevin" refreshedDate="45307.565583101852" createdVersion="8" refreshedVersion="8" minRefreshableVersion="3" recordCount="395" xr:uid="{46D22273-C5DD-4941-9201-8DD236F37CCA}">
  <cacheSource type="worksheet">
    <worksheetSource ref="A7:HK20001" sheet="Line Detail"/>
  </cacheSource>
  <cacheFields count="230">
    <cacheField name="Seq #" numFmtId="0">
      <sharedItems containsNonDate="0" containsString="0" containsBlank="1"/>
    </cacheField>
    <cacheField name="Cust Item" numFmtId="0">
      <sharedItems containsNonDate="0" containsString="0" containsBlank="1"/>
    </cacheField>
    <cacheField name="Cust Desc" numFmtId="0">
      <sharedItems containsNonDate="0" containsString="0" containsBlank="1"/>
    </cacheField>
    <cacheField name="Cust UOM" numFmtId="0">
      <sharedItems containsNonDate="0" containsString="0" containsBlank="1"/>
    </cacheField>
    <cacheField name="Cust UOM Qty" numFmtId="2">
      <sharedItems containsNonDate="0" containsString="0" containsBlank="1"/>
    </cacheField>
    <cacheField name="Cust Qty" numFmtId="0">
      <sharedItems containsNonDate="0" containsString="0" containsBlank="1"/>
    </cacheField>
    <cacheField name="Cust Price" numFmtId="4">
      <sharedItems containsNonDate="0" containsString="0" containsBlank="1"/>
    </cacheField>
    <cacheField name="Cust Ext Price" numFmtId="0">
      <sharedItems containsBlank="1"/>
    </cacheField>
    <cacheField name="Conv Cust Price" numFmtId="0">
      <sharedItems containsBlank="1"/>
    </cacheField>
    <cacheField name="Cust Spend Cumulative Share" numFmtId="0">
      <sharedItems containsBlank="1"/>
    </cacheField>
    <cacheField name="Bid Item Count" numFmtId="0">
      <sharedItems containsString="0" containsBlank="1" containsNumber="1" containsInteger="1" minValue="0" maxValue="0"/>
    </cacheField>
    <cacheField name="Spls SKU" numFmtId="0">
      <sharedItems containsNonDate="0" containsString="0" containsBlank="1"/>
    </cacheField>
    <cacheField name="Ship SKU" numFmtId="0">
      <sharedItems containsNonDate="0" containsString="0" containsBlank="1"/>
    </cacheField>
    <cacheField name="UOM Conversion" numFmtId="0">
      <sharedItems containsNonDate="0" containsString="0" containsBlank="1"/>
    </cacheField>
    <cacheField name="SKU Description" numFmtId="0">
      <sharedItems containsNonDate="0" containsString="0" containsBlank="1"/>
    </cacheField>
    <cacheField name="Primary Category" numFmtId="0">
      <sharedItems containsNonDate="0" containsString="0" containsBlank="1" count="1">
        <m/>
      </sharedItems>
    </cacheField>
    <cacheField name="Secondary Category" numFmtId="0">
      <sharedItems containsNonDate="0" containsString="0" containsBlank="1"/>
    </cacheField>
    <cacheField name="Sub Dept" numFmtId="0">
      <sharedItems containsNonDate="0" containsString="0" containsBlank="1"/>
    </cacheField>
    <cacheField name="Class" numFmtId="0">
      <sharedItems containsNonDate="0" containsString="0" containsBlank="1" count="1">
        <m/>
      </sharedItems>
    </cacheField>
    <cacheField name="Model" numFmtId="0">
      <sharedItems containsNonDate="0" containsString="0" containsBlank="1"/>
    </cacheField>
    <cacheField name="Vendor" numFmtId="0">
      <sharedItems containsNonDate="0" containsString="0" containsBlank="1"/>
    </cacheField>
    <cacheField name="Own Brand" numFmtId="0">
      <sharedItems containsNonDate="0" containsString="0" containsBlank="1"/>
    </cacheField>
    <cacheField name="Eco" numFmtId="0">
      <sharedItems containsNonDate="0" containsString="0" containsBlank="1"/>
    </cacheField>
    <cacheField name="Recycled" numFmtId="0">
      <sharedItems containsNonDate="0" containsString="0" containsBlank="1"/>
    </cacheField>
    <cacheField name="Minority" numFmtId="0">
      <sharedItems containsNonDate="0" containsString="0" containsBlank="1"/>
    </cacheField>
    <cacheField name="UOM" numFmtId="0">
      <sharedItems containsNonDate="0" containsString="0" containsBlank="1"/>
    </cacheField>
    <cacheField name="UOM Qty" numFmtId="0">
      <sharedItems containsNonDate="0" containsString="0" containsBlank="1"/>
    </cacheField>
    <cacheField name="Pricing Qty" numFmtId="0">
      <sharedItems containsNonDate="0" containsString="0" containsBlank="1"/>
    </cacheField>
    <cacheField name="Conv Factor" numFmtId="0">
      <sharedItems containsBlank="1"/>
    </cacheField>
    <cacheField name="[H] Order Count" numFmtId="2">
      <sharedItems containsNonDate="0" containsString="0" containsBlank="1"/>
    </cacheField>
    <cacheField name="[H] Qty" numFmtId="2">
      <sharedItems containsNonDate="0" containsString="0" containsBlank="1"/>
    </cacheField>
    <cacheField name="Avg Cost" numFmtId="2">
      <sharedItems containsNonDate="0" containsString="0" containsBlank="1"/>
    </cacheField>
    <cacheField name="Avg Price" numFmtId="2">
      <sharedItems containsNonDate="0" containsString="0" containsBlank="1"/>
    </cacheField>
    <cacheField name="Spls Qty" numFmtId="0">
      <sharedItems containsString="0" containsBlank="1" containsNumber="1" containsInteger="1" minValue="0" maxValue="0"/>
    </cacheField>
    <cacheField name="Status" numFmtId="0">
      <sharedItems containsNonDate="0" containsString="0" containsBlank="1"/>
    </cacheField>
    <cacheField name="Cust Ref Price" numFmtId="2">
      <sharedItems containsNonDate="0" containsString="0" containsBlank="1"/>
    </cacheField>
    <cacheField name="Custom Ref Price 2" numFmtId="2">
      <sharedItems containsNonDate="0" containsString="0" containsBlank="1"/>
    </cacheField>
    <cacheField name="Custom 1" numFmtId="0">
      <sharedItems containsNonDate="0" containsString="0" containsBlank="1"/>
    </cacheField>
    <cacheField name="Custom 2" numFmtId="0">
      <sharedItems containsNonDate="0" containsString="0" containsBlank="1"/>
    </cacheField>
    <cacheField name="Custom 3" numFmtId="0">
      <sharedItems containsNonDate="0" containsString="0" containsBlank="1"/>
    </cacheField>
    <cacheField name="SKU Family" numFmtId="0">
      <sharedItems containsNonDate="0" containsString="0" containsBlank="1"/>
    </cacheField>
    <cacheField name="C/M Flag" numFmtId="0">
      <sharedItems containsNonDate="0" containsString="0" containsBlank="1"/>
    </cacheField>
    <cacheField name="[C] Reason Code" numFmtId="0">
      <sharedItems containsNonDate="0" containsString="0" containsBlank="1"/>
    </cacheField>
    <cacheField name="[C] Pricing Method" numFmtId="0">
      <sharedItems containsNonDate="0" containsString="0" containsBlank="1"/>
    </cacheField>
    <cacheField name="[C] Price Constant" numFmtId="0">
      <sharedItems containsNonDate="0" containsString="0" containsBlank="1"/>
    </cacheField>
    <cacheField name="Contract #" numFmtId="0">
      <sharedItems containsNonDate="0" containsString="0" containsBlank="1"/>
    </cacheField>
    <cacheField name="List Price" numFmtId="2">
      <sharedItems containsNonDate="0" containsString="0" containsBlank="1"/>
    </cacheField>
    <cacheField name="PO Cost" numFmtId="2">
      <sharedItems containsNonDate="0" containsString="0" containsBlank="1"/>
    </cacheField>
    <cacheField name="Ext _x000a_PO Cost" numFmtId="0">
      <sharedItems containsString="0" containsBlank="1" containsNumber="1" containsInteger="1" minValue="0" maxValue="0"/>
    </cacheField>
    <cacheField name="Bid Cost" numFmtId="2">
      <sharedItems containsNonDate="0" containsString="0" containsBlank="1"/>
    </cacheField>
    <cacheField name="Adj Net Cost" numFmtId="2">
      <sharedItems containsString="0" containsBlank="1" containsNumber="1" containsInteger="1" minValue="0" maxValue="0"/>
    </cacheField>
    <cacheField name="Ext Adj _x000a_Net Cost" numFmtId="0">
      <sharedItems containsString="0" containsBlank="1" containsNumber="1" containsInteger="1" minValue="0" maxValue="0"/>
    </cacheField>
    <cacheField name="Floor" numFmtId="2">
      <sharedItems containsNonDate="0" containsString="0" containsBlank="1"/>
    </cacheField>
    <cacheField name="Target" numFmtId="2">
      <sharedItems containsNonDate="0" containsString="0" containsBlank="1"/>
    </cacheField>
    <cacheField name="Expert" numFmtId="2">
      <sharedItems containsNonDate="0" containsString="0" containsBlank="1"/>
    </cacheField>
    <cacheField name="[C] Spls Price" numFmtId="2">
      <sharedItems containsNonDate="0" containsString="0" containsBlank="1"/>
    </cacheField>
    <cacheField name="[C] Pricing Type" numFmtId="0">
      <sharedItems containsNonDate="0" containsString="0" containsBlank="1"/>
    </cacheField>
    <cacheField name="Program Price" numFmtId="2">
      <sharedItems containsNonDate="0" containsString="0" containsBlank="1"/>
    </cacheField>
    <cacheField name="Program C/M Flag" numFmtId="0">
      <sharedItems containsNonDate="0" containsString="0" containsBlank="1"/>
    </cacheField>
    <cacheField name="Line Type" numFmtId="0">
      <sharedItems containsNonDate="0" containsString="0" containsBlank="1" count="1">
        <m/>
      </sharedItems>
    </cacheField>
    <cacheField name="Proposed Price" numFmtId="2">
      <sharedItems containsNonDate="0" containsString="0" containsBlank="1"/>
    </cacheField>
    <cacheField name="Ext Proposed Price" numFmtId="2">
      <sharedItems containsString="0" containsBlank="1" containsNumber="1" containsInteger="1" minValue="0" maxValue="0"/>
    </cacheField>
    <cacheField name="Desired Adj Margin %" numFmtId="9">
      <sharedItems containsNonDate="0" containsString="0" containsBlank="1"/>
    </cacheField>
    <cacheField name="Proposed Price for Adj Margin %" numFmtId="0">
      <sharedItems containsBlank="1"/>
    </cacheField>
    <cacheField name="Desired CCM%" numFmtId="9">
      <sharedItems containsNonDate="0" containsString="0" containsBlank="1"/>
    </cacheField>
    <cacheField name="Proposed Price for CCM %" numFmtId="0">
      <sharedItems containsBlank="1"/>
    </cacheField>
    <cacheField name="Comp Price" numFmtId="2">
      <sharedItems containsNonDate="0" containsString="0" containsBlank="1"/>
    </cacheField>
    <cacheField name="PPI" numFmtId="0">
      <sharedItems containsString="0" containsBlank="1" containsNumber="1" containsInteger="1" minValue="0" maxValue="0"/>
    </cacheField>
    <cacheField name="CI Floor" numFmtId="2">
      <sharedItems containsNonDate="0" containsString="0" containsBlank="1"/>
    </cacheField>
    <cacheField name="Dotcom Price" numFmtId="2">
      <sharedItems containsNonDate="0" containsString="0" containsBlank="1"/>
    </cacheField>
    <cacheField name="Top Line _x000a_SMS %" numFmtId="0">
      <sharedItems containsString="0" containsBlank="1" containsNumber="1" containsInteger="1" minValue="0" maxValue="0"/>
    </cacheField>
    <cacheField name="Adj Margin %" numFmtId="0">
      <sharedItems containsString="0" containsBlank="1" containsNumber="1" containsInteger="1" minValue="0" maxValue="0"/>
    </cacheField>
    <cacheField name="Cust Contr Margin %" numFmtId="0">
      <sharedItems containsString="0" containsBlank="1" containsNumber="1" containsInteger="1" minValue="0" maxValue="0"/>
    </cacheField>
    <cacheField name="Cust Contr Margin $" numFmtId="0">
      <sharedItems containsString="0" containsBlank="1" containsNumber="1" containsInteger="1" minValue="0" maxValue="0"/>
    </cacheField>
    <cacheField name="Savings %" numFmtId="0">
      <sharedItems containsString="0" containsBlank="1" containsNumber="1" containsInteger="1" minValue="0" maxValue="0"/>
    </cacheField>
    <cacheField name="Savings $" numFmtId="0">
      <sharedItems containsString="0" containsBlank="1" containsNumber="1" containsInteger="1" minValue="0" maxValue="0"/>
    </cacheField>
    <cacheField name="Ext Savings _x000a_$" numFmtId="0">
      <sharedItems containsString="0" containsBlank="1" containsNumber="1" containsInteger="1" minValue="0" maxValue="0"/>
    </cacheField>
    <cacheField name="Proposed Spend Cumulative Share" numFmtId="167">
      <sharedItems containsBlank="1"/>
    </cacheField>
    <cacheField name="Vendor Rate" numFmtId="0">
      <sharedItems containsNonDate="0" containsString="0" containsBlank="1"/>
    </cacheField>
    <cacheField name="Vendor Rebates" numFmtId="2">
      <sharedItems containsString="0" containsBlank="1" containsNumber="1" containsInteger="1" minValue="0" maxValue="0"/>
    </cacheField>
    <cacheField name="Item Distribution" numFmtId="0">
      <sharedItems containsNonDate="0" containsString="0" containsBlank="1"/>
    </cacheField>
    <cacheField name="Item Delivery" numFmtId="0">
      <sharedItems containsNonDate="0" containsString="0" containsBlank="1"/>
    </cacheField>
    <cacheField name="Primary/Secondary Category" numFmtId="0">
      <sharedItems containsNonDate="0" containsString="0" containsBlank="1"/>
    </cacheField>
    <cacheField name="Final Staples SKU" numFmtId="0">
      <sharedItems containsNonDate="0" containsString="0" containsBlank="1"/>
    </cacheField>
    <cacheField name="Publish?" numFmtId="0">
      <sharedItems containsNonDate="0" containsString="0" containsBlank="1"/>
    </cacheField>
    <cacheField name="Alt Group Id" numFmtId="0">
      <sharedItems containsNonDate="0" containsString="0" containsBlank="1"/>
    </cacheField>
    <cacheField name="Alt SKU" numFmtId="0">
      <sharedItems containsNonDate="0" containsString="0" containsBlank="1"/>
    </cacheField>
    <cacheField name="Alt Line Type" numFmtId="49">
      <sharedItems containsNonDate="0" containsString="0" containsBlank="1"/>
    </cacheField>
    <cacheField name="Alt SKU Desc" numFmtId="49">
      <sharedItems containsNonDate="0" containsString="0" containsBlank="1"/>
    </cacheField>
    <cacheField name="Alt UOM" numFmtId="49">
      <sharedItems containsNonDate="0" containsString="0" containsBlank="1"/>
    </cacheField>
    <cacheField name="Alt UOM Qty" numFmtId="0">
      <sharedItems containsNonDate="0" containsString="0" containsBlank="1"/>
    </cacheField>
    <cacheField name="Alt Pricing Qty" numFmtId="0">
      <sharedItems containsNonDate="0" containsString="0" containsBlank="1"/>
    </cacheField>
    <cacheField name="Alt Conv Factor" numFmtId="2">
      <sharedItems containsBlank="1"/>
    </cacheField>
    <cacheField name="Alt PO Cost" numFmtId="2">
      <sharedItems containsNonDate="0" containsString="0" containsBlank="1"/>
    </cacheField>
    <cacheField name="Alt Ext PO Cost" numFmtId="0">
      <sharedItems containsBlank="1"/>
    </cacheField>
    <cacheField name="Alt Bid Cost" numFmtId="0">
      <sharedItems containsNonDate="0" containsString="0" containsBlank="1"/>
    </cacheField>
    <cacheField name="Alt Own Brand" numFmtId="49">
      <sharedItems containsNonDate="0" containsString="0" containsBlank="1"/>
    </cacheField>
    <cacheField name="Alt Eco" numFmtId="49">
      <sharedItems containsNonDate="0" containsString="0" containsBlank="1"/>
    </cacheField>
    <cacheField name="Alt Recycled" numFmtId="49">
      <sharedItems containsNonDate="0" containsString="0" containsBlank="1"/>
    </cacheField>
    <cacheField name="Alt Minority" numFmtId="49">
      <sharedItems containsNonDate="0" containsString="0" containsBlank="1"/>
    </cacheField>
    <cacheField name="Alt Origin" numFmtId="49">
      <sharedItems containsNonDate="0" containsString="0" containsBlank="1"/>
    </cacheField>
    <cacheField name="Alt Status" numFmtId="49">
      <sharedItems containsNonDate="0" containsString="0" containsBlank="1"/>
    </cacheField>
    <cacheField name="Alt Vendor" numFmtId="49">
      <sharedItems containsNonDate="0" containsString="0" containsBlank="1"/>
    </cacheField>
    <cacheField name="Alt Qty" numFmtId="0">
      <sharedItems containsBlank="1"/>
    </cacheField>
    <cacheField name="Alt [C] Stpls Price" numFmtId="2">
      <sharedItems containsNonDate="0" containsString="0" containsBlank="1"/>
    </cacheField>
    <cacheField name="[H] Alt Qty" numFmtId="2">
      <sharedItems containsNonDate="0" containsString="0" containsBlank="1"/>
    </cacheField>
    <cacheField name="Alt [C] Pricing Type" numFmtId="0">
      <sharedItems containsNonDate="0" containsString="0" containsBlank="1"/>
    </cacheField>
    <cacheField name="Alt [C] C/M Flag" numFmtId="0">
      <sharedItems containsNonDate="0" containsString="0" containsBlank="1"/>
    </cacheField>
    <cacheField name="Alt [C] Pricing Method" numFmtId="0">
      <sharedItems containsNonDate="0" containsString="0" containsBlank="1"/>
    </cacheField>
    <cacheField name="Alt [C] Price Constant" numFmtId="0">
      <sharedItems containsNonDate="0" containsString="0" containsBlank="1"/>
    </cacheField>
    <cacheField name="Alt Floor" numFmtId="2">
      <sharedItems containsNonDate="0" containsString="0" containsBlank="1"/>
    </cacheField>
    <cacheField name="Alt Target Price" numFmtId="2">
      <sharedItems containsNonDate="0" containsString="0" containsBlank="1"/>
    </cacheField>
    <cacheField name="Alt Expert" numFmtId="2">
      <sharedItems containsNonDate="0" containsString="0" containsBlank="1"/>
    </cacheField>
    <cacheField name="Alt Proposed Price" numFmtId="2">
      <sharedItems containsNonDate="0" containsString="0" containsBlank="1"/>
    </cacheField>
    <cacheField name="Alt Ext Proposed Price" numFmtId="0">
      <sharedItems containsBlank="1"/>
    </cacheField>
    <cacheField name="Alt Adj Margin %" numFmtId="0">
      <sharedItems containsBlank="1"/>
    </cacheField>
    <cacheField name="Alt Cust Contr Margin %" numFmtId="0">
      <sharedItems containsBlank="1"/>
    </cacheField>
    <cacheField name="Ext Alt Savings $" numFmtId="0">
      <sharedItems containsBlank="1"/>
    </cacheField>
    <cacheField name="Alt Savings %" numFmtId="0">
      <sharedItems containsBlank="1"/>
    </cacheField>
    <cacheField name="Alt Margin Gain" numFmtId="2">
      <sharedItems containsBlank="1"/>
    </cacheField>
    <cacheField name="Alt Vendor Rate" numFmtId="0">
      <sharedItems containsNonDate="0" containsString="0" containsBlank="1"/>
    </cacheField>
    <cacheField name="BLANK" numFmtId="0">
      <sharedItems containsNonDate="0" containsString="0" containsBlank="1"/>
    </cacheField>
    <cacheField name="[H] Actual Sales" numFmtId="0">
      <sharedItems containsNonDate="0" containsString="0" containsBlank="1"/>
    </cacheField>
    <cacheField name="[H] Volume Rebates" numFmtId="0">
      <sharedItems containsNonDate="0" containsString="0" containsBlank="1"/>
    </cacheField>
    <cacheField name="[H] AR Discount" numFmtId="0">
      <sharedItems containsNonDate="0" containsString="0" containsBlank="1"/>
    </cacheField>
    <cacheField name="[H] Order Size Adj" numFmtId="0">
      <sharedItems containsNonDate="0" containsString="0" containsBlank="1"/>
    </cacheField>
    <cacheField name="[H] Returns" numFmtId="0">
      <sharedItems containsNonDate="0" containsString="0" containsBlank="1"/>
    </cacheField>
    <cacheField name="[H] Adjustments" numFmtId="0">
      <sharedItems containsNonDate="0" containsString="0" containsBlank="1"/>
    </cacheField>
    <cacheField name="[H] Net Sales" numFmtId="0">
      <sharedItems containsNonDate="0" containsString="0" containsBlank="1"/>
    </cacheField>
    <cacheField name="[H] Ext PO Cost" numFmtId="0">
      <sharedItems containsNonDate="0" containsString="0" containsBlank="1"/>
    </cacheField>
    <cacheField name="[H] Ext Bid Income" numFmtId="0">
      <sharedItems containsNonDate="0" containsString="0" containsBlank="1"/>
    </cacheField>
    <cacheField name="[H] Vendor Rebates" numFmtId="0">
      <sharedItems containsNonDate="0" containsString="0" containsBlank="1"/>
    </cacheField>
    <cacheField name="[H] Distribution" numFmtId="0">
      <sharedItems containsNonDate="0" containsString="0" containsBlank="1"/>
    </cacheField>
    <cacheField name="[H] Delivery" numFmtId="0">
      <sharedItems containsNonDate="0" containsString="0" containsBlank="1"/>
    </cacheField>
    <cacheField name="[H] Order Entry &amp; Cust Service" numFmtId="0">
      <sharedItems containsNonDate="0" containsString="0" containsBlank="1"/>
    </cacheField>
    <cacheField name="[H] Credit Card Fees" numFmtId="0">
      <sharedItems containsNonDate="0" containsString="0" containsBlank="1"/>
    </cacheField>
    <cacheField name="[H] AR" numFmtId="0">
      <sharedItems containsNonDate="0" containsString="0" containsBlank="1"/>
    </cacheField>
    <cacheField name="[H] Cust Contr Margin $" numFmtId="0">
      <sharedItems containsNonDate="0" containsString="0" containsBlank="1"/>
    </cacheField>
    <cacheField name="[H] Cust Contr Margin %" numFmtId="0">
      <sharedItems containsNonDate="0" containsString="0" containsBlank="1"/>
    </cacheField>
    <cacheField name="CURRENT: Actual Sales" numFmtId="40">
      <sharedItems containsBlank="1"/>
    </cacheField>
    <cacheField name="CURRENT: Returns" numFmtId="40">
      <sharedItems containsBlank="1"/>
    </cacheField>
    <cacheField name="CURRENT: Adjustments" numFmtId="40">
      <sharedItems containsBlank="1"/>
    </cacheField>
    <cacheField name="CURRENT: Volume Rebates" numFmtId="40">
      <sharedItems containsBlank="1"/>
    </cacheField>
    <cacheField name="CURRENT: Order Size Adjust" numFmtId="40">
      <sharedItems containsBlank="1"/>
    </cacheField>
    <cacheField name="CURRENT: AR Discount" numFmtId="40">
      <sharedItems containsBlank="1"/>
    </cacheField>
    <cacheField name="CURRENT: Net Sales" numFmtId="40">
      <sharedItems containsBlank="1"/>
    </cacheField>
    <cacheField name="CURRENT: PO Cost" numFmtId="40">
      <sharedItems containsBlank="1"/>
    </cacheField>
    <cacheField name="CURRENT: Bid Income" numFmtId="40">
      <sharedItems containsBlank="1"/>
    </cacheField>
    <cacheField name="CURRENT: Prod Margin" numFmtId="40">
      <sharedItems containsBlank="1"/>
    </cacheField>
    <cacheField name="CURRENT: Vendor Rebates" numFmtId="40">
      <sharedItems containsBlank="1"/>
    </cacheField>
    <cacheField name="CURRENT: Adjusted Margin" numFmtId="40">
      <sharedItems containsBlank="1"/>
    </cacheField>
    <cacheField name="CURRENT: Distrib Expense" numFmtId="40">
      <sharedItems containsBlank="1"/>
    </cacheField>
    <cacheField name="CURRENT: Delivery Expense" numFmtId="40">
      <sharedItems containsBlank="1"/>
    </cacheField>
    <cacheField name="CURRENT: Cust Serv Expense" numFmtId="40">
      <sharedItems containsBlank="1"/>
    </cacheField>
    <cacheField name="CURRENT: Credit Card Fees" numFmtId="40">
      <sharedItems containsBlank="1"/>
    </cacheField>
    <cacheField name="CURRENT: A/R Expense" numFmtId="40">
      <sharedItems containsBlank="1"/>
    </cacheField>
    <cacheField name="CURRENT: Advantage Profit (AP)" numFmtId="40">
      <sharedItems containsBlank="1"/>
    </cacheField>
    <cacheField name="CURRENT: Extended Target" numFmtId="40">
      <sharedItems containsBlank="1"/>
    </cacheField>
    <cacheField name="PROPOSED: Actual Sales" numFmtId="40">
      <sharedItems containsBlank="1"/>
    </cacheField>
    <cacheField name="PROPOSED: Returns" numFmtId="40">
      <sharedItems containsBlank="1"/>
    </cacheField>
    <cacheField name="PROPOSED: Adjustments" numFmtId="40">
      <sharedItems containsBlank="1"/>
    </cacheField>
    <cacheField name="PROPOSED: Volume Rebates" numFmtId="40">
      <sharedItems containsBlank="1"/>
    </cacheField>
    <cacheField name="PROPOSED: Order Size Adjust" numFmtId="40">
      <sharedItems containsString="0" containsBlank="1" containsNumber="1" containsInteger="1" minValue="0" maxValue="0"/>
    </cacheField>
    <cacheField name="PROPOSED: AR Discount" numFmtId="40">
      <sharedItems containsBlank="1"/>
    </cacheField>
    <cacheField name="PROPOSED: Net Sales" numFmtId="40">
      <sharedItems containsBlank="1"/>
    </cacheField>
    <cacheField name="PROPOSED: PO Cost" numFmtId="40">
      <sharedItems containsBlank="1"/>
    </cacheField>
    <cacheField name="PROPOSED: Bid Income" numFmtId="40">
      <sharedItems containsBlank="1"/>
    </cacheField>
    <cacheField name="PROPOSED: Prod Margin" numFmtId="40">
      <sharedItems containsBlank="1"/>
    </cacheField>
    <cacheField name="PROPOSED: Vendor Rebates" numFmtId="40">
      <sharedItems containsBlank="1"/>
    </cacheField>
    <cacheField name="PROPOSED: Adjusted Margin" numFmtId="40">
      <sharedItems containsBlank="1"/>
    </cacheField>
    <cacheField name="PROPOSED: Distrib Expense" numFmtId="40">
      <sharedItems containsBlank="1"/>
    </cacheField>
    <cacheField name="PROPOSED: Delivery Expense" numFmtId="40">
      <sharedItems containsBlank="1"/>
    </cacheField>
    <cacheField name="PROPOSED: Cust Serv Expense" numFmtId="40">
      <sharedItems containsBlank="1"/>
    </cacheField>
    <cacheField name="PROPOSED: Credit Card Fees" numFmtId="40">
      <sharedItems containsBlank="1"/>
    </cacheField>
    <cacheField name="PROPOSED: A/R Expense" numFmtId="40">
      <sharedItems containsBlank="1"/>
    </cacheField>
    <cacheField name="PROPOSED: Advantage Profit (AP)" numFmtId="40">
      <sharedItems containsBlank="1"/>
    </cacheField>
    <cacheField name="PROPOSED: Extended Target" numFmtId="40">
      <sharedItems containsBlank="1"/>
    </cacheField>
    <cacheField name="HISTORY: Actual Sales" numFmtId="40">
      <sharedItems containsBlank="1"/>
    </cacheField>
    <cacheField name="HISTORY: Returns" numFmtId="40">
      <sharedItems containsBlank="1"/>
    </cacheField>
    <cacheField name="HISTORY: Adjustments" numFmtId="40">
      <sharedItems containsBlank="1"/>
    </cacheField>
    <cacheField name="HISTORY: Volume Rebates" numFmtId="40">
      <sharedItems containsBlank="1"/>
    </cacheField>
    <cacheField name="HISTORY: Order Size Adjust" numFmtId="40">
      <sharedItems containsBlank="1"/>
    </cacheField>
    <cacheField name="HISTORY: AR Discount" numFmtId="40">
      <sharedItems containsBlank="1"/>
    </cacheField>
    <cacheField name="HISTORY: Net Sales" numFmtId="40">
      <sharedItems containsBlank="1"/>
    </cacheField>
    <cacheField name="HISTORY: PO Cost" numFmtId="40">
      <sharedItems containsBlank="1"/>
    </cacheField>
    <cacheField name="HISTORY: Bid Income" numFmtId="40">
      <sharedItems containsBlank="1"/>
    </cacheField>
    <cacheField name="HISTORY: Prod Margin" numFmtId="40">
      <sharedItems containsBlank="1"/>
    </cacheField>
    <cacheField name="HISTORY: Vendor Rebates" numFmtId="40">
      <sharedItems containsBlank="1"/>
    </cacheField>
    <cacheField name="HISTORY: Adjusted Margin" numFmtId="40">
      <sharedItems containsBlank="1"/>
    </cacheField>
    <cacheField name="HISTORY: Distrib Expense" numFmtId="40">
      <sharedItems containsBlank="1"/>
    </cacheField>
    <cacheField name="HISTORY: Delivery Expense" numFmtId="40">
      <sharedItems containsBlank="1"/>
    </cacheField>
    <cacheField name="HISTORY: Cust Serv Expense" numFmtId="40">
      <sharedItems containsBlank="1"/>
    </cacheField>
    <cacheField name="HISTORY: Credit Card Fees" numFmtId="40">
      <sharedItems containsBlank="1"/>
    </cacheField>
    <cacheField name="HISTORY: A/R Expense" numFmtId="40">
      <sharedItems containsBlank="1"/>
    </cacheField>
    <cacheField name="HISTORY: Advantage Profit (AP)" numFmtId="40">
      <sharedItems containsBlank="1"/>
    </cacheField>
    <cacheField name="PROP-ALT: Actual Sales" numFmtId="0">
      <sharedItems containsBlank="1"/>
    </cacheField>
    <cacheField name="PROP-ALT: Returns" numFmtId="0">
      <sharedItems containsBlank="1"/>
    </cacheField>
    <cacheField name="PROP-ALT: Adjustments" numFmtId="0">
      <sharedItems containsBlank="1"/>
    </cacheField>
    <cacheField name="PROP-ALT: Volume Rebates" numFmtId="0">
      <sharedItems containsBlank="1"/>
    </cacheField>
    <cacheField name="PROP-ALT: Order Size Adjust" numFmtId="0">
      <sharedItems containsString="0" containsBlank="1" containsNumber="1" containsInteger="1" minValue="0" maxValue="0"/>
    </cacheField>
    <cacheField name="PROP-ALT: AR Discount" numFmtId="0">
      <sharedItems containsBlank="1"/>
    </cacheField>
    <cacheField name="PROP-ALT: Net Sales" numFmtId="0">
      <sharedItems containsBlank="1"/>
    </cacheField>
    <cacheField name="PROP-ALT: PO Cost" numFmtId="0">
      <sharedItems containsBlank="1"/>
    </cacheField>
    <cacheField name="PROP-ALT: Bid Income" numFmtId="0">
      <sharedItems containsBlank="1"/>
    </cacheField>
    <cacheField name="PROP-ALT: Prod Margin" numFmtId="0">
      <sharedItems containsBlank="1"/>
    </cacheField>
    <cacheField name="PROP-ALT: Vendor Rebates" numFmtId="0">
      <sharedItems containsBlank="1"/>
    </cacheField>
    <cacheField name="PROP-ALT: Adjusted Margin" numFmtId="0">
      <sharedItems containsBlank="1"/>
    </cacheField>
    <cacheField name="PROP-ALT: Distrib Expense" numFmtId="0">
      <sharedItems containsBlank="1"/>
    </cacheField>
    <cacheField name="PROP-ALT: Delivery Expense" numFmtId="0">
      <sharedItems containsBlank="1"/>
    </cacheField>
    <cacheField name="PROP-ALT: Cust Serv Expense" numFmtId="0">
      <sharedItems containsBlank="1"/>
    </cacheField>
    <cacheField name="PROP-ALT: Credit Card Fees" numFmtId="0">
      <sharedItems containsBlank="1"/>
    </cacheField>
    <cacheField name="PROP-ALT: A/R Expense" numFmtId="0">
      <sharedItems containsBlank="1"/>
    </cacheField>
    <cacheField name="PROP-ALT: Advantage Profit (AP)" numFmtId="0">
      <sharedItems containsBlank="1"/>
    </cacheField>
    <cacheField name="PROP-ALT: Extended Target" numFmtId="0">
      <sharedItems containsBlank="1"/>
    </cacheField>
    <cacheField name="CUSTOMER: Proposed Sales" numFmtId="0">
      <sharedItems containsBlank="1"/>
    </cacheField>
    <cacheField name="CUSTOMER: Proposed Sales with Alts" numFmtId="0">
      <sharedItems containsBlank="1"/>
    </cacheField>
    <cacheField name="CUSTOMER: Actual Sales" numFmtId="0">
      <sharedItems containsBlank="1"/>
    </cacheField>
    <cacheField name="PROPOSED AP%" numFmtId="0" formula="'PROPOSED: Advantage Profit (AP)'/'PROPOSED: Net Sales'" databaseField="0"/>
    <cacheField name="PROPOSED Adj Marg %" numFmtId="0" formula="'PROPOSED: Adjusted Margin'/'PROPOSED: Net Sales'" databaseField="0"/>
    <cacheField name="PROPOSED TPR %" numFmtId="0" formula="'PROPOSED: Actual Sales'/'PROPOSED: Extended Target'" databaseField="0"/>
    <cacheField name="HISTORY AP%" numFmtId="0" formula="'HISTORY: Advantage Profit (AP)'/'HISTORY: Net Sales'" databaseField="0"/>
    <cacheField name="HISTORY Adj Marg %" numFmtId="0" formula="'HISTORY: Adjusted Margin'/'HISTORY: Net Sales'" databaseField="0"/>
    <cacheField name="CURRENT AP%" numFmtId="0" formula="'CURRENT: Advantage Profit (AP)'/'CURRENT: Net Sales'" databaseField="0"/>
    <cacheField name="CURRENT Adj Marg %" numFmtId="0" formula="'CURRENT: Advantage Profit (AP)'/'CURRENT: Net Sales'" databaseField="0"/>
    <cacheField name="CURRENT TPR%" numFmtId="0" formula="'CURRENT: Actual Sales'/'CURRENT: Extended Target'" databaseField="0"/>
    <cacheField name="CUSTOMER: Savings" numFmtId="0" formula="'CUSTOMER: Actual Sales'-'CUSTOMER: Proposed Sales'" databaseField="0"/>
    <cacheField name="CUSTOMER: Savings with Alts " numFmtId="0" formula="'CUSTOMER: Actual Sales'-'CUSTOMER: Proposed Sales with Alts'" databaseField="0"/>
    <cacheField name="CUSTOMER: Savings % " numFmtId="0" formula="'CUSTOMER: Savings'/'CUSTOMER: Actual Sales'" databaseField="0"/>
    <cacheField name="CUSTOMER: Savings with Alts % " numFmtId="0" formula="'CUSTOMER: Savings with Alts '/'CUSTOMER: Actual Sales'" databaseField="0"/>
    <cacheField name="Percentage of Spend" numFmtId="0" formula="'PROPOSED: Actual Sales'/'PROPOSED: Actual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5">
  <r>
    <m/>
    <m/>
    <m/>
    <m/>
    <m/>
    <m/>
    <m/>
    <s v=""/>
    <s v=""/>
    <s v=""/>
    <n v="0"/>
    <m/>
    <m/>
    <m/>
    <m/>
    <x v="0"/>
    <m/>
    <m/>
    <x v="0"/>
    <m/>
    <m/>
    <m/>
    <m/>
    <m/>
    <m/>
    <m/>
    <m/>
    <m/>
    <s v=""/>
    <m/>
    <m/>
    <m/>
    <m/>
    <n v="0"/>
    <m/>
    <m/>
    <m/>
    <m/>
    <m/>
    <m/>
    <m/>
    <m/>
    <m/>
    <m/>
    <m/>
    <m/>
    <m/>
    <m/>
    <n v="0"/>
    <m/>
    <n v="0"/>
    <n v="0"/>
    <m/>
    <m/>
    <m/>
    <m/>
    <m/>
    <m/>
    <m/>
    <x v="0"/>
    <m/>
    <n v="0"/>
    <m/>
    <s v=""/>
    <m/>
    <s v=""/>
    <m/>
    <n v="0"/>
    <m/>
    <m/>
    <n v="0"/>
    <n v="0"/>
    <n v="0"/>
    <n v="0"/>
    <n v="0"/>
    <n v="0"/>
    <n v="0"/>
    <s v=""/>
    <m/>
    <n v="0"/>
    <m/>
    <m/>
    <m/>
    <m/>
    <m/>
    <m/>
    <m/>
    <m/>
    <m/>
    <m/>
    <m/>
    <m/>
    <s v=""/>
    <m/>
    <s v=""/>
    <m/>
    <m/>
    <m/>
    <m/>
    <m/>
    <m/>
    <m/>
    <m/>
    <s v=""/>
    <m/>
    <m/>
    <m/>
    <m/>
    <m/>
    <m/>
    <m/>
    <m/>
    <m/>
    <m/>
    <s v=""/>
    <s v=""/>
    <s v=""/>
    <s v=""/>
    <s v=""/>
    <s v=""/>
    <m/>
    <m/>
    <m/>
    <m/>
    <m/>
    <m/>
    <m/>
    <m/>
    <m/>
    <m/>
    <m/>
    <m/>
    <m/>
    <m/>
    <m/>
    <m/>
    <m/>
    <m/>
    <m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n v="0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n v="0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  <e v="#DIV/0!"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x v="0"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3D051A-DA27-45B5-B358-558BC733A681}" name="PivotTable1" cacheId="4" applyNumberFormats="0" applyBorderFormats="0" applyFontFormats="0" applyPatternFormats="0" applyAlignmentFormats="0" applyWidthHeightFormats="1" dataCaption="Values" showError="1" updatedVersion="8" minRefreshableVersion="3" useAutoFormatting="1" itemPrintTitles="1" createdVersion="6" indent="0" outline="1" outlineData="1" multipleFieldFilters="0">
  <location ref="A4:Q6" firstHeaderRow="0" firstDataRow="1" firstDataCol="1" rowPageCount="1" colPageCount="1"/>
  <pivotFields count="2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">
        <item sd="0" x="0"/>
        <item t="default" sd="0"/>
      </items>
    </pivotField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40" showAll="0"/>
    <pivotField numFmtId="40" showAll="0"/>
    <pivotField numFmtId="40" showAll="0"/>
    <pivotField numFmtId="40" showAll="0"/>
    <pivotField numFmtId="40" showAll="0"/>
    <pivotField numFmtId="40" showAll="0"/>
    <pivotField dataField="1" numFmtId="40" showAll="0"/>
    <pivotField numFmtId="40" showAll="0"/>
    <pivotField dataField="1"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Fields count="2">
    <field x="15"/>
    <field x="18"/>
  </rowFields>
  <rowItems count="2">
    <i>
      <x/>
    </i>
    <i t="grand">
      <x/>
    </i>
  </rowItems>
  <colFields count="1">
    <field x="-2"/>
  </colFields>
  <colItems count="16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</colItems>
  <pageFields count="1">
    <pageField fld="59" hier="-1"/>
  </pageFields>
  <dataFields count="16">
    <dataField name="Percent of Spend" fld="158" showDataAs="percentOfTotal" baseField="20" baseItem="0" numFmtId="10"/>
    <dataField name="PROPOSED Actual Sales" fld="158" baseField="0" baseItem="0" numFmtId="165"/>
    <dataField name="PROPOSED_x000a_Net Sales" fld="164" baseField="17" baseItem="8" numFmtId="165"/>
    <dataField name="PROPOSED AP %" fld="217" baseField="14" baseItem="0" numFmtId="172"/>
    <dataField name="CUSTOMER_x000a_Savings" fld="225" baseField="0" baseItem="0"/>
    <dataField name="CUSTOMER _x000a_Savings % " fld="227" baseField="0" baseItem="0" numFmtId="172"/>
    <dataField name="PROPOSED Adjusted Marg %" fld="218" baseField="14" baseItem="0" numFmtId="172"/>
    <dataField name="PROPOSED Bid Income" fld="166" baseField="0" baseItem="0" numFmtId="165"/>
    <dataField name="PROPOSED _x000a_TPR  %" fld="219" baseField="14" baseItem="0" numFmtId="172"/>
    <dataField name="HISTORY _x000a_AP %" fld="220" baseField="17" baseItem="0" numFmtId="172"/>
    <dataField name="HISTORY Adjusted_x000a_ Marg %" fld="221" baseField="17" baseItem="0" numFmtId="172"/>
    <dataField name="CURRENT _x000a_AP %" fld="222" baseField="17" baseItem="0" numFmtId="172"/>
    <dataField name="CURRENT Adjusted Marg %" fld="223" baseField="14" baseItem="0" numFmtId="172"/>
    <dataField name="CURRENT TPR %" fld="224" baseField="17" baseItem="8" numFmtId="172"/>
    <dataField name="CUSTOMER_x000a_Savings with Alts " fld="226" baseField="0" baseItem="0" numFmtId="165"/>
    <dataField name="CUSTOMER Savings_x000a_with Alts % " fld="228" baseField="0" baseItem="0" numFmtId="165"/>
  </dataFields>
  <formats count="39">
    <format dxfId="38">
      <pivotArea dataOnly="0" labelOnly="1" outline="0" fieldPosition="0">
        <references count="1">
          <reference field="4294967294" count="6">
            <x v="2"/>
            <x v="3"/>
            <x v="6"/>
            <x v="8"/>
            <x v="9"/>
            <x v="10"/>
          </reference>
        </references>
      </pivotArea>
    </format>
    <format dxfId="37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3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35">
      <pivotArea dataOnly="0" labelOnly="1" outline="0" fieldPosition="0">
        <references count="1">
          <reference field="4294967294" count="1">
            <x v="13"/>
          </reference>
        </references>
      </pivotArea>
    </format>
    <format dxfId="34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33">
      <pivotArea outline="0" fieldPosition="0">
        <references count="1">
          <reference field="4294967294" count="1">
            <x v="3"/>
          </reference>
        </references>
      </pivotArea>
    </format>
    <format dxfId="32">
      <pivotArea outline="0" fieldPosition="0">
        <references count="1">
          <reference field="4294967294" count="1">
            <x v="6"/>
          </reference>
        </references>
      </pivotArea>
    </format>
    <format dxfId="31">
      <pivotArea outline="0" fieldPosition="0">
        <references count="1">
          <reference field="4294967294" count="1">
            <x v="8"/>
          </reference>
        </references>
      </pivotArea>
    </format>
    <format dxfId="30">
      <pivotArea outline="0" fieldPosition="0">
        <references count="1">
          <reference field="4294967294" count="1">
            <x v="9"/>
          </reference>
        </references>
      </pivotArea>
    </format>
    <format dxfId="29">
      <pivotArea outline="0" fieldPosition="0">
        <references count="1">
          <reference field="4294967294" count="1">
            <x v="10"/>
          </reference>
        </references>
      </pivotArea>
    </format>
    <format dxfId="28">
      <pivotArea outline="0" fieldPosition="0">
        <references count="1">
          <reference field="4294967294" count="1">
            <x v="11"/>
          </reference>
        </references>
      </pivotArea>
    </format>
    <format dxfId="27">
      <pivotArea outline="0" fieldPosition="0">
        <references count="1">
          <reference field="4294967294" count="1">
            <x v="12"/>
          </reference>
        </references>
      </pivotArea>
    </format>
    <format dxfId="26">
      <pivotArea outline="0" fieldPosition="0">
        <references count="1">
          <reference field="4294967294" count="1">
            <x v="13"/>
          </reference>
        </references>
      </pivotArea>
    </format>
    <format dxfId="25">
      <pivotArea outline="0" fieldPosition="0">
        <references count="1">
          <reference field="4294967294" count="1">
            <x v="2"/>
          </reference>
        </references>
      </pivotArea>
    </format>
    <format dxfId="2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3">
      <pivotArea outline="0" collapsedLevelsAreSubtotals="1" fieldPosition="0">
        <references count="1">
          <reference field="4294967294" count="1" selected="0">
            <x v="14"/>
          </reference>
        </references>
      </pivotArea>
    </format>
    <format dxfId="22">
      <pivotArea dataOnly="0" labelOnly="1" outline="0" fieldPosition="0">
        <references count="1">
          <reference field="4294967294" count="4">
            <x v="4"/>
            <x v="5"/>
            <x v="14"/>
            <x v="15"/>
          </reference>
        </references>
      </pivotArea>
    </format>
    <format dxfId="21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20">
      <pivotArea outline="0" fieldPosition="0">
        <references count="1">
          <reference field="4294967294" count="1">
            <x v="0"/>
          </reference>
        </references>
      </pivotArea>
    </format>
    <format dxfId="1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5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3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12">
      <pivotArea dataOnly="0" labelOnly="1" outline="0" fieldPosition="0">
        <references count="1">
          <reference field="4294967294" count="1">
            <x v="15"/>
          </reference>
        </references>
      </pivotArea>
    </format>
    <format dxfId="11">
      <pivotArea outline="0" collapsedLevelsAreSubtotals="1" fieldPosition="0">
        <references count="1">
          <reference field="4294967294" count="1" selected="0">
            <x v="7"/>
          </reference>
        </references>
      </pivotArea>
    </format>
    <format dxfId="10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9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3">
      <pivotArea outline="0" collapsedLevelsAreSubtotals="1" fieldPosition="0">
        <references count="1">
          <reference field="4294967294" count="1" selected="0">
            <x v="5"/>
          </reference>
        </references>
      </pivotArea>
    </format>
    <format dxfId="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0">
      <pivotArea dataOnly="0" labelOnly="1" outline="0" fieldPosition="0">
        <references count="1">
          <reference field="4294967294" count="1"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ivotTables/pivotTable1.xml" Type="http://schemas.openxmlformats.org/officeDocument/2006/relationships/pivotTable"/><Relationship Id="rId2" Target="../printerSettings/printerSettings5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2550-E10E-4F64-B8FB-2624212A8BCA}">
  <sheetPr codeName="Sheet7">
    <tabColor theme="9"/>
    <pageSetUpPr fitToPage="1"/>
  </sheetPr>
  <dimension ref="A1:Z36"/>
  <sheetViews>
    <sheetView showGridLines="0" tabSelected="1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/>
    </sheetView>
  </sheetViews>
  <sheetFormatPr defaultColWidth="8.5546875" defaultRowHeight="13.8" outlineLevelRow="1" outlineLevelCol="1" x14ac:dyDescent="0.3"/>
  <cols>
    <col min="1" max="1" customWidth="true" style="51" width="18.0"/>
    <col min="2" max="3" style="51" width="8.5546875"/>
    <col min="4" max="4" customWidth="true" style="51" width="13.109375"/>
    <col min="5" max="5" customWidth="true" style="125" width="12.5546875"/>
    <col min="6" max="6" customWidth="true" style="51" width="1.5546875"/>
    <col min="7" max="7" customWidth="true" style="51" width="11.5546875"/>
    <col min="8" max="8" customWidth="true" style="125" width="8.5546875"/>
    <col min="9" max="9" customWidth="true" style="51" width="1.5546875"/>
    <col min="10" max="10" customWidth="true" style="51" width="12.44140625"/>
    <col min="11" max="11" customWidth="true" style="125" width="8.5546875"/>
    <col min="12" max="12" customWidth="true" style="51" width="1.5546875"/>
    <col min="13" max="13" customWidth="true" style="51" width="16.5546875"/>
    <col min="14" max="14" customWidth="true" style="144" width="8.5546875"/>
    <col min="15" max="15" customWidth="true" hidden="true" style="51" width="1.5546875" outlineLevel="1"/>
    <col min="16" max="16" customWidth="true" hidden="true" style="51" width="12.109375" outlineLevel="1"/>
    <col min="17" max="17" customWidth="true" hidden="true" style="144" width="8.5546875" outlineLevel="1"/>
    <col min="18" max="18" customWidth="true" hidden="true" style="51" width="1.5546875" outlineLevel="1"/>
    <col min="19" max="19" customWidth="true" hidden="true" style="51" width="12.109375" outlineLevel="1"/>
    <col min="20" max="20" customWidth="true" hidden="true" style="144" width="8.5546875" outlineLevel="1"/>
    <col min="21" max="21" customWidth="true" hidden="true" style="51" width="1.5546875" outlineLevel="1"/>
    <col min="22" max="22" customWidth="true" hidden="true" style="51" width="12.109375" outlineLevel="1"/>
    <col min="23" max="23" customWidth="true" hidden="true" style="144" width="8.5546875" outlineLevel="1"/>
    <col min="24" max="24" customWidth="true" hidden="true" style="51" width="1.5546875" outlineLevel="1"/>
    <col min="25" max="25" customWidth="true" hidden="true" style="51" width="12.109375" outlineLevel="1"/>
    <col min="26" max="26" customWidth="true" hidden="true" style="141" width="8.5546875" outlineLevel="1"/>
    <col min="27" max="27" customWidth="true" hidden="true" style="51" width="1.5546875" outlineLevel="1"/>
    <col min="28" max="28" customWidth="true" hidden="true" style="51" width="8.5546875" outlineLevel="1"/>
    <col min="29" max="29" style="51" width="8.5546875" collapsed="true"/>
    <col min="30" max="16384" style="51" width="8.5546875"/>
  </cols>
  <sheetData>
    <row r="1" spans="1:26" x14ac:dyDescent="0.3">
      <c r="A1" s="50" t="s">
        <v>203</v>
      </c>
      <c r="B1" s="51">
        <f>PARAMETERS!$B$1</f>
        <v>0</v>
      </c>
      <c r="D1" s="51">
        <f>PARAMETERS!$D$1</f>
        <v>0</v>
      </c>
    </row>
    <row r="2" spans="1:26" x14ac:dyDescent="0.3">
      <c r="A2" s="50" t="s">
        <v>315</v>
      </c>
      <c r="H2" s="173" t="str">
        <f>IFERROR(G7/$D7,"")</f>
        <v/>
      </c>
      <c r="K2" s="173" t="str">
        <f>IFERROR(J7/$D7,"")</f>
        <v/>
      </c>
      <c r="N2" s="173" t="str">
        <f>IFERROR(M7/$D7,"")</f>
        <v/>
      </c>
      <c r="Q2" s="173" t="str">
        <f>IFERROR(P7/$D7,"")</f>
        <v/>
      </c>
      <c r="T2" s="173" t="str">
        <f>IFERROR(S7/$D7,"")</f>
        <v/>
      </c>
      <c r="V2" s="57"/>
      <c r="W2" s="145"/>
      <c r="Y2" s="57"/>
      <c r="Z2" s="133"/>
    </row>
    <row r="3" spans="1:26" ht="14.4" thickBot="1" x14ac:dyDescent="0.35">
      <c r="D3" s="59" t="s">
        <v>44</v>
      </c>
      <c r="E3" s="126"/>
      <c r="G3" s="59" t="s">
        <v>305</v>
      </c>
      <c r="H3" s="126"/>
      <c r="J3" s="59" t="s">
        <v>306</v>
      </c>
      <c r="K3" s="126"/>
      <c r="M3" s="59" t="s">
        <v>307</v>
      </c>
      <c r="N3" s="146"/>
      <c r="P3" s="59" t="s">
        <v>308</v>
      </c>
      <c r="Q3" s="146"/>
      <c r="S3" s="59" t="s">
        <v>309</v>
      </c>
      <c r="T3" s="146"/>
      <c r="V3" s="59" t="s">
        <v>161</v>
      </c>
      <c r="W3" s="146"/>
      <c r="Y3" s="59" t="s">
        <v>202</v>
      </c>
      <c r="Z3" s="134"/>
    </row>
    <row r="4" spans="1:26" ht="14.4" thickBot="1" x14ac:dyDescent="0.35">
      <c r="A4" s="327" t="s">
        <v>438</v>
      </c>
      <c r="B4" s="328"/>
      <c r="C4" s="345"/>
      <c r="D4" s="348"/>
      <c r="E4" s="349">
        <f>IFERROR((SUM('Line Detail'!HL:HL)/SUM('Line Detail'!HM:HM)),0)</f>
        <v>0</v>
      </c>
      <c r="G4" s="320"/>
      <c r="H4" s="318" cm="1">
        <f t="array" ref="H4">IFERROR((SUM(SUMIFS('Line Detail'!$HL:$HL,'Line Detail'!$BI:$BI,{"Contract (C)","Contract (M)"}))) / (SUM(SUMIFS('Line Detail'!$HM:$HM,'Line Detail'!$BI:$BI,{"Contract (C)","Contract (M)"}))),0)</f>
        <v>0</v>
      </c>
      <c r="J4" s="320"/>
      <c r="K4" s="318" cm="1">
        <f t="array" ref="K4">IFERROR((SUM(SUMIFS('Line Detail'!$HL:$HL,'Line Detail'!$BI:$BI,{"Program Price"}))) / (SUM(SUMIFS('Line Detail'!$HM:$HM,'Line Detail'!$BI:$BI,{"Program Price"}))),0)</f>
        <v>0</v>
      </c>
      <c r="M4" s="320"/>
      <c r="N4" s="318" cm="1">
        <f t="array" ref="N4">IFERROR((SUM(SUMIFS('Line Detail'!$HL:$HL,'Line Detail'!$BI:$BI,{"Off-Contract"}))) / (SUM(SUMIFS('Line Detail'!$HM:$HM,'Line Detail'!$BI:$BI,{"Off-Contract"}))),0)</f>
        <v>0</v>
      </c>
      <c r="P4" s="59"/>
      <c r="Q4" s="146"/>
      <c r="S4" s="59"/>
      <c r="T4" s="146"/>
      <c r="V4" s="59"/>
      <c r="W4" s="146"/>
      <c r="Y4" s="59"/>
      <c r="Z4" s="134"/>
    </row>
    <row r="5" spans="1:26" ht="14.4" thickBot="1" x14ac:dyDescent="0.35">
      <c r="A5" s="329" t="s">
        <v>452</v>
      </c>
      <c r="B5" s="330"/>
      <c r="C5" s="344"/>
      <c r="D5" s="346"/>
      <c r="E5" s="347">
        <f>IFERROR((SUM('Line Detail'!HN8:HN20004) / SUM('Line Detail'!HM8:HM20004)),0)</f>
        <v>0</v>
      </c>
      <c r="H5" s="350"/>
      <c r="K5" s="350"/>
      <c r="N5" s="350"/>
      <c r="P5" s="59"/>
      <c r="Q5" s="146"/>
      <c r="S5" s="59"/>
      <c r="T5" s="146"/>
      <c r="V5" s="59"/>
      <c r="W5" s="146"/>
      <c r="Y5" s="59"/>
      <c r="Z5" s="134"/>
    </row>
    <row r="6" spans="1:26" ht="14.4" thickBot="1" x14ac:dyDescent="0.35">
      <c r="D6" s="59"/>
      <c r="E6" s="126"/>
      <c r="G6" s="59"/>
      <c r="H6" s="126"/>
      <c r="J6" s="59"/>
      <c r="K6" s="126"/>
      <c r="M6" s="59"/>
      <c r="N6" s="146"/>
      <c r="P6" s="59"/>
      <c r="Q6" s="146"/>
      <c r="S6" s="59"/>
      <c r="T6" s="146"/>
      <c r="V6" s="59"/>
      <c r="W6" s="146"/>
      <c r="Y6" s="59"/>
      <c r="Z6" s="134"/>
    </row>
    <row r="7" spans="1:26" ht="15" customHeight="1" x14ac:dyDescent="0.3">
      <c r="A7" s="69" t="s">
        <v>27</v>
      </c>
      <c r="B7" s="70"/>
      <c r="C7" s="70"/>
      <c r="D7" s="390" t="e">
        <f>SUMIFS('Line Detail'!$FE:$FE,'Line Detail'!$BI:$BI,"&lt;&gt;No Bid") + SUM(PARAMETERS!B51:B52)</f>
        <v>#DIV/0!</v>
      </c>
      <c r="E7" s="127" t="str">
        <f>IFERROR(D7/D$7,"")</f>
        <v/>
      </c>
      <c r="G7" s="390" cm="1">
        <f t="array" ref="G7">SUM(SUMIFS('Line Detail'!$FE:$FE,'Line Detail'!$BI:$BI,{"Contract (C)","Contract (M)"}))</f>
        <v>0</v>
      </c>
      <c r="H7" s="127" t="str">
        <f>IFERROR(G7/G$7,"")</f>
        <v/>
      </c>
      <c r="J7" s="71">
        <f>SUMIFS('Line Detail'!$FE:$FE,'Line Detail'!$BI:$BI,"Program Price")</f>
        <v>0</v>
      </c>
      <c r="K7" s="127" t="str">
        <f>IFERROR(J7/J$7,"")</f>
        <v/>
      </c>
      <c r="M7" s="71">
        <f>SUMIFS('Line Detail'!$FE:$FE,'Line Detail'!$BI:$BI,"Off-Contract")</f>
        <v>0</v>
      </c>
      <c r="N7" s="143" t="str">
        <f>IFERROR(M7/M$7,"")</f>
        <v/>
      </c>
      <c r="P7" s="71">
        <f>PARAMETERS!B51</f>
        <v>0</v>
      </c>
      <c r="Q7" s="143" t="str">
        <f>IFERROR(P7/P$7,"")</f>
        <v/>
      </c>
      <c r="S7" s="71">
        <f>PARAMETERS!B52</f>
        <v>0</v>
      </c>
      <c r="T7" s="143" t="str">
        <f>IFERROR(S7/S$7,"")</f>
        <v/>
      </c>
      <c r="V7" s="71" t="e">
        <f>SUMIFS('Line Detail'!$GP:$GP,'Line Detail'!$BI:$BI,"&lt;&gt;No Bid") + SUM(PARAMETERS!B54:B55)</f>
        <v>#DIV/0!</v>
      </c>
      <c r="W7" s="143" t="str">
        <f>IFERROR(V7/V$7,"")</f>
        <v/>
      </c>
      <c r="Y7" s="71" t="e">
        <f>IF(V7="","",V7-D7)</f>
        <v>#DIV/0!</v>
      </c>
      <c r="Z7" s="135" t="str">
        <f>IFERROR((W7-E7)*10000,"")</f>
        <v/>
      </c>
    </row>
    <row r="8" spans="1:26" ht="15" hidden="1" customHeight="1" outlineLevel="1" x14ac:dyDescent="0.3">
      <c r="A8" s="73" t="s">
        <v>11</v>
      </c>
      <c r="B8" s="74"/>
      <c r="C8" s="74"/>
      <c r="D8" s="4" t="e">
        <f>SUMIFS('Line Detail'!$FF:$FF,'Line Detail'!$BI:$BI,"&lt;&gt;No Bid") + SUM(PARAMETERS!C51:C52)</f>
        <v>#DIV/0!</v>
      </c>
      <c r="E8" s="128" t="str">
        <f t="shared" ref="E8:E13" si="0">IFERROR(D8/D$7,"")</f>
        <v/>
      </c>
      <c r="G8" s="4" cm="1">
        <f t="array" ref="G8">SUM(SUMIFS('Line Detail'!$FF:$FF,'Line Detail'!$BI:$BI,{"Contract (C)","Contract (M)"}))</f>
        <v>0</v>
      </c>
      <c r="H8" s="128" t="str">
        <f t="shared" ref="H8:H13" si="1">IFERROR(G8/G$7,"")</f>
        <v/>
      </c>
      <c r="J8" s="4">
        <f>SUMIFS('Line Detail'!$FF:$FF,'Line Detail'!$BI:$BI,"Program Price")</f>
        <v>0</v>
      </c>
      <c r="K8" s="128" t="str">
        <f t="shared" ref="K8:K13" si="2">IFERROR(J8/J$7,"")</f>
        <v/>
      </c>
      <c r="M8" s="4">
        <f>SUMIFS('Line Detail'!$FF:$FF,'Line Detail'!$BI:$BI,"Off-Contract")</f>
        <v>0</v>
      </c>
      <c r="N8" s="147" t="str">
        <f t="shared" ref="N8:N13" si="3">IFERROR(M8/M$7,"")</f>
        <v/>
      </c>
      <c r="P8" s="4">
        <f>PARAMETERS!C51</f>
        <v>0</v>
      </c>
      <c r="Q8" s="147" t="str">
        <f t="shared" ref="Q8:Q13" si="4">IFERROR(P8/P$7,"")</f>
        <v/>
      </c>
      <c r="S8" s="4">
        <f>PARAMETERS!C52</f>
        <v>0</v>
      </c>
      <c r="T8" s="147" t="str">
        <f t="shared" ref="T8:T13" si="5">IFERROR(S8/S$7,"")</f>
        <v/>
      </c>
      <c r="V8" s="4" t="e">
        <f>SUMIFS('Line Detail'!$GQ:$GQ,'Line Detail'!$BI:$BI,"&lt;&gt;No Bid") + SUM(PARAMETERS!C54:C55)</f>
        <v>#DIV/0!</v>
      </c>
      <c r="W8" s="147" t="str">
        <f t="shared" ref="W8:W13" si="6">IFERROR(V8/V$7,"")</f>
        <v/>
      </c>
      <c r="Y8" s="4" t="e">
        <f t="shared" ref="Y8:Y24" si="7">IF(V8="","",V8-D8)</f>
        <v>#DIV/0!</v>
      </c>
      <c r="Z8" s="136" t="str">
        <f t="shared" ref="Z8:Z24" si="8">IFERROR((W8-E8)*10000,"")</f>
        <v/>
      </c>
    </row>
    <row r="9" spans="1:26" ht="15" hidden="1" customHeight="1" outlineLevel="1" x14ac:dyDescent="0.3">
      <c r="A9" s="73" t="s">
        <v>26</v>
      </c>
      <c r="B9" s="74"/>
      <c r="C9" s="74"/>
      <c r="D9" s="4" t="e">
        <f>SUMIFS('Line Detail'!$FG:$FG,'Line Detail'!$BI:$BI,"&lt;&gt;No Bid") + SUM(PARAMETERS!D51:D52)</f>
        <v>#DIV/0!</v>
      </c>
      <c r="E9" s="128" t="str">
        <f t="shared" si="0"/>
        <v/>
      </c>
      <c r="G9" s="4" cm="1">
        <f t="array" ref="G9">SUM(SUMIFS('Line Detail'!$FG:$FG,'Line Detail'!$BI:$BI,{"Contract (C)","Contract (M)"}))</f>
        <v>0</v>
      </c>
      <c r="H9" s="128" t="str">
        <f t="shared" si="1"/>
        <v/>
      </c>
      <c r="J9" s="4">
        <f>SUMIFS('Line Detail'!$FG:$FG,'Line Detail'!$BI:$BI,"Program Price")</f>
        <v>0</v>
      </c>
      <c r="K9" s="128" t="str">
        <f t="shared" si="2"/>
        <v/>
      </c>
      <c r="M9" s="4">
        <f>SUMIFS('Line Detail'!$FG:$FG,'Line Detail'!$BI:$BI,"Off-Contract")</f>
        <v>0</v>
      </c>
      <c r="N9" s="147" t="str">
        <f t="shared" si="3"/>
        <v/>
      </c>
      <c r="P9" s="4">
        <f>PARAMETERS!D51</f>
        <v>0</v>
      </c>
      <c r="Q9" s="147" t="str">
        <f t="shared" si="4"/>
        <v/>
      </c>
      <c r="S9" s="4">
        <f>PARAMETERS!D52</f>
        <v>0</v>
      </c>
      <c r="T9" s="147" t="str">
        <f t="shared" si="5"/>
        <v/>
      </c>
      <c r="V9" s="4" t="e">
        <f>SUMIFS('Line Detail'!$GR:$GR,'Line Detail'!$BI:$BI,"&lt;&gt;No Bid") + SUM(PARAMETERS!D54:D55)</f>
        <v>#DIV/0!</v>
      </c>
      <c r="W9" s="147" t="str">
        <f t="shared" si="6"/>
        <v/>
      </c>
      <c r="Y9" s="4" t="e">
        <f t="shared" si="7"/>
        <v>#DIV/0!</v>
      </c>
      <c r="Z9" s="136" t="str">
        <f t="shared" si="8"/>
        <v/>
      </c>
    </row>
    <row r="10" spans="1:26" ht="15" hidden="1" customHeight="1" outlineLevel="1" x14ac:dyDescent="0.3">
      <c r="A10" s="73" t="s">
        <v>28</v>
      </c>
      <c r="B10" s="74"/>
      <c r="C10" s="74"/>
      <c r="D10" s="4" t="e">
        <f>SUMIFS('Line Detail'!$FH:$FH,'Line Detail'!$BI:$BI,"&lt;&gt;No Bid") + SUM(PARAMETERS!E51:E52)</f>
        <v>#DIV/0!</v>
      </c>
      <c r="E10" s="128" t="str">
        <f t="shared" si="0"/>
        <v/>
      </c>
      <c r="G10" s="4" cm="1">
        <f t="array" ref="G10">SUM(SUMIFS('Line Detail'!$FH:$FH,'Line Detail'!$BI:$BI,{"Contract (C)","Contract (M)"}))</f>
        <v>0</v>
      </c>
      <c r="H10" s="128" t="str">
        <f t="shared" si="1"/>
        <v/>
      </c>
      <c r="J10" s="4">
        <f>SUMIFS('Line Detail'!$FH:$FH,'Line Detail'!$BI:$BI,"Program Price")</f>
        <v>0</v>
      </c>
      <c r="K10" s="128" t="str">
        <f t="shared" si="2"/>
        <v/>
      </c>
      <c r="M10" s="4">
        <f>SUMIFS('Line Detail'!$FH:$FH,'Line Detail'!$BI:$BI,"Off-Contract")</f>
        <v>0</v>
      </c>
      <c r="N10" s="147" t="str">
        <f t="shared" si="3"/>
        <v/>
      </c>
      <c r="P10" s="4">
        <f>PARAMETERS!E51</f>
        <v>0</v>
      </c>
      <c r="Q10" s="147" t="str">
        <f t="shared" si="4"/>
        <v/>
      </c>
      <c r="S10" s="4">
        <f>PARAMETERS!E52</f>
        <v>0</v>
      </c>
      <c r="T10" s="147" t="str">
        <f t="shared" si="5"/>
        <v/>
      </c>
      <c r="V10" s="4" t="e">
        <f>SUMIFS('Line Detail'!$GS:$GS,'Line Detail'!$BI:$BI,"&lt;&gt;No Bid") + SUM(PARAMETERS!E54:E55)</f>
        <v>#DIV/0!</v>
      </c>
      <c r="W10" s="147" t="str">
        <f t="shared" si="6"/>
        <v/>
      </c>
      <c r="Y10" s="4" t="e">
        <f t="shared" si="7"/>
        <v>#DIV/0!</v>
      </c>
      <c r="Z10" s="136" t="str">
        <f t="shared" si="8"/>
        <v/>
      </c>
    </row>
    <row r="11" spans="1:26" ht="15" hidden="1" customHeight="1" outlineLevel="1" x14ac:dyDescent="0.3">
      <c r="A11" s="73" t="s">
        <v>29</v>
      </c>
      <c r="B11" s="74"/>
      <c r="C11" s="74"/>
      <c r="D11" s="4">
        <f>SUMIFS('Line Detail'!$FI:$FI,'Line Detail'!$BI:$BI,"&lt;&gt;No Bid") + SUM(PARAMETERS!F51:F52)</f>
        <v>0</v>
      </c>
      <c r="E11" s="128" t="str">
        <f t="shared" si="0"/>
        <v/>
      </c>
      <c r="G11" s="4" cm="1">
        <f t="array" ref="G11">SUM(SUMIFS('Line Detail'!$FI:$FI,'Line Detail'!$BI:$BI,{"Contract (C)","Contract (M)"}))</f>
        <v>0</v>
      </c>
      <c r="H11" s="128" t="str">
        <f t="shared" si="1"/>
        <v/>
      </c>
      <c r="J11" s="4">
        <f>SUMIFS('Line Detail'!$FI:$FI,'Line Detail'!$BI:$BI,"Program Price")</f>
        <v>0</v>
      </c>
      <c r="K11" s="128" t="str">
        <f t="shared" si="2"/>
        <v/>
      </c>
      <c r="M11" s="4">
        <f>SUMIFS('Line Detail'!$FI:$FI,'Line Detail'!$BI:$BI,"Off-Contract")</f>
        <v>0</v>
      </c>
      <c r="N11" s="147" t="str">
        <f t="shared" si="3"/>
        <v/>
      </c>
      <c r="P11" s="4">
        <f>PARAMETERS!F51</f>
        <v>0</v>
      </c>
      <c r="Q11" s="147" t="str">
        <f t="shared" si="4"/>
        <v/>
      </c>
      <c r="S11" s="4">
        <f>PARAMETERS!F52</f>
        <v>0</v>
      </c>
      <c r="T11" s="147" t="str">
        <f t="shared" si="5"/>
        <v/>
      </c>
      <c r="V11" s="4">
        <f>SUMIFS('Line Detail'!$GT:$GT,'Line Detail'!$BI:$BI,"&lt;&gt;No Bid") + SUM(PARAMETERS!F54:F55)</f>
        <v>0</v>
      </c>
      <c r="W11" s="147" t="str">
        <f t="shared" si="6"/>
        <v/>
      </c>
      <c r="Y11" s="4">
        <f t="shared" si="7"/>
        <v>0</v>
      </c>
      <c r="Z11" s="136" t="str">
        <f t="shared" si="8"/>
        <v/>
      </c>
    </row>
    <row r="12" spans="1:26" ht="15" hidden="1" customHeight="1" outlineLevel="1" x14ac:dyDescent="0.3">
      <c r="A12" s="75" t="s">
        <v>30</v>
      </c>
      <c r="B12" s="76"/>
      <c r="C12" s="76"/>
      <c r="D12" s="4" t="e">
        <f>SUMIFS('Line Detail'!$FJ:$FJ,'Line Detail'!$BI:$BI,"&lt;&gt;No Bid") + SUM(PARAMETERS!G51:G52)</f>
        <v>#DIV/0!</v>
      </c>
      <c r="E12" s="129" t="str">
        <f t="shared" si="0"/>
        <v/>
      </c>
      <c r="G12" s="4" cm="1">
        <f t="array" ref="G12">SUM(SUMIFS('Line Detail'!$FJ:$FJ,'Line Detail'!$BI:$BI,{"Contract (C)","Contract (M)"}))</f>
        <v>0</v>
      </c>
      <c r="H12" s="129" t="str">
        <f t="shared" si="1"/>
        <v/>
      </c>
      <c r="J12" s="4">
        <f>SUMIFS('Line Detail'!$FJ:$FJ,'Line Detail'!$BI:$BI,"Program Price")</f>
        <v>0</v>
      </c>
      <c r="K12" s="129" t="str">
        <f t="shared" si="2"/>
        <v/>
      </c>
      <c r="M12" s="4">
        <f>SUMIFS('Line Detail'!$FJ:$FJ,'Line Detail'!$BI:$BI,"Off-Contract")</f>
        <v>0</v>
      </c>
      <c r="N12" s="148" t="str">
        <f t="shared" si="3"/>
        <v/>
      </c>
      <c r="P12" s="4">
        <f>PARAMETERS!G51</f>
        <v>0</v>
      </c>
      <c r="Q12" s="148" t="str">
        <f t="shared" si="4"/>
        <v/>
      </c>
      <c r="S12" s="4">
        <f>PARAMETERS!G52</f>
        <v>0</v>
      </c>
      <c r="T12" s="148" t="str">
        <f t="shared" si="5"/>
        <v/>
      </c>
      <c r="V12" s="4" t="e">
        <f>SUMIFS('Line Detail'!$GU:$GU,'Line Detail'!$BI:$BI,"&lt;&gt;No Bid") + SUM(PARAMETERS!G54:G55)</f>
        <v>#DIV/0!</v>
      </c>
      <c r="W12" s="148" t="str">
        <f t="shared" si="6"/>
        <v/>
      </c>
      <c r="Y12" s="4" t="e">
        <f t="shared" si="7"/>
        <v>#DIV/0!</v>
      </c>
      <c r="Z12" s="137" t="str">
        <f t="shared" si="8"/>
        <v/>
      </c>
    </row>
    <row r="13" spans="1:26" ht="15" customHeight="1" collapsed="1" thickBot="1" x14ac:dyDescent="0.35">
      <c r="A13" s="77" t="s">
        <v>31</v>
      </c>
      <c r="B13" s="78"/>
      <c r="C13" s="78"/>
      <c r="D13" s="79" t="e">
        <f>SUMIFS('Line Detail'!$FK:$FK,'Line Detail'!$BI:$BI,"&lt;&gt;No Bid") + SUM(PARAMETERS!H51:H52)</f>
        <v>#DIV/0!</v>
      </c>
      <c r="E13" s="130" t="str">
        <f t="shared" si="0"/>
        <v/>
      </c>
      <c r="G13" s="79" cm="1">
        <f t="array" ref="G13">SUM(SUMIFS('Line Detail'!$FK:$FK,'Line Detail'!$BI:$BI,{"Contract (C)","Contract (M)"}))</f>
        <v>0</v>
      </c>
      <c r="H13" s="130" t="str">
        <f t="shared" si="1"/>
        <v/>
      </c>
      <c r="J13" s="79">
        <f>SUMIFS('Line Detail'!$FK:$FK,'Line Detail'!$BI:$BI,"Program Price")</f>
        <v>0</v>
      </c>
      <c r="K13" s="130" t="str">
        <f t="shared" si="2"/>
        <v/>
      </c>
      <c r="M13" s="79">
        <f>SUMIFS('Line Detail'!$FK:$FK,'Line Detail'!$BI:$BI,"Off-Contract")</f>
        <v>0</v>
      </c>
      <c r="N13" s="149" t="str">
        <f t="shared" si="3"/>
        <v/>
      </c>
      <c r="P13" s="79">
        <f>PARAMETERS!H51</f>
        <v>0</v>
      </c>
      <c r="Q13" s="149" t="str">
        <f t="shared" si="4"/>
        <v/>
      </c>
      <c r="S13" s="79">
        <f>PARAMETERS!H52</f>
        <v>0</v>
      </c>
      <c r="T13" s="149" t="str">
        <f t="shared" si="5"/>
        <v/>
      </c>
      <c r="V13" s="79" t="e">
        <f>SUMIFS('Line Detail'!$GV:$GV,'Line Detail'!$BI:$BI,"&lt;&gt;No Bid") + SUM(PARAMETERS!H54:H55)</f>
        <v>#DIV/0!</v>
      </c>
      <c r="W13" s="149" t="str">
        <f t="shared" si="6"/>
        <v/>
      </c>
      <c r="Y13" s="79" t="e">
        <f t="shared" si="7"/>
        <v>#DIV/0!</v>
      </c>
      <c r="Z13" s="138" t="str">
        <f t="shared" si="8"/>
        <v/>
      </c>
    </row>
    <row r="14" spans="1:26" ht="15" hidden="1" customHeight="1" outlineLevel="1" x14ac:dyDescent="0.3">
      <c r="A14" s="73" t="s">
        <v>33</v>
      </c>
      <c r="B14" s="74"/>
      <c r="C14" s="74"/>
      <c r="D14" s="4" t="e">
        <f>SUMIFS('Line Detail'!$FL:$FL,'Line Detail'!$BI:$BI,"&lt;&gt;No Bid") + SUM(PARAMETERS!I51:I52)</f>
        <v>#DIV/0!</v>
      </c>
      <c r="E14" s="128" t="str">
        <f>IFERROR(D14/D$13,"")</f>
        <v/>
      </c>
      <c r="G14" s="4" cm="1">
        <f t="array" ref="G14">SUM(SUMIFS('Line Detail'!$FL:$FL,'Line Detail'!$BI:$BI,{"Contract (C)","Contract (M)"}))</f>
        <v>0</v>
      </c>
      <c r="H14" s="128" t="str">
        <f>IFERROR(G14/G$13,"")</f>
        <v/>
      </c>
      <c r="J14" s="4">
        <f>SUMIFS('Line Detail'!$FL:$FL,'Line Detail'!$BI:$BI,"Program Price")</f>
        <v>0</v>
      </c>
      <c r="K14" s="128" t="str">
        <f>IFERROR(J14/J$13,"")</f>
        <v/>
      </c>
      <c r="M14" s="4">
        <f>SUMIFS('Line Detail'!$FL:$FL,'Line Detail'!$BI:$BI,"Off-Contract")</f>
        <v>0</v>
      </c>
      <c r="N14" s="147" t="str">
        <f>IFERROR(M14/M$13,"")</f>
        <v/>
      </c>
      <c r="P14" s="4">
        <f>PARAMETERS!I51</f>
        <v>0</v>
      </c>
      <c r="Q14" s="147" t="str">
        <f>IFERROR(P14/P$13,"")</f>
        <v/>
      </c>
      <c r="S14" s="4">
        <f>PARAMETERS!I52</f>
        <v>0</v>
      </c>
      <c r="T14" s="147" t="str">
        <f>IFERROR(S14/S$13,"")</f>
        <v/>
      </c>
      <c r="V14" s="4" t="e">
        <f>SUMIFS('Line Detail'!$GW:$GW,'Line Detail'!$BI:$BI,"&lt;&gt;No Bid") + SUM(PARAMETERS!I54:I55)</f>
        <v>#DIV/0!</v>
      </c>
      <c r="W14" s="147" t="str">
        <f>IFERROR(V14/V$13,"")</f>
        <v/>
      </c>
      <c r="Y14" s="4" t="e">
        <f t="shared" si="7"/>
        <v>#DIV/0!</v>
      </c>
      <c r="Z14" s="136" t="str">
        <f t="shared" si="8"/>
        <v/>
      </c>
    </row>
    <row r="15" spans="1:26" ht="15" hidden="1" customHeight="1" outlineLevel="1" x14ac:dyDescent="0.3">
      <c r="A15" s="80" t="s">
        <v>34</v>
      </c>
      <c r="B15" s="74"/>
      <c r="C15" s="74"/>
      <c r="D15" s="4" t="e">
        <f>SUMIFS('Line Detail'!$FM:$FM,'Line Detail'!$BI:$BI,"&lt;&gt;No Bid") + SUM(PARAMETERS!J51:J52)</f>
        <v>#DIV/0!</v>
      </c>
      <c r="E15" s="128" t="str">
        <f t="shared" ref="E15:E24" si="9">IFERROR(D15/D$13,"")</f>
        <v/>
      </c>
      <c r="G15" s="4" cm="1">
        <f t="array" ref="G15">SUM(SUMIFS('Line Detail'!$FM:$FM,'Line Detail'!$BI:$BI,{"Contract (C)","Contract (M)"}))</f>
        <v>0</v>
      </c>
      <c r="H15" s="128" t="str">
        <f t="shared" ref="H15:H24" si="10">IFERROR(G15/G$13,"")</f>
        <v/>
      </c>
      <c r="J15" s="4">
        <f>SUMIFS('Line Detail'!$FM:$FM,'Line Detail'!$BI:$BI,"Program Price")</f>
        <v>0</v>
      </c>
      <c r="K15" s="128" t="str">
        <f t="shared" ref="K15:K24" si="11">IFERROR(J15/J$13,"")</f>
        <v/>
      </c>
      <c r="M15" s="4">
        <f>SUMIFS('Line Detail'!$FM:$FM,'Line Detail'!$BI:$BI,"Off-Contract")</f>
        <v>0</v>
      </c>
      <c r="N15" s="147" t="str">
        <f t="shared" ref="N15:N24" si="12">IFERROR(M15/M$13,"")</f>
        <v/>
      </c>
      <c r="P15" s="4">
        <f>PARAMETERS!J51</f>
        <v>0</v>
      </c>
      <c r="Q15" s="147" t="str">
        <f t="shared" ref="Q15:Q24" si="13">IFERROR(P15/P$13,"")</f>
        <v/>
      </c>
      <c r="S15" s="4">
        <f>PARAMETERS!J52</f>
        <v>0</v>
      </c>
      <c r="T15" s="147" t="str">
        <f t="shared" ref="T15:T24" si="14">IFERROR(S15/S$13,"")</f>
        <v/>
      </c>
      <c r="V15" s="4" t="e">
        <f>SUMIFS('Line Detail'!$GX:$GX,'Line Detail'!$BI:$BI,"&lt;&gt;No Bid") + SUM(PARAMETERS!J54:J55)</f>
        <v>#DIV/0!</v>
      </c>
      <c r="W15" s="147" t="str">
        <f t="shared" ref="W15:W24" si="15">IFERROR(V15/V$13,"")</f>
        <v/>
      </c>
      <c r="Y15" s="4" t="e">
        <f t="shared" si="7"/>
        <v>#DIV/0!</v>
      </c>
      <c r="Z15" s="136" t="str">
        <f t="shared" si="8"/>
        <v/>
      </c>
    </row>
    <row r="16" spans="1:26" ht="15" customHeight="1" collapsed="1" x14ac:dyDescent="0.3">
      <c r="A16" s="65" t="s">
        <v>36</v>
      </c>
      <c r="B16" s="66"/>
      <c r="C16" s="66"/>
      <c r="D16" s="67" t="e">
        <f>SUMIFS('Line Detail'!$FN:$FN,'Line Detail'!$BI:$BI,"&lt;&gt;No Bid") + SUM(PARAMETERS!K51:K52)</f>
        <v>#DIV/0!</v>
      </c>
      <c r="E16" s="131" t="str">
        <f t="shared" si="9"/>
        <v/>
      </c>
      <c r="G16" s="67" cm="1">
        <f t="array" ref="G16">SUM(SUMIFS('Line Detail'!$FN:$FN,'Line Detail'!$BI:$BI,{"Contract (C)","Contract (M)"}))</f>
        <v>0</v>
      </c>
      <c r="H16" s="131" t="str">
        <f t="shared" si="10"/>
        <v/>
      </c>
      <c r="J16" s="67">
        <f>SUMIFS('Line Detail'!$FN:$FN,'Line Detail'!$BI:$BI,"Program Price")</f>
        <v>0</v>
      </c>
      <c r="K16" s="131" t="str">
        <f t="shared" si="11"/>
        <v/>
      </c>
      <c r="M16" s="67">
        <f>SUMIFS('Line Detail'!$FN:$FN,'Line Detail'!$BI:$BI,"Off-Contract")</f>
        <v>0</v>
      </c>
      <c r="N16" s="150" t="str">
        <f t="shared" si="12"/>
        <v/>
      </c>
      <c r="P16" s="67">
        <f>PARAMETERS!K51</f>
        <v>0</v>
      </c>
      <c r="Q16" s="150" t="str">
        <f t="shared" si="13"/>
        <v/>
      </c>
      <c r="S16" s="67">
        <f>PARAMETERS!K52</f>
        <v>0</v>
      </c>
      <c r="T16" s="150" t="str">
        <f t="shared" si="14"/>
        <v/>
      </c>
      <c r="V16" s="67" t="e">
        <f>SUMIFS('Line Detail'!$GY:$GY,'Line Detail'!$BI:$BI,"&lt;&gt;No Bid") + SUM(PARAMETERS!K54:K55)</f>
        <v>#DIV/0!</v>
      </c>
      <c r="W16" s="150" t="str">
        <f t="shared" si="15"/>
        <v/>
      </c>
      <c r="Y16" s="67" t="e">
        <f t="shared" si="7"/>
        <v>#DIV/0!</v>
      </c>
      <c r="Z16" s="139" t="str">
        <f t="shared" si="8"/>
        <v/>
      </c>
    </row>
    <row r="17" spans="1:26" ht="15" hidden="1" customHeight="1" outlineLevel="1" x14ac:dyDescent="0.3">
      <c r="A17" s="73" t="s">
        <v>37</v>
      </c>
      <c r="B17" s="74"/>
      <c r="C17" s="74"/>
      <c r="D17" s="4" t="e">
        <f>SUMIFS('Line Detail'!$FO:$FO,'Line Detail'!$BI:$BI,"&lt;&gt;No Bid") + SUM(PARAMETERS!L51:L52)</f>
        <v>#DIV/0!</v>
      </c>
      <c r="E17" s="128" t="str">
        <f t="shared" si="9"/>
        <v/>
      </c>
      <c r="G17" s="4" cm="1">
        <f t="array" ref="G17">SUM(SUMIFS('Line Detail'!$FO:$FO,'Line Detail'!$BI:$BI,{"Contract (C)","Contract (M)"}))</f>
        <v>0</v>
      </c>
      <c r="H17" s="128" t="str">
        <f t="shared" si="10"/>
        <v/>
      </c>
      <c r="J17" s="4">
        <f>SUMIFS('Line Detail'!$FO:$FO,'Line Detail'!$BI:$BI,"Program Price")</f>
        <v>0</v>
      </c>
      <c r="K17" s="128" t="str">
        <f t="shared" si="11"/>
        <v/>
      </c>
      <c r="M17" s="4">
        <f>SUMIFS('Line Detail'!$FO:$FO,'Line Detail'!$BI:$BI,"Off-Contract")</f>
        <v>0</v>
      </c>
      <c r="N17" s="147" t="str">
        <f t="shared" si="12"/>
        <v/>
      </c>
      <c r="P17" s="4">
        <f>PARAMETERS!L51</f>
        <v>0</v>
      </c>
      <c r="Q17" s="147" t="str">
        <f t="shared" si="13"/>
        <v/>
      </c>
      <c r="S17" s="4">
        <f>PARAMETERS!L52</f>
        <v>0</v>
      </c>
      <c r="T17" s="147" t="str">
        <f t="shared" si="14"/>
        <v/>
      </c>
      <c r="V17" s="4" t="e">
        <f>SUMIFS('Line Detail'!$GZ:$GZ,'Line Detail'!$BI:$BI,"&lt;&gt;No Bid") + SUM(PARAMETERS!L54:L55)</f>
        <v>#DIV/0!</v>
      </c>
      <c r="W17" s="147" t="str">
        <f t="shared" si="15"/>
        <v/>
      </c>
      <c r="Y17" s="4" t="e">
        <f t="shared" si="7"/>
        <v>#DIV/0!</v>
      </c>
      <c r="Z17" s="136" t="str">
        <f t="shared" si="8"/>
        <v/>
      </c>
    </row>
    <row r="18" spans="1:26" ht="15" customHeight="1" collapsed="1" thickBot="1" x14ac:dyDescent="0.35">
      <c r="A18" s="65" t="s">
        <v>32</v>
      </c>
      <c r="B18" s="66"/>
      <c r="C18" s="66"/>
      <c r="D18" s="67" t="e">
        <f>SUMIFS('Line Detail'!$FP:$FP,'Line Detail'!$BI:$BI,"&lt;&gt;No Bid") + SUM(PARAMETERS!M51:M52)</f>
        <v>#DIV/0!</v>
      </c>
      <c r="E18" s="131" t="str">
        <f t="shared" si="9"/>
        <v/>
      </c>
      <c r="G18" s="67" cm="1">
        <f t="array" ref="G18">SUM(SUMIFS('Line Detail'!$FP:$FP,'Line Detail'!$BI:$BI,{"Contract (C)","Contract (M)"}))</f>
        <v>0</v>
      </c>
      <c r="H18" s="131" t="str">
        <f t="shared" si="10"/>
        <v/>
      </c>
      <c r="J18" s="67">
        <f>SUMIFS('Line Detail'!$FP:$FP,'Line Detail'!$BI:$BI,"Program Price")</f>
        <v>0</v>
      </c>
      <c r="K18" s="131" t="str">
        <f t="shared" si="11"/>
        <v/>
      </c>
      <c r="M18" s="67">
        <f>SUMIFS('Line Detail'!$FP:$FP,'Line Detail'!$BI:$BI,"Off-Contract")</f>
        <v>0</v>
      </c>
      <c r="N18" s="150" t="str">
        <f t="shared" si="12"/>
        <v/>
      </c>
      <c r="P18" s="67">
        <f>PARAMETERS!M51</f>
        <v>0</v>
      </c>
      <c r="Q18" s="150" t="str">
        <f t="shared" si="13"/>
        <v/>
      </c>
      <c r="S18" s="67">
        <f>PARAMETERS!M52</f>
        <v>0</v>
      </c>
      <c r="T18" s="150" t="str">
        <f t="shared" si="14"/>
        <v/>
      </c>
      <c r="V18" s="67" t="e">
        <f>SUMIFS('Line Detail'!$HA:$HA,'Line Detail'!$BI:$BI,"&lt;&gt;No Bid") + SUM(PARAMETERS!M54:M55)</f>
        <v>#DIV/0!</v>
      </c>
      <c r="W18" s="150" t="str">
        <f t="shared" si="15"/>
        <v/>
      </c>
      <c r="Y18" s="67" t="e">
        <f t="shared" si="7"/>
        <v>#DIV/0!</v>
      </c>
      <c r="Z18" s="139" t="str">
        <f t="shared" si="8"/>
        <v/>
      </c>
    </row>
    <row r="19" spans="1:26" ht="15" hidden="1" customHeight="1" outlineLevel="1" x14ac:dyDescent="0.3">
      <c r="A19" s="73" t="s">
        <v>38</v>
      </c>
      <c r="B19" s="74"/>
      <c r="C19" s="74"/>
      <c r="D19" s="4" t="e">
        <f>SUMIFS('Line Detail'!$FQ:$FQ,'Line Detail'!$BI:$BI,"&lt;&gt;No Bid") + SUM(PARAMETERS!N51:N52)</f>
        <v>#DIV/0!</v>
      </c>
      <c r="E19" s="128" t="str">
        <f t="shared" si="9"/>
        <v/>
      </c>
      <c r="G19" s="4" cm="1">
        <f t="array" ref="G19">SUM(SUMIFS('Line Detail'!$FQ:$FQ,'Line Detail'!$BI:$BI,{"Contract (C)","Contract (M)"}))</f>
        <v>0</v>
      </c>
      <c r="H19" s="128" t="str">
        <f t="shared" si="10"/>
        <v/>
      </c>
      <c r="J19" s="4">
        <f>SUMIFS('Line Detail'!$FQ:$FQ,'Line Detail'!$BI:$BI,"Program Price")</f>
        <v>0</v>
      </c>
      <c r="K19" s="128" t="str">
        <f t="shared" si="11"/>
        <v/>
      </c>
      <c r="M19" s="4">
        <f>SUMIFS('Line Detail'!$FQ:$FQ,'Line Detail'!$BI:$BI,"Off-Contract")</f>
        <v>0</v>
      </c>
      <c r="N19" s="147" t="str">
        <f t="shared" si="12"/>
        <v/>
      </c>
      <c r="P19" s="4">
        <f>PARAMETERS!N51</f>
        <v>0</v>
      </c>
      <c r="Q19" s="147" t="str">
        <f t="shared" si="13"/>
        <v/>
      </c>
      <c r="S19" s="4">
        <f>PARAMETERS!N52</f>
        <v>0</v>
      </c>
      <c r="T19" s="147" t="str">
        <f t="shared" si="14"/>
        <v/>
      </c>
      <c r="V19" s="4" t="e">
        <f>SUMIFS('Line Detail'!$HB:$HB,'Line Detail'!$BI:$BI,"&lt;&gt;No Bid") + SUM(PARAMETERS!N54:N55)</f>
        <v>#DIV/0!</v>
      </c>
      <c r="W19" s="147" t="str">
        <f t="shared" si="15"/>
        <v/>
      </c>
      <c r="Y19" s="4" t="e">
        <f t="shared" si="7"/>
        <v>#DIV/0!</v>
      </c>
      <c r="Z19" s="136" t="str">
        <f t="shared" si="8"/>
        <v/>
      </c>
    </row>
    <row r="20" spans="1:26" ht="15" hidden="1" customHeight="1" outlineLevel="1" x14ac:dyDescent="0.3">
      <c r="A20" s="80" t="s">
        <v>39</v>
      </c>
      <c r="B20" s="74"/>
      <c r="C20" s="74"/>
      <c r="D20" s="4" t="e">
        <f>SUMIFS('Line Detail'!$FR:$FR,'Line Detail'!$BI:$BI,"&lt;&gt;No Bid") + SUM(PARAMETERS!P51:P52)</f>
        <v>#DIV/0!</v>
      </c>
      <c r="E20" s="128" t="str">
        <f t="shared" si="9"/>
        <v/>
      </c>
      <c r="G20" s="4" cm="1">
        <f t="array" ref="G20">SUM(SUMIFS('Line Detail'!$FR:$FR,'Line Detail'!$BI:$BI,{"Contract (C)","Contract (M)"}))</f>
        <v>0</v>
      </c>
      <c r="H20" s="128" t="str">
        <f t="shared" si="10"/>
        <v/>
      </c>
      <c r="J20" s="4">
        <f>SUMIFS('Line Detail'!$FR:$FR,'Line Detail'!$BI:$BI,"Program Price")</f>
        <v>0</v>
      </c>
      <c r="K20" s="128" t="str">
        <f t="shared" si="11"/>
        <v/>
      </c>
      <c r="M20" s="4">
        <f>SUMIFS('Line Detail'!$FR:$FR,'Line Detail'!$BI:$BI,"Off-Contract")</f>
        <v>0</v>
      </c>
      <c r="N20" s="147" t="str">
        <f t="shared" si="12"/>
        <v/>
      </c>
      <c r="P20" s="4">
        <f>PARAMETERS!P51</f>
        <v>0</v>
      </c>
      <c r="Q20" s="147" t="str">
        <f t="shared" si="13"/>
        <v/>
      </c>
      <c r="S20" s="4">
        <f>PARAMETERS!P52</f>
        <v>0</v>
      </c>
      <c r="T20" s="147" t="str">
        <f t="shared" si="14"/>
        <v/>
      </c>
      <c r="V20" s="4" t="e">
        <f>SUMIFS('Line Detail'!$HC:$HC,'Line Detail'!$BI:$BI,"&lt;&gt;No Bid") + SUM(PARAMETERS!P54:P55)</f>
        <v>#DIV/0!</v>
      </c>
      <c r="W20" s="147" t="str">
        <f t="shared" si="15"/>
        <v/>
      </c>
      <c r="Y20" s="4" t="e">
        <f t="shared" si="7"/>
        <v>#DIV/0!</v>
      </c>
      <c r="Z20" s="136" t="str">
        <f t="shared" si="8"/>
        <v/>
      </c>
    </row>
    <row r="21" spans="1:26" ht="15" hidden="1" customHeight="1" outlineLevel="1" x14ac:dyDescent="0.3">
      <c r="A21" s="73" t="s">
        <v>25</v>
      </c>
      <c r="B21" s="74"/>
      <c r="C21" s="74"/>
      <c r="D21" s="4" t="e">
        <f>SUMIFS('Line Detail'!$FS:$FS,'Line Detail'!$BI:$BI,"&lt;&gt;No Bid") + SUM(PARAMETERS!Q51:Q52)</f>
        <v>#DIV/0!</v>
      </c>
      <c r="E21" s="128" t="str">
        <f t="shared" si="9"/>
        <v/>
      </c>
      <c r="G21" s="4" cm="1">
        <f t="array" ref="G21">SUM(SUMIFS('Line Detail'!$FS:$FS,'Line Detail'!$BI:$BI,{"Contract (C)","Contract (M)"}))</f>
        <v>0</v>
      </c>
      <c r="H21" s="128" t="str">
        <f t="shared" si="10"/>
        <v/>
      </c>
      <c r="J21" s="4">
        <f>SUMIFS('Line Detail'!$FS:$FS,'Line Detail'!$BI:$BI,"Program Price")</f>
        <v>0</v>
      </c>
      <c r="K21" s="128" t="str">
        <f t="shared" si="11"/>
        <v/>
      </c>
      <c r="M21" s="4">
        <f>SUMIFS('Line Detail'!$FS:$FS,'Line Detail'!$BI:$BI,"Off-Contract")</f>
        <v>0</v>
      </c>
      <c r="N21" s="147" t="str">
        <f t="shared" si="12"/>
        <v/>
      </c>
      <c r="P21" s="4">
        <f>PARAMETERS!Q51</f>
        <v>0</v>
      </c>
      <c r="Q21" s="147" t="str">
        <f t="shared" si="13"/>
        <v/>
      </c>
      <c r="S21" s="4">
        <f>PARAMETERS!Q52</f>
        <v>0</v>
      </c>
      <c r="T21" s="147" t="str">
        <f t="shared" si="14"/>
        <v/>
      </c>
      <c r="V21" s="4" t="e">
        <f>SUMIFS('Line Detail'!$HD:$HD,'Line Detail'!$BI:$BI,"&lt;&gt;No Bid") + SUM(PARAMETERS!Q54:Q55)</f>
        <v>#DIV/0!</v>
      </c>
      <c r="W21" s="147" t="str">
        <f t="shared" si="15"/>
        <v/>
      </c>
      <c r="Y21" s="4" t="e">
        <f t="shared" si="7"/>
        <v>#DIV/0!</v>
      </c>
      <c r="Z21" s="136" t="str">
        <f t="shared" si="8"/>
        <v/>
      </c>
    </row>
    <row r="22" spans="1:26" ht="15" hidden="1" customHeight="1" outlineLevel="1" x14ac:dyDescent="0.3">
      <c r="A22" s="73" t="s">
        <v>21</v>
      </c>
      <c r="B22" s="74"/>
      <c r="C22" s="74"/>
      <c r="D22" s="4" t="e">
        <f>SUMIFS('Line Detail'!$FT:$FT,'Line Detail'!$BI:$BI,"&lt;&gt;No Bid") + SUM(PARAMETERS!R51:R52)</f>
        <v>#DIV/0!</v>
      </c>
      <c r="E22" s="128" t="str">
        <f t="shared" si="9"/>
        <v/>
      </c>
      <c r="G22" s="4" cm="1">
        <f t="array" ref="G22">SUM(SUMIFS('Line Detail'!$FT:$FT,'Line Detail'!$BI:$BI,{"Contract (C)","Contract (M)"}))</f>
        <v>0</v>
      </c>
      <c r="H22" s="128" t="str">
        <f t="shared" si="10"/>
        <v/>
      </c>
      <c r="J22" s="4">
        <f>SUMIFS('Line Detail'!$FT:$FT,'Line Detail'!$BI:$BI,"Program Price")</f>
        <v>0</v>
      </c>
      <c r="K22" s="128" t="str">
        <f t="shared" si="11"/>
        <v/>
      </c>
      <c r="M22" s="4">
        <f>SUMIFS('Line Detail'!$FT:$FT,'Line Detail'!$BI:$BI,"Off-Contract")</f>
        <v>0</v>
      </c>
      <c r="N22" s="147" t="str">
        <f t="shared" si="12"/>
        <v/>
      </c>
      <c r="P22" s="4">
        <f>PARAMETERS!R51</f>
        <v>0</v>
      </c>
      <c r="Q22" s="147" t="str">
        <f t="shared" si="13"/>
        <v/>
      </c>
      <c r="S22" s="4">
        <f>PARAMETERS!R52</f>
        <v>0</v>
      </c>
      <c r="T22" s="147" t="str">
        <f t="shared" si="14"/>
        <v/>
      </c>
      <c r="V22" s="4" t="e">
        <f>SUMIFS('Line Detail'!$HE:$HE,'Line Detail'!$BI:$BI,"&lt;&gt;No Bid") + SUM(PARAMETERS!R54:R55)</f>
        <v>#DIV/0!</v>
      </c>
      <c r="W22" s="147" t="str">
        <f t="shared" si="15"/>
        <v/>
      </c>
      <c r="Y22" s="4" t="e">
        <f t="shared" si="7"/>
        <v>#DIV/0!</v>
      </c>
      <c r="Z22" s="136" t="str">
        <f t="shared" si="8"/>
        <v/>
      </c>
    </row>
    <row r="23" spans="1:26" ht="15" hidden="1" customHeight="1" outlineLevel="1" thickBot="1" x14ac:dyDescent="0.35">
      <c r="A23" s="73" t="s">
        <v>40</v>
      </c>
      <c r="B23" s="74"/>
      <c r="C23" s="74"/>
      <c r="D23" s="68" t="e">
        <f>SUMIFS('Line Detail'!$FU:$FU,'Line Detail'!$BI:$BI,"&lt;&gt;No Bid") + SUM(PARAMETERS!S51:S52)</f>
        <v>#DIV/0!</v>
      </c>
      <c r="E23" s="128" t="str">
        <f t="shared" si="9"/>
        <v/>
      </c>
      <c r="G23" s="68" cm="1">
        <f t="array" ref="G23">SUM(SUMIFS('Line Detail'!$FU:$FU,'Line Detail'!$BI:$BI,{"Contract (C)","Contract (M)"}))</f>
        <v>0</v>
      </c>
      <c r="H23" s="132" t="str">
        <f t="shared" si="10"/>
        <v/>
      </c>
      <c r="J23" s="68">
        <f>SUMIFS('Line Detail'!$FU:$FU,'Line Detail'!$BI:$BI,"Program Price")</f>
        <v>0</v>
      </c>
      <c r="K23" s="132" t="str">
        <f t="shared" si="11"/>
        <v/>
      </c>
      <c r="M23" s="68">
        <f>SUMIFS('Line Detail'!$FU:$FU,'Line Detail'!$BI:$BI,"Off-Contract")</f>
        <v>0</v>
      </c>
      <c r="N23" s="151" t="str">
        <f t="shared" si="12"/>
        <v/>
      </c>
      <c r="P23" s="68">
        <f>PARAMETERS!S51</f>
        <v>0</v>
      </c>
      <c r="Q23" s="151" t="str">
        <f t="shared" si="13"/>
        <v/>
      </c>
      <c r="S23" s="68">
        <f>PARAMETERS!S52</f>
        <v>0</v>
      </c>
      <c r="T23" s="151" t="str">
        <f t="shared" si="14"/>
        <v/>
      </c>
      <c r="V23" s="4" t="e">
        <f>SUMIFS('Line Detail'!$HF:$HF,'Line Detail'!$BI:$BI,"&lt;&gt;No Bid") + SUM(PARAMETERS!S54:S55)</f>
        <v>#DIV/0!</v>
      </c>
      <c r="W23" s="147" t="str">
        <f t="shared" si="15"/>
        <v/>
      </c>
      <c r="Y23" s="4" t="e">
        <f t="shared" si="7"/>
        <v>#DIV/0!</v>
      </c>
      <c r="Z23" s="136" t="str">
        <f t="shared" si="8"/>
        <v/>
      </c>
    </row>
    <row r="24" spans="1:26" ht="15" customHeight="1" collapsed="1" thickBot="1" x14ac:dyDescent="0.35">
      <c r="A24" s="202" t="s">
        <v>91</v>
      </c>
      <c r="B24" s="203"/>
      <c r="C24" s="203"/>
      <c r="D24" s="204" t="e">
        <f>SUMIFS('Line Detail'!$FV:$FV,'Line Detail'!$BI:$BI,"&lt;&gt;No Bid") + SUM(PARAMETERS!T51:T52)</f>
        <v>#DIV/0!</v>
      </c>
      <c r="E24" s="205" t="str">
        <f t="shared" si="9"/>
        <v/>
      </c>
      <c r="G24" s="204" cm="1">
        <f t="array" ref="G24">SUM(SUMIFS('Line Detail'!$FV:$FV,'Line Detail'!$BI:$BI,{"Contract (C)","Contract (M)"}))</f>
        <v>0</v>
      </c>
      <c r="H24" s="205" t="str">
        <f t="shared" si="10"/>
        <v/>
      </c>
      <c r="J24" s="204">
        <f>SUMIFS('Line Detail'!$FV:$FV,'Line Detail'!$BI:$BI,"Program Price")</f>
        <v>0</v>
      </c>
      <c r="K24" s="205" t="str">
        <f t="shared" si="11"/>
        <v/>
      </c>
      <c r="M24" s="204">
        <f>SUMIFS('Line Detail'!$FV:$FV,'Line Detail'!$BI:$BI,"Off-Contract")</f>
        <v>0</v>
      </c>
      <c r="N24" s="206" t="str">
        <f t="shared" si="12"/>
        <v/>
      </c>
      <c r="P24" s="204">
        <f>PARAMETERS!T51</f>
        <v>0</v>
      </c>
      <c r="Q24" s="206" t="str">
        <f t="shared" si="13"/>
        <v/>
      </c>
      <c r="S24" s="204">
        <f>PARAMETERS!T52</f>
        <v>0</v>
      </c>
      <c r="T24" s="206" t="str">
        <f t="shared" si="14"/>
        <v/>
      </c>
      <c r="V24" s="106" t="e">
        <f>SUMIFS('Line Detail'!$HG:$HG,'Line Detail'!$BI:$BI,"&lt;&gt;No Bid") + SUM(PARAMETERS!T54:T55)</f>
        <v>#DIV/0!</v>
      </c>
      <c r="W24" s="152" t="str">
        <f t="shared" si="15"/>
        <v/>
      </c>
      <c r="Y24" s="97" t="e">
        <f t="shared" si="7"/>
        <v>#DIV/0!</v>
      </c>
      <c r="Z24" s="140" t="str">
        <f t="shared" si="8"/>
        <v/>
      </c>
    </row>
    <row r="26" spans="1:26" x14ac:dyDescent="0.3">
      <c r="A26" s="50" t="s">
        <v>90</v>
      </c>
      <c r="E26" s="172" t="str" cm="1">
        <f t="array" ref="E26">IFERROR(SUM(SUMIFS('Line Detail'!$FE:$FE,'Line Detail'!$BI:$BI,{"Contract (C)","Contract (M)","Program Price","Off-Contract"}))/SUM(SUMIFS('Line Detail'!$FW:$FW,'Line Detail'!$BI:$BI,{"Contract (C)","Contract (M)","Program Price","Off-Contract"})),"")</f>
        <v/>
      </c>
      <c r="H26" s="172" t="str" cm="1">
        <f t="array" ref="H26">IFERROR(G7/SUM(SUMIFS('Line Detail'!$FW:$FW,'Line Detail'!$BI:$BI,{"Contract (C)","Contract (M)"})),"")</f>
        <v/>
      </c>
      <c r="K26" s="172" t="str" cm="1">
        <f t="array" ref="K26">IFERROR(J7/SUM(SUMIFS('Line Detail'!$FW:$FW,'Line Detail'!$BI:$BI,{"Program Price"})),"")</f>
        <v/>
      </c>
      <c r="N26" s="172" t="str" cm="1">
        <f t="array" ref="N26">IFERROR(M7/SUM(SUMIFS('Line Detail'!$FW:$FW,'Line Detail'!$BI:$BI,{"Off-Contract"})),"")</f>
        <v/>
      </c>
      <c r="W26" s="172" t="str" cm="1">
        <f t="array" ref="W26">IFERROR(V7/SUM(SUMIFS('Line Detail'!$HH:$HH,'Line Detail'!$BI:$BI,{"Contract (C)","Contract (M)","Program Price","Off-Contract"})),"")</f>
        <v/>
      </c>
    </row>
    <row r="27" spans="1:26" x14ac:dyDescent="0.3">
      <c r="E27" s="51"/>
      <c r="H27" s="51"/>
      <c r="K27" s="51"/>
      <c r="N27" s="51"/>
      <c r="W27" s="51"/>
    </row>
    <row r="28" spans="1:26" x14ac:dyDescent="0.3">
      <c r="A28" s="50" t="s">
        <v>313</v>
      </c>
      <c r="E28" s="51" cm="1">
        <f t="array" ref="E28">COUNTA(_xlfn.UNIQUE(_xlfn._xlws.FILTER('Line Detail'!$L:$L,'Line Detail'!$BI:$BI&lt;&gt;"No Bid")))-2</f>
        <v>0</v>
      </c>
      <c r="H28" s="51" cm="1">
        <f t="array" ref="H28">COUNTA(_xlfn.UNIQUE(_xlfn._xlws.FILTER('Line Detail'!$L:$L,('Line Detail'!$BI:$BI="Contract (C)") + ('Line Detail'!$BI:$BI="Contract (M)") )))-IF(AND(ISNA(MATCH("Contract (C)",'Line Detail'!$BI:$BI,0)),ISNA(MATCH("Contract (M)",'Line Detail'!$BI:$BI,0))),1,0)</f>
        <v>0</v>
      </c>
      <c r="K28" s="51" cm="1">
        <f t="array" ref="K28">COUNTA(_xlfn.UNIQUE(_xlfn._xlws.FILTER('Line Detail'!$L:$L,'Line Detail'!$BI:$BI="Program Price","nolines")))-IF(ISNA(MATCH("Program Price",'Line Detail'!$BI:$BI,0)),1,0)</f>
        <v>0</v>
      </c>
      <c r="N28" s="51" cm="1">
        <f t="array" ref="N28">COUNTA(_xlfn.UNIQUE(_xlfn._xlws.FILTER('Line Detail'!$L:$L,'Line Detail'!$BI:$BI="Off-Contract")))-IF(ISNA(MATCH("Off-Contract",'Line Detail'!$BI:$BI,0)),1,0)</f>
        <v>0</v>
      </c>
      <c r="W28" s="51"/>
    </row>
    <row r="29" spans="1:26" ht="14.4" thickBot="1" x14ac:dyDescent="0.35">
      <c r="A29" s="50" t="s">
        <v>314</v>
      </c>
      <c r="E29" s="51" cm="1">
        <f t="array" ref="E29">SUM(COUNTIF('Line Detail'!$BI:$BI,{"Contract (M)","Contract (C)","Off-Contract","Program Price"}))</f>
        <v>0</v>
      </c>
      <c r="H29" s="51" cm="1">
        <f t="array" ref="H29">SUM(COUNTIF('Line Detail'!$BI:$BI,{"Contract (M)","Contract (C)"}))</f>
        <v>0</v>
      </c>
      <c r="K29" s="51">
        <f>SUM(COUNTIF('Line Detail'!$BI:$BI,"Program Price"))</f>
        <v>0</v>
      </c>
      <c r="N29" s="51">
        <f>SUM(COUNTIF('Line Detail'!$BI:$BI,"Off-Contract"))</f>
        <v>0</v>
      </c>
      <c r="W29" s="51"/>
    </row>
    <row r="30" spans="1:26" x14ac:dyDescent="0.3">
      <c r="A30" s="327" t="s">
        <v>441</v>
      </c>
      <c r="B30" s="328"/>
      <c r="C30" s="345"/>
      <c r="D30" s="50"/>
      <c r="E30" s="459"/>
      <c r="G30" s="327" cm="1">
        <f t="array" ref="G30">SUM(COUNTIFS('Line Detail'!BQ:BQ,"&lt;&gt;0",'Line Detail'!BQ:BQ,"&lt;.80",'Line Detail'!BI:BI,{"Contract (M)","Contract (C)"}))</f>
        <v>0</v>
      </c>
      <c r="H30" s="333" cm="1">
        <f t="array" ref="H30">IFERROR((G30 / SUM(COUNTIFS('Line Detail'!HM:HM,"&gt;0",'Line Detail'!BI:BI,{"Contract (M)","Contract (C)"}))),0)</f>
        <v>0</v>
      </c>
      <c r="K30" s="51"/>
      <c r="N30" s="51"/>
      <c r="W30" s="51"/>
    </row>
    <row r="31" spans="1:26" ht="14.4" thickBot="1" x14ac:dyDescent="0.35">
      <c r="A31" s="329" t="s">
        <v>442</v>
      </c>
      <c r="B31" s="330"/>
      <c r="C31" s="344"/>
      <c r="D31" s="50"/>
      <c r="E31" s="459"/>
      <c r="G31" s="329" cm="1">
        <f t="array" ref="G31">SUM(COUNTIFS('Line Detail'!BQ:BQ,"&lt;&gt;0",'Line Detail'!BQ:BQ,"&gt;1.00",'Line Detail'!BI:BI,{"Contract (M)","Contract (C)"}))</f>
        <v>0</v>
      </c>
      <c r="H31" s="334" cm="1">
        <f t="array" ref="H31">IFERROR((G31 / SUM(COUNTIFS('Line Detail'!HM:HM,"&gt;0",'Line Detail'!BI:BI,{"Contract (M)","Contract (C)"}))),0)</f>
        <v>0</v>
      </c>
      <c r="K31" s="51"/>
      <c r="N31" s="51"/>
      <c r="W31" s="51"/>
    </row>
    <row r="32" spans="1:26" x14ac:dyDescent="0.3">
      <c r="A32" s="50" t="s">
        <v>316</v>
      </c>
      <c r="E32" s="51"/>
      <c r="H32" s="172" t="e">
        <f>H28/$E28</f>
        <v>#DIV/0!</v>
      </c>
      <c r="K32" s="172" t="e">
        <f>K28/$E28</f>
        <v>#DIV/0!</v>
      </c>
      <c r="N32" s="172" t="e">
        <f>N28/$E28</f>
        <v>#DIV/0!</v>
      </c>
      <c r="W32" s="51"/>
    </row>
    <row r="33" spans="1:23" x14ac:dyDescent="0.3">
      <c r="A33" s="50" t="s">
        <v>317</v>
      </c>
      <c r="E33" s="51"/>
      <c r="H33" s="172" t="e">
        <f>H29/$E29</f>
        <v>#DIV/0!</v>
      </c>
      <c r="K33" s="172" t="e">
        <f>K29/$E29</f>
        <v>#DIV/0!</v>
      </c>
      <c r="N33" s="172" t="e">
        <f>N29/$E29</f>
        <v>#DIV/0!</v>
      </c>
      <c r="W33" s="51"/>
    </row>
    <row r="35" spans="1:23" x14ac:dyDescent="0.3">
      <c r="K35" s="51"/>
    </row>
    <row r="36" spans="1:23" x14ac:dyDescent="0.3">
      <c r="K36" s="51"/>
    </row>
  </sheetData>
  <pageMargins left="0.25" right="0.25" top="0.75" bottom="0.75" header="0.3" footer="0.3"/>
  <pageSetup paperSize="5" scale="79" orientation="landscape" horizontalDpi="150" verticalDpi="15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D9AFD-544E-4EFF-B3AD-D0EE5ED1408D}">
  <sheetPr codeName="Sheet1">
    <tabColor theme="9"/>
    <pageSetUpPr fitToPage="1"/>
  </sheetPr>
  <dimension ref="A1:V31"/>
  <sheetViews>
    <sheetView zoomScaleNormal="100" workbookViewId="0">
      <pane xSplit="1" ySplit="3" topLeftCell="B4" activePane="bottomRight" state="frozen"/>
      <selection activeCell="FT1" sqref="FT1"/>
      <selection pane="topRight" activeCell="FT1" sqref="FT1"/>
      <selection pane="bottomLeft" activeCell="FT1" sqref="FT1"/>
      <selection pane="bottomRight" activeCell="D18" sqref="D18"/>
    </sheetView>
  </sheetViews>
  <sheetFormatPr defaultColWidth="7.5546875" defaultRowHeight="13.8" outlineLevelRow="1" outlineLevelCol="1" x14ac:dyDescent="0.3"/>
  <cols>
    <col min="1" max="1" customWidth="true" style="53" width="24.88671875"/>
    <col min="2" max="2" customWidth="true" style="53" width="13.0"/>
    <col min="3" max="3" customWidth="true" style="154" width="10.5546875"/>
    <col min="4" max="4" customWidth="true" style="53" width="11.88671875"/>
    <col min="5" max="5" customWidth="true" style="154" width="10.5546875"/>
    <col min="6" max="6" customWidth="true" style="53" width="11.44140625" outlineLevel="1"/>
    <col min="7" max="7" customWidth="true" style="142" width="10.5546875" outlineLevel="1"/>
    <col min="8" max="8" bestFit="true" customWidth="true" style="53" width="13.109375"/>
    <col min="9" max="9" customWidth="true" style="154" width="10.5546875"/>
    <col min="10" max="10" customWidth="true" style="53" width="13.88671875" outlineLevel="1"/>
    <col min="11" max="11" customWidth="true" style="142" width="10.5546875" outlineLevel="1"/>
    <col min="12" max="12" customWidth="true" style="53" width="10.5546875"/>
    <col min="13" max="13" customWidth="true" style="154" width="10.5546875"/>
    <col min="14" max="14" customWidth="true" style="53" width="10.5546875" outlineLevel="1"/>
    <col min="15" max="15" customWidth="true" style="142" width="10.5546875" outlineLevel="1"/>
    <col min="16" max="16" customWidth="true" style="53" width="2.5546875"/>
    <col min="17" max="17" customWidth="true" style="53" width="11.44140625"/>
    <col min="18" max="18" customWidth="true" style="154" width="10.5546875"/>
    <col min="19" max="19" customWidth="true" style="53" width="12.109375"/>
    <col min="20" max="20" customWidth="true" style="154" width="10.5546875"/>
    <col min="21" max="21" customWidth="true" style="53" width="10.44140625" outlineLevel="1"/>
    <col min="22" max="22" customWidth="true" style="142" width="10.5546875" outlineLevel="1"/>
    <col min="23" max="16384" style="53" width="7.5546875"/>
  </cols>
  <sheetData>
    <row r="1" spans="1:22" ht="12.9" customHeight="1" thickBot="1" x14ac:dyDescent="0.35">
      <c r="A1" s="50" t="s">
        <v>24</v>
      </c>
      <c r="B1" s="51">
        <f>PARAMETERS!$B$1</f>
        <v>0</v>
      </c>
      <c r="C1" s="144">
        <f>PARAMETERS!$D$1</f>
        <v>0</v>
      </c>
      <c r="D1" s="52"/>
      <c r="E1" s="144"/>
      <c r="F1" s="51"/>
      <c r="G1" s="141"/>
      <c r="H1" s="51"/>
      <c r="I1" s="144"/>
      <c r="J1" s="51"/>
      <c r="K1" s="141"/>
      <c r="L1" s="51"/>
      <c r="M1" s="144"/>
      <c r="N1" s="51"/>
      <c r="O1" s="141"/>
      <c r="P1" s="51"/>
      <c r="Q1" s="51"/>
      <c r="R1" s="144"/>
    </row>
    <row r="2" spans="1:22" ht="14.25" customHeight="1" thickBot="1" x14ac:dyDescent="0.35">
      <c r="A2" s="52"/>
      <c r="B2" s="52"/>
      <c r="C2" s="153"/>
      <c r="H2" s="391" t="s">
        <v>438</v>
      </c>
      <c r="I2" s="409">
        <f>CPE!E4</f>
        <v>0</v>
      </c>
      <c r="J2" s="54"/>
    </row>
    <row r="3" spans="1:22" ht="24.9" customHeight="1" thickBot="1" x14ac:dyDescent="0.35">
      <c r="A3" s="207"/>
      <c r="B3" s="501" t="s">
        <v>89</v>
      </c>
      <c r="C3" s="502"/>
      <c r="D3" s="503" t="s">
        <v>45</v>
      </c>
      <c r="E3" s="504"/>
      <c r="F3" s="503" t="s">
        <v>88</v>
      </c>
      <c r="G3" s="504"/>
      <c r="H3" s="505" t="s">
        <v>184</v>
      </c>
      <c r="I3" s="506"/>
      <c r="J3" s="505" t="s">
        <v>185</v>
      </c>
      <c r="K3" s="506"/>
      <c r="L3" s="505" t="s">
        <v>186</v>
      </c>
      <c r="M3" s="506"/>
      <c r="N3" s="505" t="s">
        <v>293</v>
      </c>
      <c r="O3" s="506"/>
      <c r="Q3" s="499" t="s">
        <v>46</v>
      </c>
      <c r="R3" s="500"/>
      <c r="S3" s="499" t="s">
        <v>187</v>
      </c>
      <c r="T3" s="500"/>
      <c r="U3" s="499" t="s">
        <v>47</v>
      </c>
      <c r="V3" s="500"/>
    </row>
    <row r="4" spans="1:22" ht="15" customHeight="1" x14ac:dyDescent="0.3">
      <c r="A4" s="208" t="s">
        <v>27</v>
      </c>
      <c r="B4" s="209" t="e">
        <f>SUMIFS('Line Detail'!$FX:$FX,'Line Detail'!$BI:$BI,"&lt;&gt;No Bid")</f>
        <v>#DIV/0!</v>
      </c>
      <c r="C4" s="210" t="str">
        <f>IFERROR(B4/B$4,"")</f>
        <v/>
      </c>
      <c r="D4" s="211" t="e">
        <f>SUMIFS('Line Detail'!$EL:$EL,'Line Detail'!$BI:$BI,"&lt;&gt;No Bid")</f>
        <v>#DIV/0!</v>
      </c>
      <c r="E4" s="210" t="str">
        <f>IFERROR(D4/D$4,"")</f>
        <v/>
      </c>
      <c r="F4" s="209" t="e">
        <f>D4-B4</f>
        <v>#DIV/0!</v>
      </c>
      <c r="G4" s="212" t="str">
        <f t="shared" ref="G4:G21" si="0">IFERROR((E4-C4)*10000,"")</f>
        <v/>
      </c>
      <c r="H4" s="209" t="e">
        <f>SUMIFS('Line Detail'!$FE:$FE,'Line Detail'!$BI:$BI,"&lt;&gt;No Bid") + SUM(PARAMETERS!B51:B52)</f>
        <v>#DIV/0!</v>
      </c>
      <c r="I4" s="210" t="str">
        <f>IFERROR(H4/H$4,"")</f>
        <v/>
      </c>
      <c r="J4" s="209" t="e">
        <f>IF($D$4=0,0,H4-D4)</f>
        <v>#DIV/0!</v>
      </c>
      <c r="K4" s="212" t="str">
        <f>IFERROR((I4-E4)*10000,"")</f>
        <v/>
      </c>
      <c r="L4" s="209" t="e">
        <f>SUMIFS('Line Detail'!$GP:$GP,'Line Detail'!$BI:$BI,"&lt;&gt;No Bid") + SUM(PARAMETERS!B54:B55)</f>
        <v>#DIV/0!</v>
      </c>
      <c r="M4" s="210" t="str">
        <f>IFERROR(L4/L$4,"")</f>
        <v/>
      </c>
      <c r="N4" s="209" t="e">
        <f>IF(L4="","",L4-H4)</f>
        <v>#DIV/0!</v>
      </c>
      <c r="O4" s="212" t="str">
        <f>IFERROR((M4-I4)*10000,"")</f>
        <v/>
      </c>
      <c r="Q4" s="211"/>
      <c r="R4" s="210" t="str">
        <f>IFERROR(Q4/Q$4,"")</f>
        <v/>
      </c>
      <c r="S4" s="209" t="e">
        <f>Q4+H4</f>
        <v>#DIV/0!</v>
      </c>
      <c r="T4" s="210" t="str">
        <f>IFERROR(S4/S$4,"")</f>
        <v/>
      </c>
      <c r="U4" s="209" t="e">
        <f t="shared" ref="U4:U21" si="1">S4-D4</f>
        <v>#DIV/0!</v>
      </c>
      <c r="V4" s="212" t="str">
        <f>IFERROR((T4-E4)*10000,"")</f>
        <v/>
      </c>
    </row>
    <row r="5" spans="1:22" ht="15" customHeight="1" outlineLevel="1" x14ac:dyDescent="0.3">
      <c r="A5" s="213" t="s">
        <v>11</v>
      </c>
      <c r="B5" s="214" t="e">
        <f>SUMIFS('Line Detail'!$FY:$FY,'Line Detail'!$BI:$BI,"&lt;&gt;No Bid")</f>
        <v>#DIV/0!</v>
      </c>
      <c r="C5" s="215" t="str">
        <f t="shared" ref="C5:C10" si="2">IFERROR(B5/B$4,"")</f>
        <v/>
      </c>
      <c r="D5" s="216" t="e">
        <f>SUMIFS('Line Detail'!$EM:$EM,'Line Detail'!$BI:$BI,"&lt;&gt;No Bid")</f>
        <v>#DIV/0!</v>
      </c>
      <c r="E5" s="215" t="str">
        <f t="shared" ref="E5" si="3">IFERROR(D5/D$4,"")</f>
        <v/>
      </c>
      <c r="F5" s="214" t="e">
        <f t="shared" ref="F5:F21" si="4">D5-B5</f>
        <v>#DIV/0!</v>
      </c>
      <c r="G5" s="217" t="str">
        <f t="shared" si="0"/>
        <v/>
      </c>
      <c r="H5" s="214" t="e">
        <f>SUMIFS('Line Detail'!$FF:$FF,'Line Detail'!$BI:$BI,"&lt;&gt;No Bid") + SUM(PARAMETERS!C51:C52)</f>
        <v>#DIV/0!</v>
      </c>
      <c r="I5" s="215" t="str">
        <f t="shared" ref="I5" si="5">IFERROR(H5/H$4,"")</f>
        <v/>
      </c>
      <c r="J5" s="214" t="e">
        <f t="shared" ref="J5:J21" si="6">IF($D$4=0,0,H5-D5)</f>
        <v>#DIV/0!</v>
      </c>
      <c r="K5" s="217" t="str">
        <f t="shared" ref="K5:K21" si="7">IFERROR((I5-E5)*10000,"")</f>
        <v/>
      </c>
      <c r="L5" s="214" t="e">
        <f>SUMIFS('Line Detail'!$GQ:$GQ,'Line Detail'!$BI:$BI,"&lt;&gt;No Bid") + SUM(PARAMETERS!C54:C55)</f>
        <v>#DIV/0!</v>
      </c>
      <c r="M5" s="215" t="str">
        <f t="shared" ref="M5" si="8">IFERROR(L5/L$4,"")</f>
        <v/>
      </c>
      <c r="N5" s="214" t="e">
        <f t="shared" ref="N5:N21" si="9">IF(L5="","",L5-H5)</f>
        <v>#DIV/0!</v>
      </c>
      <c r="O5" s="217" t="str">
        <f t="shared" ref="O5:O21" si="10">IFERROR((M5-I5)*10000,"")</f>
        <v/>
      </c>
      <c r="Q5" s="216"/>
      <c r="R5" s="215" t="str">
        <f t="shared" ref="R5:R10" si="11">IFERROR(Q5/Q$4,"")</f>
        <v/>
      </c>
      <c r="S5" s="214" t="e">
        <f t="shared" ref="S5:S21" si="12">Q5+H5</f>
        <v>#DIV/0!</v>
      </c>
      <c r="T5" s="215" t="str">
        <f t="shared" ref="T5:T10" si="13">IFERROR(S5/S$4,"")</f>
        <v/>
      </c>
      <c r="U5" s="214" t="e">
        <f t="shared" si="1"/>
        <v>#DIV/0!</v>
      </c>
      <c r="V5" s="217" t="str">
        <f t="shared" ref="V5:V21" si="14">IFERROR((T5-E5)*10000,"")</f>
        <v/>
      </c>
    </row>
    <row r="6" spans="1:22" ht="15" customHeight="1" outlineLevel="1" x14ac:dyDescent="0.3">
      <c r="A6" s="213" t="s">
        <v>26</v>
      </c>
      <c r="B6" s="214" t="e">
        <f>SUMIFS('Line Detail'!$FZ:$FZ,'Line Detail'!$BI:$BI,"&lt;&gt;No Bid")</f>
        <v>#DIV/0!</v>
      </c>
      <c r="C6" s="215" t="str">
        <f t="shared" si="2"/>
        <v/>
      </c>
      <c r="D6" s="216" t="e">
        <f>SUMIFS('Line Detail'!$EN:$EN,'Line Detail'!$BI:$BI,"&lt;&gt;No Bid")</f>
        <v>#DIV/0!</v>
      </c>
      <c r="E6" s="215" t="str">
        <f t="shared" ref="E6" si="15">IFERROR(D6/D$4,"")</f>
        <v/>
      </c>
      <c r="F6" s="214" t="e">
        <f t="shared" si="4"/>
        <v>#DIV/0!</v>
      </c>
      <c r="G6" s="217" t="str">
        <f t="shared" si="0"/>
        <v/>
      </c>
      <c r="H6" s="214" t="e">
        <f>SUMIFS('Line Detail'!$FG:$FG,'Line Detail'!$BI:$BI,"&lt;&gt;No Bid") + SUM(PARAMETERS!D51:D52)</f>
        <v>#DIV/0!</v>
      </c>
      <c r="I6" s="215" t="str">
        <f t="shared" ref="I6" si="16">IFERROR(H6/H$4,"")</f>
        <v/>
      </c>
      <c r="J6" s="214" t="e">
        <f t="shared" si="6"/>
        <v>#DIV/0!</v>
      </c>
      <c r="K6" s="217" t="str">
        <f t="shared" si="7"/>
        <v/>
      </c>
      <c r="L6" s="214" t="e">
        <f>SUMIFS('Line Detail'!$GR:$GR,'Line Detail'!$BI:$BI,"&lt;&gt;No Bid") + SUM(PARAMETERS!D54:D55)</f>
        <v>#DIV/0!</v>
      </c>
      <c r="M6" s="215" t="str">
        <f t="shared" ref="M6" si="17">IFERROR(L6/L$4,"")</f>
        <v/>
      </c>
      <c r="N6" s="214" t="e">
        <f t="shared" si="9"/>
        <v>#DIV/0!</v>
      </c>
      <c r="O6" s="217" t="str">
        <f t="shared" si="10"/>
        <v/>
      </c>
      <c r="Q6" s="216"/>
      <c r="R6" s="215" t="str">
        <f t="shared" si="11"/>
        <v/>
      </c>
      <c r="S6" s="214" t="e">
        <f t="shared" si="12"/>
        <v>#DIV/0!</v>
      </c>
      <c r="T6" s="215" t="str">
        <f t="shared" si="13"/>
        <v/>
      </c>
      <c r="U6" s="214" t="e">
        <f t="shared" si="1"/>
        <v>#DIV/0!</v>
      </c>
      <c r="V6" s="217" t="str">
        <f t="shared" si="14"/>
        <v/>
      </c>
    </row>
    <row r="7" spans="1:22" ht="15" customHeight="1" outlineLevel="1" x14ac:dyDescent="0.3">
      <c r="A7" s="213" t="s">
        <v>28</v>
      </c>
      <c r="B7" s="214" t="e">
        <f>SUMIFS('Line Detail'!$GA:$GA,'Line Detail'!$BI:$BI,"&lt;&gt;No Bid")</f>
        <v>#DIV/0!</v>
      </c>
      <c r="C7" s="215" t="str">
        <f t="shared" si="2"/>
        <v/>
      </c>
      <c r="D7" s="216" t="e">
        <f>SUMIFS('Line Detail'!$EO:$EO,'Line Detail'!$BI:$BI,"&lt;&gt;No Bid")</f>
        <v>#DIV/0!</v>
      </c>
      <c r="E7" s="215" t="str">
        <f t="shared" ref="E7" si="18">IFERROR(D7/D$4,"")</f>
        <v/>
      </c>
      <c r="F7" s="214" t="e">
        <f t="shared" si="4"/>
        <v>#DIV/0!</v>
      </c>
      <c r="G7" s="217" t="str">
        <f t="shared" si="0"/>
        <v/>
      </c>
      <c r="H7" s="214" t="e">
        <f>SUMIFS('Line Detail'!$FH:$FH,'Line Detail'!$BI:$BI,"&lt;&gt;No Bid") + SUM(PARAMETERS!E51:E52)</f>
        <v>#DIV/0!</v>
      </c>
      <c r="I7" s="215" t="str">
        <f t="shared" ref="I7" si="19">IFERROR(H7/H$4,"")</f>
        <v/>
      </c>
      <c r="J7" s="214" t="e">
        <f t="shared" si="6"/>
        <v>#DIV/0!</v>
      </c>
      <c r="K7" s="217" t="str">
        <f t="shared" si="7"/>
        <v/>
      </c>
      <c r="L7" s="214" t="e">
        <f>SUMIFS('Line Detail'!$GS:$GS,'Line Detail'!$BI:$BI,"&lt;&gt;No Bid") + SUM(PARAMETERS!E54:E55)</f>
        <v>#DIV/0!</v>
      </c>
      <c r="M7" s="215" t="str">
        <f t="shared" ref="M7" si="20">IFERROR(L7/L$4,"")</f>
        <v/>
      </c>
      <c r="N7" s="214" t="e">
        <f t="shared" si="9"/>
        <v>#DIV/0!</v>
      </c>
      <c r="O7" s="217" t="str">
        <f t="shared" si="10"/>
        <v/>
      </c>
      <c r="Q7" s="216"/>
      <c r="R7" s="215" t="str">
        <f t="shared" si="11"/>
        <v/>
      </c>
      <c r="S7" s="214" t="e">
        <f t="shared" si="12"/>
        <v>#DIV/0!</v>
      </c>
      <c r="T7" s="215" t="str">
        <f t="shared" si="13"/>
        <v/>
      </c>
      <c r="U7" s="214" t="e">
        <f t="shared" si="1"/>
        <v>#DIV/0!</v>
      </c>
      <c r="V7" s="217" t="str">
        <f t="shared" si="14"/>
        <v/>
      </c>
    </row>
    <row r="8" spans="1:22" ht="15" customHeight="1" outlineLevel="1" x14ac:dyDescent="0.3">
      <c r="A8" s="213" t="s">
        <v>29</v>
      </c>
      <c r="B8" s="214" t="e">
        <f>SUMIFS('Line Detail'!$GB:$GB,'Line Detail'!$BI:$BI,"&lt;&gt;No Bid")</f>
        <v>#DIV/0!</v>
      </c>
      <c r="C8" s="215" t="str">
        <f t="shared" si="2"/>
        <v/>
      </c>
      <c r="D8" s="216" t="e">
        <f>SUMIFS('Line Detail'!$EP:$EP,'Line Detail'!$BI:$BI,"&lt;&gt;No Bid")</f>
        <v>#DIV/0!</v>
      </c>
      <c r="E8" s="215" t="str">
        <f t="shared" ref="E8" si="21">IFERROR(D8/D$4,"")</f>
        <v/>
      </c>
      <c r="F8" s="214" t="e">
        <f t="shared" si="4"/>
        <v>#DIV/0!</v>
      </c>
      <c r="G8" s="217" t="str">
        <f t="shared" si="0"/>
        <v/>
      </c>
      <c r="H8" s="214">
        <f>SUMIFS('Line Detail'!$FI:$FI,'Line Detail'!$BI:$BI,"&lt;&gt;No Bid") + SUM(PARAMETERS!F51:F52)</f>
        <v>0</v>
      </c>
      <c r="I8" s="215" t="str">
        <f t="shared" ref="I8" si="22">IFERROR(H8/H$4,"")</f>
        <v/>
      </c>
      <c r="J8" s="214" t="e">
        <f t="shared" si="6"/>
        <v>#DIV/0!</v>
      </c>
      <c r="K8" s="217" t="str">
        <f t="shared" si="7"/>
        <v/>
      </c>
      <c r="L8" s="214">
        <f>SUMIFS('Line Detail'!$GT:$GT,'Line Detail'!$BI:$BI,"&lt;&gt;No Bid") + SUM(PARAMETERS!F54:F55)</f>
        <v>0</v>
      </c>
      <c r="M8" s="215" t="str">
        <f t="shared" ref="M8" si="23">IFERROR(L8/L$4,"")</f>
        <v/>
      </c>
      <c r="N8" s="214">
        <f t="shared" si="9"/>
        <v>0</v>
      </c>
      <c r="O8" s="217" t="str">
        <f t="shared" si="10"/>
        <v/>
      </c>
      <c r="Q8" s="216"/>
      <c r="R8" s="215" t="str">
        <f t="shared" si="11"/>
        <v/>
      </c>
      <c r="S8" s="214">
        <f t="shared" si="12"/>
        <v>0</v>
      </c>
      <c r="T8" s="215" t="str">
        <f t="shared" si="13"/>
        <v/>
      </c>
      <c r="U8" s="214" t="e">
        <f t="shared" si="1"/>
        <v>#DIV/0!</v>
      </c>
      <c r="V8" s="217" t="str">
        <f t="shared" si="14"/>
        <v/>
      </c>
    </row>
    <row r="9" spans="1:22" ht="15" customHeight="1" outlineLevel="1" x14ac:dyDescent="0.3">
      <c r="A9" s="213" t="s">
        <v>30</v>
      </c>
      <c r="B9" s="214" t="e">
        <f>SUMIFS('Line Detail'!$GC:$GC,'Line Detail'!$BI:$BI,"&lt;&gt;No Bid")</f>
        <v>#DIV/0!</v>
      </c>
      <c r="C9" s="215" t="str">
        <f t="shared" si="2"/>
        <v/>
      </c>
      <c r="D9" s="216" t="e">
        <f>SUMIFS('Line Detail'!$EQ:$EQ,'Line Detail'!$BI:$BI,"&lt;&gt;No Bid")</f>
        <v>#DIV/0!</v>
      </c>
      <c r="E9" s="215" t="str">
        <f t="shared" ref="E9" si="24">IFERROR(D9/D$4,"")</f>
        <v/>
      </c>
      <c r="F9" s="214" t="e">
        <f t="shared" si="4"/>
        <v>#DIV/0!</v>
      </c>
      <c r="G9" s="217" t="str">
        <f t="shared" si="0"/>
        <v/>
      </c>
      <c r="H9" s="214" t="e">
        <f>SUMIFS('Line Detail'!$FJ:$FJ,'Line Detail'!$BI:$BI,"&lt;&gt;No Bid") + SUM(PARAMETERS!G51:G52)</f>
        <v>#DIV/0!</v>
      </c>
      <c r="I9" s="215" t="str">
        <f t="shared" ref="I9" si="25">IFERROR(H9/H$4,"")</f>
        <v/>
      </c>
      <c r="J9" s="214" t="e">
        <f t="shared" si="6"/>
        <v>#DIV/0!</v>
      </c>
      <c r="K9" s="217" t="str">
        <f t="shared" si="7"/>
        <v/>
      </c>
      <c r="L9" s="214" t="e">
        <f>SUMIFS('Line Detail'!$GU:$GU,'Line Detail'!$BI:$BI,"&lt;&gt;No Bid") + SUM(PARAMETERS!G54:G55)</f>
        <v>#DIV/0!</v>
      </c>
      <c r="M9" s="215" t="str">
        <f t="shared" ref="M9" si="26">IFERROR(L9/L$4,"")</f>
        <v/>
      </c>
      <c r="N9" s="214" t="e">
        <f t="shared" si="9"/>
        <v>#DIV/0!</v>
      </c>
      <c r="O9" s="217" t="str">
        <f t="shared" si="10"/>
        <v/>
      </c>
      <c r="Q9" s="216"/>
      <c r="R9" s="215" t="str">
        <f t="shared" si="11"/>
        <v/>
      </c>
      <c r="S9" s="214" t="e">
        <f t="shared" si="12"/>
        <v>#DIV/0!</v>
      </c>
      <c r="T9" s="215" t="str">
        <f t="shared" si="13"/>
        <v/>
      </c>
      <c r="U9" s="214" t="e">
        <f t="shared" si="1"/>
        <v>#DIV/0!</v>
      </c>
      <c r="V9" s="217" t="str">
        <f t="shared" si="14"/>
        <v/>
      </c>
    </row>
    <row r="10" spans="1:22" ht="15" customHeight="1" thickBot="1" x14ac:dyDescent="0.35">
      <c r="A10" s="218" t="s">
        <v>31</v>
      </c>
      <c r="B10" s="219" t="e">
        <f>SUMIFS('Line Detail'!$GD:$GD,'Line Detail'!$BI:$BI,"&lt;&gt;No Bid")</f>
        <v>#DIV/0!</v>
      </c>
      <c r="C10" s="220" t="str">
        <f t="shared" si="2"/>
        <v/>
      </c>
      <c r="D10" s="221" t="e">
        <f>SUMIFS('Line Detail'!$ER:$ER,'Line Detail'!$BI:$BI,"&lt;&gt;No Bid")</f>
        <v>#DIV/0!</v>
      </c>
      <c r="E10" s="220" t="str">
        <f t="shared" ref="E10" si="27">IFERROR(D10/D$4,"")</f>
        <v/>
      </c>
      <c r="F10" s="219" t="e">
        <f t="shared" si="4"/>
        <v>#DIV/0!</v>
      </c>
      <c r="G10" s="222" t="str">
        <f t="shared" si="0"/>
        <v/>
      </c>
      <c r="H10" s="219" t="e">
        <f>SUMIFS('Line Detail'!$FK:$FK,'Line Detail'!$BI:$BI,"&lt;&gt;No Bid") + SUM(PARAMETERS!H51:H52)</f>
        <v>#DIV/0!</v>
      </c>
      <c r="I10" s="220" t="str">
        <f t="shared" ref="I10" si="28">IFERROR(H10/H$4,"")</f>
        <v/>
      </c>
      <c r="J10" s="219" t="e">
        <f t="shared" si="6"/>
        <v>#DIV/0!</v>
      </c>
      <c r="K10" s="222" t="str">
        <f t="shared" si="7"/>
        <v/>
      </c>
      <c r="L10" s="219" t="e">
        <f>SUMIFS('Line Detail'!$GV:$GV,'Line Detail'!$BI:$BI,"&lt;&gt;No Bid") + SUM(PARAMETERS!H54:H55)</f>
        <v>#DIV/0!</v>
      </c>
      <c r="M10" s="220" t="str">
        <f t="shared" ref="M10" si="29">IFERROR(L10/L$4,"")</f>
        <v/>
      </c>
      <c r="N10" s="219" t="e">
        <f t="shared" si="9"/>
        <v>#DIV/0!</v>
      </c>
      <c r="O10" s="222" t="str">
        <f t="shared" si="10"/>
        <v/>
      </c>
      <c r="Q10" s="219"/>
      <c r="R10" s="220" t="str">
        <f t="shared" si="11"/>
        <v/>
      </c>
      <c r="S10" s="219" t="e">
        <f t="shared" si="12"/>
        <v>#DIV/0!</v>
      </c>
      <c r="T10" s="220" t="str">
        <f t="shared" si="13"/>
        <v/>
      </c>
      <c r="U10" s="219" t="e">
        <f t="shared" si="1"/>
        <v>#DIV/0!</v>
      </c>
      <c r="V10" s="222" t="str">
        <f t="shared" si="14"/>
        <v/>
      </c>
    </row>
    <row r="11" spans="1:22" ht="15" customHeight="1" outlineLevel="1" x14ac:dyDescent="0.3">
      <c r="A11" s="223" t="s">
        <v>33</v>
      </c>
      <c r="B11" s="214" t="e">
        <f>SUMIFS('Line Detail'!$GE:$GE,'Line Detail'!$BI:$BI,"&lt;&gt;No Bid")</f>
        <v>#DIV/0!</v>
      </c>
      <c r="C11" s="215" t="str">
        <f>IFERROR(B11/B$10,"")</f>
        <v/>
      </c>
      <c r="D11" s="216" t="e">
        <f>SUMIFS('Line Detail'!$ES:$ES,'Line Detail'!$BI:$BI,"&lt;&gt;No Bid")</f>
        <v>#DIV/0!</v>
      </c>
      <c r="E11" s="215" t="str">
        <f>IFERROR(D11/D$10,"")</f>
        <v/>
      </c>
      <c r="F11" s="214" t="e">
        <f t="shared" si="4"/>
        <v>#DIV/0!</v>
      </c>
      <c r="G11" s="217" t="str">
        <f t="shared" si="0"/>
        <v/>
      </c>
      <c r="H11" s="214" t="e">
        <f>SUMIFS('Line Detail'!$FL:$FL,'Line Detail'!$BI:$BI,"&lt;&gt;No Bid") + SUM(PARAMETERS!I51:I52)</f>
        <v>#DIV/0!</v>
      </c>
      <c r="I11" s="215" t="str">
        <f>IFERROR(H11/H$10,"")</f>
        <v/>
      </c>
      <c r="J11" s="214" t="e">
        <f t="shared" si="6"/>
        <v>#DIV/0!</v>
      </c>
      <c r="K11" s="217" t="str">
        <f t="shared" si="7"/>
        <v/>
      </c>
      <c r="L11" s="214" t="e">
        <f>SUMIFS('Line Detail'!$GW:$GW,'Line Detail'!$BI:$BI,"&lt;&gt;No Bid") + SUM(PARAMETERS!I54:I55)</f>
        <v>#DIV/0!</v>
      </c>
      <c r="M11" s="215" t="str">
        <f>IFERROR(L11/L$10,"")</f>
        <v/>
      </c>
      <c r="N11" s="214" t="e">
        <f t="shared" si="9"/>
        <v>#DIV/0!</v>
      </c>
      <c r="O11" s="217" t="str">
        <f t="shared" si="10"/>
        <v/>
      </c>
      <c r="Q11" s="224"/>
      <c r="R11" s="215" t="str">
        <f>IFERROR(Q11/Q$10,"")</f>
        <v/>
      </c>
      <c r="S11" s="214" t="e">
        <f t="shared" si="12"/>
        <v>#DIV/0!</v>
      </c>
      <c r="T11" s="215" t="str">
        <f>IFERROR(S11/S$10,"")</f>
        <v/>
      </c>
      <c r="U11" s="214" t="e">
        <f t="shared" si="1"/>
        <v>#DIV/0!</v>
      </c>
      <c r="V11" s="217" t="str">
        <f t="shared" si="14"/>
        <v/>
      </c>
    </row>
    <row r="12" spans="1:22" ht="15" customHeight="1" outlineLevel="1" x14ac:dyDescent="0.3">
      <c r="A12" s="223" t="s">
        <v>34</v>
      </c>
      <c r="B12" s="214" t="e">
        <f>SUMIFS('Line Detail'!$GF:$GF,'Line Detail'!$BI:$BI,"&lt;&gt;No Bid")</f>
        <v>#DIV/0!</v>
      </c>
      <c r="C12" s="215" t="str">
        <f t="shared" ref="C12:E21" si="30">IFERROR(B12/B$10,"")</f>
        <v/>
      </c>
      <c r="D12" s="216" t="e">
        <f>SUMIFS('Line Detail'!$ET:$ET,'Line Detail'!$BI:$BI,"&lt;&gt;No Bid")</f>
        <v>#DIV/0!</v>
      </c>
      <c r="E12" s="215" t="str">
        <f t="shared" si="30"/>
        <v/>
      </c>
      <c r="F12" s="214" t="e">
        <f t="shared" si="4"/>
        <v>#DIV/0!</v>
      </c>
      <c r="G12" s="217" t="str">
        <f t="shared" si="0"/>
        <v/>
      </c>
      <c r="H12" s="214" t="e">
        <f>SUMIFS('Line Detail'!$FM:$FM,'Line Detail'!$BI:$BI,"&lt;&gt;No Bid") + SUM(PARAMETERS!J51:J52)</f>
        <v>#DIV/0!</v>
      </c>
      <c r="I12" s="215" t="str">
        <f t="shared" ref="I12" si="31">IFERROR(H12/H$10,"")</f>
        <v/>
      </c>
      <c r="J12" s="214" t="e">
        <f t="shared" si="6"/>
        <v>#DIV/0!</v>
      </c>
      <c r="K12" s="217" t="str">
        <f t="shared" si="7"/>
        <v/>
      </c>
      <c r="L12" s="214" t="e">
        <f>SUMIFS('Line Detail'!$GX:$GX,'Line Detail'!$BI:$BI,"&lt;&gt;No Bid") + SUM(PARAMETERS!J54:J55)</f>
        <v>#DIV/0!</v>
      </c>
      <c r="M12" s="215" t="str">
        <f t="shared" ref="M12" si="32">IFERROR(L12/L$10,"")</f>
        <v/>
      </c>
      <c r="N12" s="214" t="e">
        <f t="shared" si="9"/>
        <v>#DIV/0!</v>
      </c>
      <c r="O12" s="217" t="str">
        <f t="shared" si="10"/>
        <v/>
      </c>
      <c r="Q12" s="224"/>
      <c r="R12" s="215" t="str">
        <f t="shared" ref="R12" si="33">IFERROR(Q12/Q$10,"")</f>
        <v/>
      </c>
      <c r="S12" s="214" t="e">
        <f t="shared" si="12"/>
        <v>#DIV/0!</v>
      </c>
      <c r="T12" s="215" t="str">
        <f t="shared" ref="T12" si="34">IFERROR(S12/S$10,"")</f>
        <v/>
      </c>
      <c r="U12" s="214" t="e">
        <f t="shared" si="1"/>
        <v>#DIV/0!</v>
      </c>
      <c r="V12" s="217" t="str">
        <f t="shared" si="14"/>
        <v/>
      </c>
    </row>
    <row r="13" spans="1:22" ht="15" customHeight="1" x14ac:dyDescent="0.3">
      <c r="A13" s="225" t="s">
        <v>36</v>
      </c>
      <c r="B13" s="226" t="e">
        <f>SUMIFS('Line Detail'!$GG:$GG,'Line Detail'!$BI:$BI,"&lt;&gt;No Bid")</f>
        <v>#DIV/0!</v>
      </c>
      <c r="C13" s="227" t="str">
        <f t="shared" si="30"/>
        <v/>
      </c>
      <c r="D13" s="228" t="e">
        <f>SUMIFS('Line Detail'!$EU:$EU,'Line Detail'!$BI:$BI,"&lt;&gt;No Bid")</f>
        <v>#DIV/0!</v>
      </c>
      <c r="E13" s="227" t="str">
        <f t="shared" si="30"/>
        <v/>
      </c>
      <c r="F13" s="226" t="e">
        <f t="shared" si="4"/>
        <v>#DIV/0!</v>
      </c>
      <c r="G13" s="229" t="str">
        <f t="shared" si="0"/>
        <v/>
      </c>
      <c r="H13" s="226" t="e">
        <f>SUMIFS('Line Detail'!$FN:$FN,'Line Detail'!$BI:$BI,"&lt;&gt;No Bid") + SUM(PARAMETERS!K51:K52)</f>
        <v>#DIV/0!</v>
      </c>
      <c r="I13" s="227" t="str">
        <f t="shared" ref="I13" si="35">IFERROR(H13/H$10,"")</f>
        <v/>
      </c>
      <c r="J13" s="226" t="e">
        <f t="shared" si="6"/>
        <v>#DIV/0!</v>
      </c>
      <c r="K13" s="229" t="str">
        <f t="shared" si="7"/>
        <v/>
      </c>
      <c r="L13" s="226" t="e">
        <f>SUMIFS('Line Detail'!$GY:$GY,'Line Detail'!$BI:$BI,"&lt;&gt;No Bid") + SUM(PARAMETERS!K54:K55)</f>
        <v>#DIV/0!</v>
      </c>
      <c r="M13" s="227" t="str">
        <f t="shared" ref="M13" si="36">IFERROR(L13/L$10,"")</f>
        <v/>
      </c>
      <c r="N13" s="226" t="e">
        <f t="shared" si="9"/>
        <v>#DIV/0!</v>
      </c>
      <c r="O13" s="229" t="str">
        <f t="shared" si="10"/>
        <v/>
      </c>
      <c r="Q13" s="226"/>
      <c r="R13" s="227" t="str">
        <f t="shared" ref="R13" si="37">IFERROR(Q13/Q$10,"")</f>
        <v/>
      </c>
      <c r="S13" s="226" t="e">
        <f t="shared" si="12"/>
        <v>#DIV/0!</v>
      </c>
      <c r="T13" s="227" t="str">
        <f t="shared" ref="T13" si="38">IFERROR(S13/S$10,"")</f>
        <v/>
      </c>
      <c r="U13" s="226" t="e">
        <f t="shared" si="1"/>
        <v>#DIV/0!</v>
      </c>
      <c r="V13" s="229" t="str">
        <f t="shared" si="14"/>
        <v/>
      </c>
    </row>
    <row r="14" spans="1:22" ht="15" customHeight="1" outlineLevel="1" x14ac:dyDescent="0.3">
      <c r="A14" s="230" t="s">
        <v>37</v>
      </c>
      <c r="B14" s="214" t="e">
        <f>SUMIFS('Line Detail'!$GH:$GH,'Line Detail'!$BI:$BI,"&lt;&gt;No Bid")</f>
        <v>#DIV/0!</v>
      </c>
      <c r="C14" s="215" t="str">
        <f t="shared" si="30"/>
        <v/>
      </c>
      <c r="D14" s="216" t="e">
        <f>SUMIFS('Line Detail'!$EV:$EV,'Line Detail'!$BI:$BI,"&lt;&gt;No Bid")</f>
        <v>#DIV/0!</v>
      </c>
      <c r="E14" s="215" t="str">
        <f t="shared" si="30"/>
        <v/>
      </c>
      <c r="F14" s="214" t="e">
        <f t="shared" si="4"/>
        <v>#DIV/0!</v>
      </c>
      <c r="G14" s="217" t="str">
        <f t="shared" si="0"/>
        <v/>
      </c>
      <c r="H14" s="214" t="e">
        <f>SUMIFS('Line Detail'!$FO:$FO,'Line Detail'!$BI:$BI,"&lt;&gt;No Bid") + SUM(PARAMETERS!L51:L52)</f>
        <v>#DIV/0!</v>
      </c>
      <c r="I14" s="215" t="str">
        <f t="shared" ref="I14" si="39">IFERROR(H14/H$10,"")</f>
        <v/>
      </c>
      <c r="J14" s="214" t="e">
        <f t="shared" si="6"/>
        <v>#DIV/0!</v>
      </c>
      <c r="K14" s="217" t="str">
        <f t="shared" si="7"/>
        <v/>
      </c>
      <c r="L14" s="214" t="e">
        <f>SUMIFS('Line Detail'!$GZ:$GZ,'Line Detail'!$BI:$BI,"&lt;&gt;No Bid") + SUM(PARAMETERS!L54:L55)</f>
        <v>#DIV/0!</v>
      </c>
      <c r="M14" s="215" t="str">
        <f t="shared" ref="M14" si="40">IFERROR(L14/L$10,"")</f>
        <v/>
      </c>
      <c r="N14" s="214" t="e">
        <f t="shared" si="9"/>
        <v>#DIV/0!</v>
      </c>
      <c r="O14" s="217" t="str">
        <f t="shared" si="10"/>
        <v/>
      </c>
      <c r="Q14" s="224"/>
      <c r="R14" s="215" t="str">
        <f t="shared" ref="R14" si="41">IFERROR(Q14/Q$10,"")</f>
        <v/>
      </c>
      <c r="S14" s="214" t="e">
        <f t="shared" si="12"/>
        <v>#DIV/0!</v>
      </c>
      <c r="T14" s="215" t="str">
        <f t="shared" ref="T14" si="42">IFERROR(S14/S$10,"")</f>
        <v/>
      </c>
      <c r="U14" s="214" t="e">
        <f t="shared" si="1"/>
        <v>#DIV/0!</v>
      </c>
      <c r="V14" s="217" t="str">
        <f t="shared" si="14"/>
        <v/>
      </c>
    </row>
    <row r="15" spans="1:22" ht="15" customHeight="1" x14ac:dyDescent="0.3">
      <c r="A15" s="225" t="s">
        <v>32</v>
      </c>
      <c r="B15" s="226" t="e">
        <f>SUMIFS('Line Detail'!$GI:$GI,'Line Detail'!$BI:$BI,"&lt;&gt;No Bid")</f>
        <v>#DIV/0!</v>
      </c>
      <c r="C15" s="227" t="str">
        <f t="shared" si="30"/>
        <v/>
      </c>
      <c r="D15" s="228" t="e">
        <f>SUMIFS('Line Detail'!$EW:$EW,'Line Detail'!$BI:$BI,"&lt;&gt;No Bid")</f>
        <v>#DIV/0!</v>
      </c>
      <c r="E15" s="227" t="str">
        <f t="shared" si="30"/>
        <v/>
      </c>
      <c r="F15" s="226" t="e">
        <f t="shared" si="4"/>
        <v>#DIV/0!</v>
      </c>
      <c r="G15" s="229" t="str">
        <f t="shared" si="0"/>
        <v/>
      </c>
      <c r="H15" s="226" t="e">
        <f>SUMIFS('Line Detail'!$FP:$FP,'Line Detail'!$BI:$BI,"&lt;&gt;No Bid") + SUM(PARAMETERS!M51:M52)</f>
        <v>#DIV/0!</v>
      </c>
      <c r="I15" s="227" t="str">
        <f t="shared" ref="I15" si="43">IFERROR(H15/H$10,"")</f>
        <v/>
      </c>
      <c r="J15" s="226" t="e">
        <f t="shared" si="6"/>
        <v>#DIV/0!</v>
      </c>
      <c r="K15" s="229" t="str">
        <f t="shared" si="7"/>
        <v/>
      </c>
      <c r="L15" s="226" t="e">
        <f>SUMIFS('Line Detail'!$HA:$HA,'Line Detail'!$BI:$BI,"&lt;&gt;No Bid") + SUM(PARAMETERS!M54:M55)</f>
        <v>#DIV/0!</v>
      </c>
      <c r="M15" s="227" t="str">
        <f t="shared" ref="M15" si="44">IFERROR(L15/L$10,"")</f>
        <v/>
      </c>
      <c r="N15" s="226" t="e">
        <f t="shared" si="9"/>
        <v>#DIV/0!</v>
      </c>
      <c r="O15" s="229" t="str">
        <f t="shared" si="10"/>
        <v/>
      </c>
      <c r="Q15" s="226"/>
      <c r="R15" s="227" t="str">
        <f t="shared" ref="R15" si="45">IFERROR(Q15/Q$10,"")</f>
        <v/>
      </c>
      <c r="S15" s="226" t="e">
        <f t="shared" si="12"/>
        <v>#DIV/0!</v>
      </c>
      <c r="T15" s="227" t="str">
        <f t="shared" ref="T15" si="46">IFERROR(S15/S$10,"")</f>
        <v/>
      </c>
      <c r="U15" s="226" t="e">
        <f t="shared" si="1"/>
        <v>#DIV/0!</v>
      </c>
      <c r="V15" s="229" t="str">
        <f t="shared" si="14"/>
        <v/>
      </c>
    </row>
    <row r="16" spans="1:22" ht="15" customHeight="1" outlineLevel="1" x14ac:dyDescent="0.3">
      <c r="A16" s="230" t="s">
        <v>38</v>
      </c>
      <c r="B16" s="214" t="e">
        <f>SUMIFS('Line Detail'!$GJ:$GJ,'Line Detail'!$BI:$BI,"&lt;&gt;No Bid")</f>
        <v>#DIV/0!</v>
      </c>
      <c r="C16" s="215" t="str">
        <f t="shared" si="30"/>
        <v/>
      </c>
      <c r="D16" s="216" t="e">
        <f>SUMIFS('Line Detail'!$EX:$EX,'Line Detail'!$BI:$BI,"&lt;&gt;No Bid")</f>
        <v>#DIV/0!</v>
      </c>
      <c r="E16" s="215" t="str">
        <f t="shared" si="30"/>
        <v/>
      </c>
      <c r="F16" s="214" t="e">
        <f t="shared" si="4"/>
        <v>#DIV/0!</v>
      </c>
      <c r="G16" s="217" t="str">
        <f t="shared" si="0"/>
        <v/>
      </c>
      <c r="H16" s="214" t="e">
        <f>SUMIFS('Line Detail'!$FQ:$FQ,'Line Detail'!$BI:$BI,"&lt;&gt;No Bid") + SUM(PARAMETERS!N51:N52)</f>
        <v>#DIV/0!</v>
      </c>
      <c r="I16" s="215" t="str">
        <f t="shared" ref="I16" si="47">IFERROR(H16/H$10,"")</f>
        <v/>
      </c>
      <c r="J16" s="214" t="e">
        <f t="shared" si="6"/>
        <v>#DIV/0!</v>
      </c>
      <c r="K16" s="217" t="str">
        <f t="shared" si="7"/>
        <v/>
      </c>
      <c r="L16" s="214" t="e">
        <f>SUMIFS('Line Detail'!$HB:$HB,'Line Detail'!$BI:$BI,"&lt;&gt;No Bid") + SUM(PARAMETERS!N54:N55)</f>
        <v>#DIV/0!</v>
      </c>
      <c r="M16" s="215" t="str">
        <f t="shared" ref="M16" si="48">IFERROR(L16/L$10,"")</f>
        <v/>
      </c>
      <c r="N16" s="214" t="e">
        <f t="shared" si="9"/>
        <v>#DIV/0!</v>
      </c>
      <c r="O16" s="217" t="str">
        <f t="shared" si="10"/>
        <v/>
      </c>
      <c r="Q16" s="224"/>
      <c r="R16" s="215" t="str">
        <f t="shared" ref="R16" si="49">IFERROR(Q16/Q$10,"")</f>
        <v/>
      </c>
      <c r="S16" s="214" t="e">
        <f t="shared" si="12"/>
        <v>#DIV/0!</v>
      </c>
      <c r="T16" s="215" t="str">
        <f t="shared" ref="T16" si="50">IFERROR(S16/S$10,"")</f>
        <v/>
      </c>
      <c r="U16" s="214" t="e">
        <f t="shared" si="1"/>
        <v>#DIV/0!</v>
      </c>
      <c r="V16" s="217" t="str">
        <f t="shared" si="14"/>
        <v/>
      </c>
    </row>
    <row r="17" spans="1:22" ht="15" customHeight="1" outlineLevel="1" x14ac:dyDescent="0.3">
      <c r="A17" s="223" t="s">
        <v>39</v>
      </c>
      <c r="B17" s="214" t="e">
        <f>SUMIFS('Line Detail'!$GK:$GK,'Line Detail'!$BI:$BI,"&lt;&gt;No Bid")</f>
        <v>#DIV/0!</v>
      </c>
      <c r="C17" s="215" t="str">
        <f t="shared" si="30"/>
        <v/>
      </c>
      <c r="D17" s="216" t="e">
        <f>SUMIFS('Line Detail'!$EY:$EY,'Line Detail'!$BI:$BI,"&lt;&gt;No Bid")</f>
        <v>#DIV/0!</v>
      </c>
      <c r="E17" s="215" t="str">
        <f t="shared" si="30"/>
        <v/>
      </c>
      <c r="F17" s="214" t="e">
        <f t="shared" si="4"/>
        <v>#DIV/0!</v>
      </c>
      <c r="G17" s="217" t="str">
        <f t="shared" si="0"/>
        <v/>
      </c>
      <c r="H17" s="214" t="e">
        <f>SUMIFS('Line Detail'!$FR:$FR,'Line Detail'!$BI:$BI,"&lt;&gt;No Bid") + SUM(PARAMETERS!P51:P52)</f>
        <v>#DIV/0!</v>
      </c>
      <c r="I17" s="215" t="str">
        <f t="shared" ref="I17" si="51">IFERROR(H17/H$10,"")</f>
        <v/>
      </c>
      <c r="J17" s="214" t="e">
        <f t="shared" si="6"/>
        <v>#DIV/0!</v>
      </c>
      <c r="K17" s="217" t="str">
        <f t="shared" si="7"/>
        <v/>
      </c>
      <c r="L17" s="214" t="e">
        <f>SUMIFS('Line Detail'!$HC:$HC,'Line Detail'!$BI:$BI,"&lt;&gt;No Bid") + SUM(PARAMETERS!P54:P55)</f>
        <v>#DIV/0!</v>
      </c>
      <c r="M17" s="215" t="str">
        <f t="shared" ref="M17" si="52">IFERROR(L17/L$10,"")</f>
        <v/>
      </c>
      <c r="N17" s="214" t="e">
        <f t="shared" si="9"/>
        <v>#DIV/0!</v>
      </c>
      <c r="O17" s="217" t="str">
        <f t="shared" si="10"/>
        <v/>
      </c>
      <c r="Q17" s="224"/>
      <c r="R17" s="215" t="str">
        <f t="shared" ref="R17" si="53">IFERROR(Q17/Q$10,"")</f>
        <v/>
      </c>
      <c r="S17" s="214" t="e">
        <f t="shared" si="12"/>
        <v>#DIV/0!</v>
      </c>
      <c r="T17" s="215" t="str">
        <f t="shared" ref="T17" si="54">IFERROR(S17/S$10,"")</f>
        <v/>
      </c>
      <c r="U17" s="214" t="e">
        <f t="shared" si="1"/>
        <v>#DIV/0!</v>
      </c>
      <c r="V17" s="217" t="str">
        <f t="shared" si="14"/>
        <v/>
      </c>
    </row>
    <row r="18" spans="1:22" outlineLevel="1" x14ac:dyDescent="0.3">
      <c r="A18" s="223" t="s">
        <v>25</v>
      </c>
      <c r="B18" s="214" t="e">
        <f>SUMIFS('Line Detail'!$GL:$GL,'Line Detail'!$BI:$BI,"&lt;&gt;No Bid")</f>
        <v>#DIV/0!</v>
      </c>
      <c r="C18" s="215" t="str">
        <f t="shared" si="30"/>
        <v/>
      </c>
      <c r="D18" s="216" t="e">
        <f>SUMIFS('Line Detail'!$EZ:$EZ,'Line Detail'!$BI:$BI,"&lt;&gt;No Bid")</f>
        <v>#DIV/0!</v>
      </c>
      <c r="E18" s="215" t="str">
        <f t="shared" si="30"/>
        <v/>
      </c>
      <c r="F18" s="214" t="e">
        <f t="shared" si="4"/>
        <v>#DIV/0!</v>
      </c>
      <c r="G18" s="217" t="str">
        <f t="shared" si="0"/>
        <v/>
      </c>
      <c r="H18" s="214" t="e">
        <f>SUMIFS('Line Detail'!$FS:$FS,'Line Detail'!$BI:$BI,"&lt;&gt;No Bid") + SUM(PARAMETERS!Q51:Q52)</f>
        <v>#DIV/0!</v>
      </c>
      <c r="I18" s="215" t="str">
        <f t="shared" ref="I18" si="55">IFERROR(H18/H$10,"")</f>
        <v/>
      </c>
      <c r="J18" s="214" t="e">
        <f t="shared" si="6"/>
        <v>#DIV/0!</v>
      </c>
      <c r="K18" s="217" t="str">
        <f t="shared" si="7"/>
        <v/>
      </c>
      <c r="L18" s="214" t="e">
        <f>SUMIFS('Line Detail'!$HD:$HD,'Line Detail'!$BI:$BI,"&lt;&gt;No Bid") + SUM(PARAMETERS!Q54:Q55)</f>
        <v>#DIV/0!</v>
      </c>
      <c r="M18" s="215" t="str">
        <f t="shared" ref="M18" si="56">IFERROR(L18/L$10,"")</f>
        <v/>
      </c>
      <c r="N18" s="214" t="e">
        <f t="shared" si="9"/>
        <v>#DIV/0!</v>
      </c>
      <c r="O18" s="217" t="str">
        <f t="shared" si="10"/>
        <v/>
      </c>
      <c r="Q18" s="224"/>
      <c r="R18" s="215" t="str">
        <f t="shared" ref="R18" si="57">IFERROR(Q18/Q$10,"")</f>
        <v/>
      </c>
      <c r="S18" s="214" t="e">
        <f t="shared" si="12"/>
        <v>#DIV/0!</v>
      </c>
      <c r="T18" s="215" t="str">
        <f t="shared" ref="T18" si="58">IFERROR(S18/S$10,"")</f>
        <v/>
      </c>
      <c r="U18" s="214" t="e">
        <f t="shared" si="1"/>
        <v>#DIV/0!</v>
      </c>
      <c r="V18" s="217" t="str">
        <f t="shared" si="14"/>
        <v/>
      </c>
    </row>
    <row r="19" spans="1:22" outlineLevel="1" x14ac:dyDescent="0.3">
      <c r="A19" s="223" t="s">
        <v>21</v>
      </c>
      <c r="B19" s="214" t="e">
        <f>SUMIFS('Line Detail'!$GM:$GM,'Line Detail'!$BI:$BI,"&lt;&gt;No Bid")</f>
        <v>#DIV/0!</v>
      </c>
      <c r="C19" s="215" t="str">
        <f t="shared" si="30"/>
        <v/>
      </c>
      <c r="D19" s="216" t="e">
        <f>SUMIFS('Line Detail'!$FA:$FA,'Line Detail'!$BI:$BI,"&lt;&gt;No Bid")</f>
        <v>#DIV/0!</v>
      </c>
      <c r="E19" s="215" t="str">
        <f t="shared" si="30"/>
        <v/>
      </c>
      <c r="F19" s="214" t="e">
        <f t="shared" si="4"/>
        <v>#DIV/0!</v>
      </c>
      <c r="G19" s="217" t="str">
        <f t="shared" si="0"/>
        <v/>
      </c>
      <c r="H19" s="214" t="e">
        <f>SUMIFS('Line Detail'!$FT:$FT,'Line Detail'!$BI:$BI,"&lt;&gt;No Bid") + SUM(PARAMETERS!R51:R52)</f>
        <v>#DIV/0!</v>
      </c>
      <c r="I19" s="215" t="str">
        <f t="shared" ref="I19" si="59">IFERROR(H19/H$10,"")</f>
        <v/>
      </c>
      <c r="J19" s="214" t="e">
        <f t="shared" si="6"/>
        <v>#DIV/0!</v>
      </c>
      <c r="K19" s="217" t="str">
        <f t="shared" si="7"/>
        <v/>
      </c>
      <c r="L19" s="214" t="e">
        <f>SUMIFS('Line Detail'!$HE:$HE,'Line Detail'!$BI:$BI,"&lt;&gt;No Bid") + SUM(PARAMETERS!R54:R55)</f>
        <v>#DIV/0!</v>
      </c>
      <c r="M19" s="215" t="str">
        <f t="shared" ref="M19" si="60">IFERROR(L19/L$10,"")</f>
        <v/>
      </c>
      <c r="N19" s="214" t="e">
        <f t="shared" si="9"/>
        <v>#DIV/0!</v>
      </c>
      <c r="O19" s="217" t="str">
        <f t="shared" si="10"/>
        <v/>
      </c>
      <c r="Q19" s="224"/>
      <c r="R19" s="215" t="str">
        <f t="shared" ref="R19" si="61">IFERROR(Q19/Q$10,"")</f>
        <v/>
      </c>
      <c r="S19" s="214" t="e">
        <f t="shared" si="12"/>
        <v>#DIV/0!</v>
      </c>
      <c r="T19" s="215" t="str">
        <f t="shared" ref="T19" si="62">IFERROR(S19/S$10,"")</f>
        <v/>
      </c>
      <c r="U19" s="214" t="e">
        <f t="shared" si="1"/>
        <v>#DIV/0!</v>
      </c>
      <c r="V19" s="217" t="str">
        <f t="shared" si="14"/>
        <v/>
      </c>
    </row>
    <row r="20" spans="1:22" ht="14.4" outlineLevel="1" thickBot="1" x14ac:dyDescent="0.35">
      <c r="A20" s="223" t="s">
        <v>40</v>
      </c>
      <c r="B20" s="214" t="e">
        <f>SUMIFS('Line Detail'!$GN:$GN,'Line Detail'!$BI:$BI,"&lt;&gt;No Bid")</f>
        <v>#DIV/0!</v>
      </c>
      <c r="C20" s="215" t="str">
        <f t="shared" si="30"/>
        <v/>
      </c>
      <c r="D20" s="216" t="e">
        <f>SUMIFS('Line Detail'!$FB:$FB,'Line Detail'!$BI:$BI,"&lt;&gt;No Bid")</f>
        <v>#DIV/0!</v>
      </c>
      <c r="E20" s="215" t="str">
        <f t="shared" si="30"/>
        <v/>
      </c>
      <c r="F20" s="214" t="e">
        <f t="shared" si="4"/>
        <v>#DIV/0!</v>
      </c>
      <c r="G20" s="217" t="str">
        <f t="shared" si="0"/>
        <v/>
      </c>
      <c r="H20" s="214" t="e">
        <f>SUMIFS('Line Detail'!$FU:$FU,'Line Detail'!$BI:$BI,"&lt;&gt;No Bid") + SUM(PARAMETERS!S51:S52)</f>
        <v>#DIV/0!</v>
      </c>
      <c r="I20" s="215" t="str">
        <f t="shared" ref="I20" si="63">IFERROR(H20/H$10,"")</f>
        <v/>
      </c>
      <c r="J20" s="214" t="e">
        <f t="shared" si="6"/>
        <v>#DIV/0!</v>
      </c>
      <c r="K20" s="217" t="str">
        <f t="shared" si="7"/>
        <v/>
      </c>
      <c r="L20" s="214" t="e">
        <f>SUMIFS('Line Detail'!$HF:$HF,'Line Detail'!$BI:$BI,"&lt;&gt;No Bid") + SUM(PARAMETERS!S54:S55)</f>
        <v>#DIV/0!</v>
      </c>
      <c r="M20" s="215" t="str">
        <f t="shared" ref="M20" si="64">IFERROR(L20/L$10,"")</f>
        <v/>
      </c>
      <c r="N20" s="214" t="e">
        <f t="shared" si="9"/>
        <v>#DIV/0!</v>
      </c>
      <c r="O20" s="217" t="str">
        <f t="shared" si="10"/>
        <v/>
      </c>
      <c r="Q20" s="224"/>
      <c r="R20" s="215" t="str">
        <f t="shared" ref="R20" si="65">IFERROR(Q20/Q$10,"")</f>
        <v/>
      </c>
      <c r="S20" s="214" t="e">
        <f t="shared" si="12"/>
        <v>#DIV/0!</v>
      </c>
      <c r="T20" s="215" t="str">
        <f t="shared" ref="T20" si="66">IFERROR(S20/S$10,"")</f>
        <v/>
      </c>
      <c r="U20" s="214" t="e">
        <f t="shared" si="1"/>
        <v>#DIV/0!</v>
      </c>
      <c r="V20" s="217" t="str">
        <f t="shared" si="14"/>
        <v/>
      </c>
    </row>
    <row r="21" spans="1:22" ht="14.4" thickBot="1" x14ac:dyDescent="0.35">
      <c r="A21" s="231" t="s">
        <v>91</v>
      </c>
      <c r="B21" s="232" t="e">
        <f>SUMIFS('Line Detail'!$GO:$GO,'Line Detail'!$BI:$BI,"&lt;&gt;No Bid")</f>
        <v>#DIV/0!</v>
      </c>
      <c r="C21" s="233" t="str">
        <f t="shared" si="30"/>
        <v/>
      </c>
      <c r="D21" s="234" t="e">
        <f>SUMIFS('Line Detail'!$FC:$FC,'Line Detail'!$BI:$BI,"&lt;&gt;No Bid")</f>
        <v>#DIV/0!</v>
      </c>
      <c r="E21" s="233" t="str">
        <f t="shared" si="30"/>
        <v/>
      </c>
      <c r="F21" s="232" t="e">
        <f t="shared" si="4"/>
        <v>#DIV/0!</v>
      </c>
      <c r="G21" s="235" t="str">
        <f t="shared" si="0"/>
        <v/>
      </c>
      <c r="H21" s="232" t="e">
        <f>SUMIFS('Line Detail'!$FV:$FV,'Line Detail'!$BI:$BI,"&lt;&gt;No Bid") + SUM(PARAMETERS!T51:T52)</f>
        <v>#DIV/0!</v>
      </c>
      <c r="I21" s="233" t="str">
        <f t="shared" ref="I21" si="67">IFERROR(H21/H$10,"")</f>
        <v/>
      </c>
      <c r="J21" s="232" t="e">
        <f t="shared" si="6"/>
        <v>#DIV/0!</v>
      </c>
      <c r="K21" s="236" t="str">
        <f t="shared" si="7"/>
        <v/>
      </c>
      <c r="L21" s="232" t="e">
        <f>SUMIFS('Line Detail'!$HG:$HG,'Line Detail'!$BI:$BI,"&lt;&gt;No Bid") + SUM(PARAMETERS!T54:T55)</f>
        <v>#DIV/0!</v>
      </c>
      <c r="M21" s="237" t="str">
        <f t="shared" ref="M21" si="68">IFERROR(L21/L$10,"")</f>
        <v/>
      </c>
      <c r="N21" s="232" t="e">
        <f t="shared" si="9"/>
        <v>#DIV/0!</v>
      </c>
      <c r="O21" s="236" t="str">
        <f t="shared" si="10"/>
        <v/>
      </c>
      <c r="Q21" s="232"/>
      <c r="R21" s="233" t="str">
        <f t="shared" ref="R21" si="69">IFERROR(Q21/Q$10,"")</f>
        <v/>
      </c>
      <c r="S21" s="232" t="e">
        <f t="shared" si="12"/>
        <v>#DIV/0!</v>
      </c>
      <c r="T21" s="233" t="str">
        <f t="shared" ref="T21" si="70">IFERROR(S21/S$10,"")</f>
        <v/>
      </c>
      <c r="U21" s="232" t="e">
        <f t="shared" si="1"/>
        <v>#DIV/0!</v>
      </c>
      <c r="V21" s="236" t="str">
        <f t="shared" si="14"/>
        <v/>
      </c>
    </row>
    <row r="22" spans="1:22" ht="14.4" thickBot="1" x14ac:dyDescent="0.35">
      <c r="A22" s="54"/>
    </row>
    <row r="23" spans="1:22" ht="14.4" thickBot="1" x14ac:dyDescent="0.35">
      <c r="A23" s="238" t="s">
        <v>90</v>
      </c>
      <c r="E23" s="239" t="str" cm="1">
        <f t="array" ref="E23">IFERROR(D4/SUM(SUMIFS('Line Detail'!$FD:$FD,'Line Detail'!$BI:$BI,{"Contract (C)","Contract (M)","Program Price","Off-Contract"})),"")</f>
        <v/>
      </c>
      <c r="I23" s="239" t="str" cm="1">
        <f t="array" ref="I23">IFERROR(H4/SUM(SUMIFS('Line Detail'!$FW:$FW,'Line Detail'!$BI:$BI,{"Contract (C)","Contract (M)","Program Price","Off-Contract"})),"")</f>
        <v/>
      </c>
      <c r="M23" s="239" t="str" cm="1">
        <f t="array" ref="M23">IFERROR(L4/SUM(SUMIFS('Line Detail'!$HH:$HH,'Line Detail'!$BI:$BI,{"Contract (C)","Contract (M)","Program Price","Off-Contract"})),"")</f>
        <v/>
      </c>
      <c r="R23" s="239"/>
    </row>
    <row r="24" spans="1:22" ht="14.4" thickBot="1" x14ac:dyDescent="0.35">
      <c r="A24" s="54"/>
    </row>
    <row r="25" spans="1:22" x14ac:dyDescent="0.3">
      <c r="A25" s="240" t="s">
        <v>318</v>
      </c>
      <c r="B25" s="241" t="s">
        <v>319</v>
      </c>
      <c r="C25" s="248"/>
      <c r="D25" s="241" t="s">
        <v>319</v>
      </c>
      <c r="E25" s="248"/>
      <c r="F25" s="241" t="s">
        <v>320</v>
      </c>
      <c r="G25" s="248"/>
      <c r="H25" s="241" t="s">
        <v>319</v>
      </c>
      <c r="I25" s="248"/>
      <c r="J25" s="241" t="s">
        <v>320</v>
      </c>
      <c r="K25" s="248"/>
      <c r="L25" s="241" t="s">
        <v>319</v>
      </c>
      <c r="M25" s="248"/>
      <c r="N25" s="241" t="s">
        <v>320</v>
      </c>
      <c r="O25" s="248"/>
      <c r="Q25" s="241" t="s">
        <v>319</v>
      </c>
      <c r="R25" s="248"/>
      <c r="S25" s="241" t="s">
        <v>319</v>
      </c>
      <c r="T25" s="248"/>
      <c r="U25" s="241" t="s">
        <v>319</v>
      </c>
      <c r="V25" s="248"/>
    </row>
    <row r="26" spans="1:22" x14ac:dyDescent="0.3">
      <c r="A26" s="242" t="s">
        <v>303</v>
      </c>
      <c r="B26" s="243" cm="1">
        <f t="array" ref="B26">SUM(SUMIFS('Line Detail'!$FX:$FX,'Line Detail'!$BI:$BI,{"Contract (C)","Contract (M)"}))</f>
        <v>0</v>
      </c>
      <c r="C26" s="244" t="str">
        <f>IFERROR(B26/B$4,"")</f>
        <v/>
      </c>
      <c r="D26" s="243" cm="1">
        <f t="array" ref="D26">SUM(SUMIFS('Line Detail'!$EL:$EL,'Line Detail'!$BI:$BI,{"Contract (C)","Contract (M)"}))</f>
        <v>0</v>
      </c>
      <c r="E26" s="244" t="str">
        <f>IFERROR(D26/D$4,"")</f>
        <v/>
      </c>
      <c r="F26" s="243">
        <f>B26-D26</f>
        <v>0</v>
      </c>
      <c r="G26" s="244" t="str">
        <f>IFERROR(IF(F26/B$4&gt;999.9%,999.9%,F26/B$4),"")</f>
        <v/>
      </c>
      <c r="H26" s="243" cm="1">
        <f t="array" ref="H26">SUM(SUMIFS('Line Detail'!$FE:$FE,'Line Detail'!$BI:$BI,{"Contract (C)","Contract (M)"}))</f>
        <v>0</v>
      </c>
      <c r="I26" s="244" t="str">
        <f>IFERROR(H26/H$4,"")</f>
        <v/>
      </c>
      <c r="J26" s="243">
        <f>D26-H26</f>
        <v>0</v>
      </c>
      <c r="K26" s="244" t="str">
        <f>IFERROR(IF(J26/D$4&gt;999.9%,999.9%,J26/D$4),"")</f>
        <v/>
      </c>
      <c r="L26" s="243" cm="1">
        <f t="array" ref="L26">SUM(SUMIFS('Line Detail'!$GP:$GP,'Line Detail'!$BI:$BI,{"Contract (C)","Contract (M)"}))</f>
        <v>0</v>
      </c>
      <c r="M26" s="244" t="str">
        <f>IFERROR(L26/L$4,"")</f>
        <v/>
      </c>
      <c r="N26" s="243">
        <f>H26-L26</f>
        <v>0</v>
      </c>
      <c r="O26" s="244" t="str">
        <f>IFERROR(IF(N26/H$4&gt;999.9%,999.9%,N26/H$4),"")</f>
        <v/>
      </c>
      <c r="Q26" s="243"/>
      <c r="R26" s="244"/>
      <c r="S26" s="243">
        <f>H26+Q26</f>
        <v>0</v>
      </c>
      <c r="T26" s="244" t="str">
        <f>IFERROR(S26/S$4,"")</f>
        <v/>
      </c>
      <c r="U26" s="243"/>
      <c r="V26" s="244"/>
    </row>
    <row r="27" spans="1:22" x14ac:dyDescent="0.3">
      <c r="A27" s="242" t="s">
        <v>304</v>
      </c>
      <c r="B27" s="243">
        <f>SUMIFS('Line Detail'!$FX:$FX,'Line Detail'!$BI:$BI,"Program Price")</f>
        <v>0</v>
      </c>
      <c r="C27" s="244" t="str">
        <f t="shared" ref="C27:C31" si="71">IFERROR(B27/B$4,"")</f>
        <v/>
      </c>
      <c r="D27" s="243">
        <f>SUMIFS('Line Detail'!$EL:$EL,'Line Detail'!$BI:$BI,"Program Price")</f>
        <v>0</v>
      </c>
      <c r="E27" s="244" t="str">
        <f t="shared" ref="E27:E31" si="72">IFERROR(D27/D$4,"")</f>
        <v/>
      </c>
      <c r="F27" s="243">
        <f t="shared" ref="F27:F31" si="73">B27-D27</f>
        <v>0</v>
      </c>
      <c r="G27" s="244" t="str">
        <f t="shared" ref="G27:G31" si="74">IFERROR(IF(F27/B$4&gt;999.9%,999.9%,F27/B$4),"")</f>
        <v/>
      </c>
      <c r="H27" s="243">
        <f>SUMIFS('Line Detail'!$FE:$FE,'Line Detail'!$BI:$BI,"Program Price")</f>
        <v>0</v>
      </c>
      <c r="I27" s="244" t="str">
        <f t="shared" ref="I27:I31" si="75">IFERROR(H27/H$4,"")</f>
        <v/>
      </c>
      <c r="J27" s="243">
        <f>D27-H27</f>
        <v>0</v>
      </c>
      <c r="K27" s="244" t="str">
        <f t="shared" ref="K27:K31" si="76">IFERROR(IF(J27/D$4&gt;999.9%,999.9%,J27/D$4),"")</f>
        <v/>
      </c>
      <c r="L27" s="243">
        <f>SUMIFS('Line Detail'!$GP:$GP,'Line Detail'!$BI:$BI,"Program Price")</f>
        <v>0</v>
      </c>
      <c r="M27" s="244" t="str">
        <f t="shared" ref="M27:M31" si="77">IFERROR(L27/L$4,"")</f>
        <v/>
      </c>
      <c r="N27" s="243">
        <f>H27-L27</f>
        <v>0</v>
      </c>
      <c r="O27" s="244" t="str">
        <f t="shared" ref="O27:O31" si="78">IFERROR(IF(N27/H$4&gt;999.9%,999.9%,N27/H$4),"")</f>
        <v/>
      </c>
      <c r="Q27" s="243"/>
      <c r="R27" s="244"/>
      <c r="S27" s="243">
        <f t="shared" ref="S27:S31" si="79">H27+Q27</f>
        <v>0</v>
      </c>
      <c r="T27" s="244" t="str">
        <f t="shared" ref="T27:T31" si="80">IFERROR(S27/S$4,"")</f>
        <v/>
      </c>
      <c r="U27" s="243"/>
      <c r="V27" s="244"/>
    </row>
    <row r="28" spans="1:22" x14ac:dyDescent="0.3">
      <c r="A28" s="242" t="s">
        <v>300</v>
      </c>
      <c r="B28" s="243">
        <f>SUMIFS('Line Detail'!$FX:$FX,'Line Detail'!$BI:$BI,"Off-Contract")</f>
        <v>0</v>
      </c>
      <c r="C28" s="244" t="str">
        <f t="shared" si="71"/>
        <v/>
      </c>
      <c r="D28" s="243">
        <f>SUMIFS('Line Detail'!$EL:$EL,'Line Detail'!$BI:$BI,"Off-Contract")</f>
        <v>0</v>
      </c>
      <c r="E28" s="244" t="str">
        <f t="shared" si="72"/>
        <v/>
      </c>
      <c r="F28" s="243">
        <f t="shared" si="73"/>
        <v>0</v>
      </c>
      <c r="G28" s="244" t="str">
        <f t="shared" si="74"/>
        <v/>
      </c>
      <c r="H28" s="243">
        <f>SUMIFS('Line Detail'!$FE:$FE,'Line Detail'!$BI:$BI,"Off-Contract")</f>
        <v>0</v>
      </c>
      <c r="I28" s="244" t="str">
        <f t="shared" si="75"/>
        <v/>
      </c>
      <c r="J28" s="243">
        <f>D28-H28</f>
        <v>0</v>
      </c>
      <c r="K28" s="244" t="str">
        <f t="shared" si="76"/>
        <v/>
      </c>
      <c r="L28" s="243">
        <f>SUMIFS('Line Detail'!$GP:$GP,'Line Detail'!$BI:$BI,"Off-Contract")</f>
        <v>0</v>
      </c>
      <c r="M28" s="244" t="str">
        <f t="shared" si="77"/>
        <v/>
      </c>
      <c r="N28" s="243">
        <f>H28-L28</f>
        <v>0</v>
      </c>
      <c r="O28" s="244" t="str">
        <f t="shared" si="78"/>
        <v/>
      </c>
      <c r="Q28" s="243"/>
      <c r="R28" s="244"/>
      <c r="S28" s="243">
        <f t="shared" si="79"/>
        <v>0</v>
      </c>
      <c r="T28" s="244" t="str">
        <f t="shared" si="80"/>
        <v/>
      </c>
      <c r="U28" s="243"/>
      <c r="V28" s="244"/>
    </row>
    <row r="29" spans="1:22" x14ac:dyDescent="0.3">
      <c r="A29" s="242" t="s">
        <v>310</v>
      </c>
      <c r="B29" s="243">
        <f>SUMIFS('Line Detail'!$FX:$FX,'Line Detail'!$BI:$BI,"ADDL CORE")</f>
        <v>0</v>
      </c>
      <c r="C29" s="244" t="str">
        <f t="shared" si="71"/>
        <v/>
      </c>
      <c r="D29" s="243">
        <f>SUMIFS('Line Detail'!$EL:$EL,'Line Detail'!$BI:$BI,"ADDL CORE")</f>
        <v>0</v>
      </c>
      <c r="E29" s="244" t="str">
        <f t="shared" si="72"/>
        <v/>
      </c>
      <c r="F29" s="243">
        <f t="shared" si="73"/>
        <v>0</v>
      </c>
      <c r="G29" s="244" t="str">
        <f t="shared" si="74"/>
        <v/>
      </c>
      <c r="H29" s="243">
        <f>PARAMETERS!B51</f>
        <v>0</v>
      </c>
      <c r="I29" s="244" t="str">
        <f t="shared" si="75"/>
        <v/>
      </c>
      <c r="J29" s="243">
        <f>D29-H29</f>
        <v>0</v>
      </c>
      <c r="K29" s="244" t="str">
        <f t="shared" si="76"/>
        <v/>
      </c>
      <c r="L29" s="243">
        <f>PARAMETERS!B54</f>
        <v>0</v>
      </c>
      <c r="M29" s="244" t="str">
        <f t="shared" si="77"/>
        <v/>
      </c>
      <c r="N29" s="243">
        <f>H29-L29</f>
        <v>0</v>
      </c>
      <c r="O29" s="244" t="str">
        <f t="shared" si="78"/>
        <v/>
      </c>
      <c r="Q29" s="243"/>
      <c r="R29" s="244"/>
      <c r="S29" s="243">
        <f t="shared" si="79"/>
        <v>0</v>
      </c>
      <c r="T29" s="244" t="str">
        <f t="shared" si="80"/>
        <v/>
      </c>
      <c r="U29" s="243"/>
      <c r="V29" s="244"/>
    </row>
    <row r="30" spans="1:22" ht="14.4" thickBot="1" x14ac:dyDescent="0.35">
      <c r="A30" s="242" t="s">
        <v>311</v>
      </c>
      <c r="B30" s="243">
        <f>SUMIFS('Line Detail'!$FX:$FX,'Line Detail'!$BI:$BI,"ADDL NON-CORE")</f>
        <v>0</v>
      </c>
      <c r="C30" s="244" t="str">
        <f t="shared" si="71"/>
        <v/>
      </c>
      <c r="D30" s="243">
        <f>SUMIFS('Line Detail'!$EL:$EL,'Line Detail'!$BI:$BI,"ADDL NON-CORE")</f>
        <v>0</v>
      </c>
      <c r="E30" s="244" t="str">
        <f t="shared" si="72"/>
        <v/>
      </c>
      <c r="F30" s="243">
        <f t="shared" si="73"/>
        <v>0</v>
      </c>
      <c r="G30" s="244" t="str">
        <f t="shared" si="74"/>
        <v/>
      </c>
      <c r="H30" s="243">
        <f>PARAMETERS!B52</f>
        <v>0</v>
      </c>
      <c r="I30" s="244" t="str">
        <f t="shared" si="75"/>
        <v/>
      </c>
      <c r="J30" s="243">
        <f>D30-H30</f>
        <v>0</v>
      </c>
      <c r="K30" s="244" t="str">
        <f t="shared" si="76"/>
        <v/>
      </c>
      <c r="L30" s="243">
        <f>PARAMETERS!B55</f>
        <v>0</v>
      </c>
      <c r="M30" s="244" t="str">
        <f t="shared" si="77"/>
        <v/>
      </c>
      <c r="N30" s="243">
        <f>H30-L30</f>
        <v>0</v>
      </c>
      <c r="O30" s="244" t="str">
        <f t="shared" si="78"/>
        <v/>
      </c>
      <c r="Q30" s="243"/>
      <c r="R30" s="244"/>
      <c r="S30" s="243">
        <f t="shared" si="79"/>
        <v>0</v>
      </c>
      <c r="T30" s="244" t="str">
        <f t="shared" si="80"/>
        <v/>
      </c>
      <c r="U30" s="243"/>
      <c r="V30" s="244"/>
    </row>
    <row r="31" spans="1:22" ht="14.4" thickBot="1" x14ac:dyDescent="0.35">
      <c r="A31" s="245" t="s">
        <v>44</v>
      </c>
      <c r="B31" s="246">
        <f>SUM(B26:B30)</f>
        <v>0</v>
      </c>
      <c r="C31" s="247" t="str">
        <f t="shared" si="71"/>
        <v/>
      </c>
      <c r="D31" s="246">
        <f>SUM(D26:D30)</f>
        <v>0</v>
      </c>
      <c r="E31" s="247" t="str">
        <f t="shared" si="72"/>
        <v/>
      </c>
      <c r="F31" s="246">
        <f t="shared" si="73"/>
        <v>0</v>
      </c>
      <c r="G31" s="247" t="str">
        <f t="shared" si="74"/>
        <v/>
      </c>
      <c r="H31" s="246">
        <f>SUM(H26:H30)</f>
        <v>0</v>
      </c>
      <c r="I31" s="247" t="str">
        <f t="shared" si="75"/>
        <v/>
      </c>
      <c r="J31" s="246">
        <f>SUM(J26:J30)</f>
        <v>0</v>
      </c>
      <c r="K31" s="247" t="str">
        <f t="shared" si="76"/>
        <v/>
      </c>
      <c r="L31" s="246">
        <f>SUM(L26:L30)</f>
        <v>0</v>
      </c>
      <c r="M31" s="247" t="str">
        <f t="shared" si="77"/>
        <v/>
      </c>
      <c r="N31" s="246">
        <f>SUM(N26:N30)</f>
        <v>0</v>
      </c>
      <c r="O31" s="247" t="str">
        <f t="shared" si="78"/>
        <v/>
      </c>
      <c r="P31" s="416"/>
      <c r="Q31" s="246"/>
      <c r="R31" s="247"/>
      <c r="S31" s="246">
        <f t="shared" si="79"/>
        <v>0</v>
      </c>
      <c r="T31" s="247" t="str">
        <f t="shared" si="80"/>
        <v/>
      </c>
      <c r="U31" s="246"/>
      <c r="V31" s="247"/>
    </row>
  </sheetData>
  <mergeCells count="10">
    <mergeCell ref="Q3:R3"/>
    <mergeCell ref="S3:T3"/>
    <mergeCell ref="U3:V3"/>
    <mergeCell ref="B3:C3"/>
    <mergeCell ref="D3:E3"/>
    <mergeCell ref="F3:G3"/>
    <mergeCell ref="H3:I3"/>
    <mergeCell ref="J3:K3"/>
    <mergeCell ref="L3:M3"/>
    <mergeCell ref="N3:O3"/>
  </mergeCells>
  <pageMargins left="0.25" right="0.25" top="0.75" bottom="0.75" header="0.3" footer="0.3"/>
  <pageSetup paperSize="5" scale="68" orientation="landscape" horizontalDpi="150" verticalDpi="150" r:id="rId1"/>
  <ignoredErrors>
    <ignoredError sqref="D26:D30 C31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4C9CC-2BC6-4687-94AE-FBD6E59FB743}">
  <sheetPr codeName="Sheet2">
    <tabColor theme="9"/>
  </sheetPr>
  <dimension ref="A1:AL68"/>
  <sheetViews>
    <sheetView showGridLines="0" zoomScale="90" zoomScaleNormal="90" workbookViewId="0">
      <pane xSplit="3" ySplit="4" topLeftCell="D21" activePane="bottomRight" state="frozen"/>
      <selection activeCell="FT1" sqref="FT1"/>
      <selection pane="topRight" activeCell="FT1" sqref="FT1"/>
      <selection pane="bottomLeft" activeCell="FT1" sqref="FT1"/>
      <selection pane="bottomRight"/>
    </sheetView>
  </sheetViews>
  <sheetFormatPr defaultColWidth="8.5546875" defaultRowHeight="13.8" outlineLevelRow="1" outlineLevelCol="1" x14ac:dyDescent="0.3"/>
  <cols>
    <col min="1" max="1" customWidth="true" style="51" width="4.0"/>
    <col min="2" max="2" customWidth="true" style="51" width="20.109375"/>
    <col min="3" max="3" customWidth="true" style="51" width="10.6640625"/>
    <col min="4" max="4" customWidth="true" hidden="true" style="51" width="13.109375" outlineLevel="1"/>
    <col min="5" max="5" customWidth="true" hidden="true" style="62" width="11.0" outlineLevel="1"/>
    <col min="6" max="6" customWidth="true" style="51" width="10.5546875" collapsed="true"/>
    <col min="7" max="7" customWidth="true" style="144" width="10.5546875"/>
    <col min="8" max="11" customWidth="true" hidden="true" style="51" width="10.5546875" outlineLevel="1"/>
    <col min="12" max="12" customWidth="true" style="51" width="10.5546875" collapsed="true"/>
    <col min="13" max="13" customWidth="true" style="51" width="11.5546875"/>
    <col min="14" max="14" customWidth="true" style="51" width="1.5546875"/>
    <col min="15" max="15" customWidth="true" hidden="true" style="144" width="11.5546875" outlineLevel="1"/>
    <col min="16" max="16" customWidth="true" style="144" width="11.5546875" collapsed="true"/>
    <col min="17" max="17" customWidth="true" style="51" width="1.5546875"/>
    <col min="18" max="18" customWidth="true" style="323" width="11.5546875"/>
    <col min="19" max="19" customWidth="true" style="51" width="1.5546875"/>
    <col min="20" max="21" customWidth="true" hidden="true" style="144" width="11.5546875" outlineLevel="1"/>
    <col min="22" max="22" customWidth="true" style="144" width="11.5546875" collapsed="true"/>
    <col min="23" max="23" customWidth="true" style="144" width="11.5546875"/>
    <col min="24" max="24" customWidth="true" style="51" width="1.5546875"/>
    <col min="25" max="26" customWidth="true" hidden="true" style="51" width="11.5546875" outlineLevel="1"/>
    <col min="27" max="27" customWidth="true" style="51" width="11.5546875" collapsed="true"/>
    <col min="28" max="28" customWidth="true" style="51" width="11.5546875"/>
    <col min="29" max="29" customWidth="true" style="51" width="1.5546875"/>
    <col min="30" max="31" customWidth="true" hidden="true" style="144" width="11.5546875" outlineLevel="1"/>
    <col min="32" max="32" customWidth="true" style="144" width="11.5546875" collapsed="true"/>
    <col min="33" max="33" customWidth="true" style="144" width="11.5546875"/>
    <col min="34" max="34" customWidth="true" style="51" width="1.5546875"/>
    <col min="35" max="36" customWidth="true" hidden="true" style="51" width="11.5546875" outlineLevel="1"/>
    <col min="37" max="37" customWidth="true" style="51" width="11.5546875" collapsed="true"/>
    <col min="38" max="38" customWidth="true" style="51" width="11.5546875"/>
    <col min="39" max="39" customWidth="true" style="51" width="1.5546875"/>
    <col min="40" max="16384" style="51" width="8.5546875"/>
  </cols>
  <sheetData>
    <row r="1" spans="1:38" x14ac:dyDescent="0.3">
      <c r="A1" s="50" t="s">
        <v>24</v>
      </c>
      <c r="C1" s="51">
        <f>PARAMETERS!$B$1</f>
        <v>0</v>
      </c>
      <c r="E1" s="51"/>
      <c r="M1" s="50"/>
    </row>
    <row r="2" spans="1:38" x14ac:dyDescent="0.3">
      <c r="A2" s="50"/>
      <c r="C2" s="51">
        <f>PARAMETERS!$D$1</f>
        <v>0</v>
      </c>
      <c r="E2" s="51"/>
    </row>
    <row r="3" spans="1:38" x14ac:dyDescent="0.3">
      <c r="A3" s="50"/>
      <c r="D3" s="6" t="s">
        <v>177</v>
      </c>
      <c r="E3" s="6" t="s">
        <v>177</v>
      </c>
      <c r="F3" s="6" t="s">
        <v>177</v>
      </c>
      <c r="G3" s="155" t="s">
        <v>177</v>
      </c>
      <c r="H3" s="6" t="s">
        <v>177</v>
      </c>
      <c r="I3" s="6" t="s">
        <v>177</v>
      </c>
      <c r="J3" s="6" t="s">
        <v>177</v>
      </c>
      <c r="K3" s="6" t="s">
        <v>177</v>
      </c>
      <c r="L3" s="6" t="s">
        <v>177</v>
      </c>
      <c r="M3" s="6" t="s">
        <v>177</v>
      </c>
      <c r="O3" s="155" t="s">
        <v>178</v>
      </c>
      <c r="P3" s="155" t="s">
        <v>178</v>
      </c>
      <c r="R3" s="321" t="s">
        <v>440</v>
      </c>
      <c r="T3" s="155" t="s">
        <v>354</v>
      </c>
      <c r="U3" s="155" t="s">
        <v>354</v>
      </c>
      <c r="V3" s="155" t="s">
        <v>354</v>
      </c>
      <c r="W3" s="155" t="s">
        <v>354</v>
      </c>
      <c r="Y3" s="6" t="s">
        <v>355</v>
      </c>
      <c r="Z3" s="6" t="s">
        <v>65</v>
      </c>
      <c r="AA3" s="6" t="s">
        <v>65</v>
      </c>
      <c r="AB3" s="6" t="s">
        <v>65</v>
      </c>
      <c r="AD3" s="155" t="s">
        <v>181</v>
      </c>
      <c r="AE3" s="155" t="s">
        <v>181</v>
      </c>
      <c r="AF3" s="155" t="s">
        <v>181</v>
      </c>
      <c r="AG3" s="155" t="s">
        <v>181</v>
      </c>
      <c r="AI3" s="6" t="s">
        <v>180</v>
      </c>
      <c r="AJ3" s="6" t="s">
        <v>180</v>
      </c>
      <c r="AK3" s="6" t="s">
        <v>180</v>
      </c>
      <c r="AL3" s="6" t="s">
        <v>180</v>
      </c>
    </row>
    <row r="4" spans="1:38" ht="42" thickBot="1" x14ac:dyDescent="0.35">
      <c r="A4" s="59" t="s">
        <v>162</v>
      </c>
      <c r="B4" s="58"/>
      <c r="C4" s="58"/>
      <c r="D4" s="91" t="s">
        <v>89</v>
      </c>
      <c r="E4" s="92" t="s">
        <v>167</v>
      </c>
      <c r="F4" s="93" t="s">
        <v>183</v>
      </c>
      <c r="G4" s="156" t="s">
        <v>188</v>
      </c>
      <c r="H4" s="93" t="s">
        <v>189</v>
      </c>
      <c r="I4" s="93" t="s">
        <v>283</v>
      </c>
      <c r="J4" s="82" t="s">
        <v>179</v>
      </c>
      <c r="K4" s="93" t="s">
        <v>201</v>
      </c>
      <c r="L4" s="93" t="s">
        <v>190</v>
      </c>
      <c r="M4" s="93" t="s">
        <v>228</v>
      </c>
      <c r="O4" s="161" t="s">
        <v>167</v>
      </c>
      <c r="P4" s="156" t="s">
        <v>183</v>
      </c>
      <c r="R4" s="322" t="s">
        <v>183</v>
      </c>
      <c r="T4" s="165" t="s">
        <v>89</v>
      </c>
      <c r="U4" s="161" t="s">
        <v>167</v>
      </c>
      <c r="V4" s="156" t="s">
        <v>183</v>
      </c>
      <c r="W4" s="156" t="s">
        <v>190</v>
      </c>
      <c r="Y4" s="91" t="s">
        <v>89</v>
      </c>
      <c r="Z4" s="92" t="s">
        <v>167</v>
      </c>
      <c r="AA4" s="93" t="s">
        <v>183</v>
      </c>
      <c r="AB4" s="93" t="s">
        <v>190</v>
      </c>
      <c r="AD4" s="165" t="s">
        <v>89</v>
      </c>
      <c r="AE4" s="161" t="s">
        <v>167</v>
      </c>
      <c r="AF4" s="156" t="s">
        <v>183</v>
      </c>
      <c r="AG4" s="156" t="s">
        <v>190</v>
      </c>
      <c r="AI4" s="91" t="s">
        <v>89</v>
      </c>
      <c r="AJ4" s="92" t="s">
        <v>167</v>
      </c>
      <c r="AK4" s="93" t="s">
        <v>183</v>
      </c>
      <c r="AL4" s="93" t="s">
        <v>190</v>
      </c>
    </row>
    <row r="5" spans="1:38" ht="15" customHeight="1" x14ac:dyDescent="0.3">
      <c r="A5" s="69" t="s">
        <v>79</v>
      </c>
      <c r="B5" s="70"/>
      <c r="C5" s="70"/>
      <c r="D5" s="71">
        <f>IF($A5="",SUMIFS('Line Detail'!$FX:$FX,'Line Detail'!$Q:$Q,$B5,'Line Detail'!$BI:$BI,"&lt;&gt;No Bid"),SUMIFS('Line Detail'!$FX:$FX,'Line Detail'!$P:$P,$A5,'Line Detail'!$BI:$BI,"&lt;&gt;No Bid"))</f>
        <v>0</v>
      </c>
      <c r="E5" s="71">
        <f>IF($A5="",SUMIFS('Line Detail'!$EL:$EL,'Line Detail'!$Q:$Q,$B5,'Line Detail'!$BI:$BI,"&lt;&gt;No Bid"),SUMIFS('Line Detail'!$EL:$EL,'Line Detail'!$P:$P,$A5,'Line Detail'!$BI:$BI,"&lt;&gt;No Bid"))</f>
        <v>0</v>
      </c>
      <c r="F5" s="71">
        <f>IF($A5="",SUMIFS('Line Detail'!$FE:$FE,'Line Detail'!$Q:$Q,$B5,'Line Detail'!$BI:$BI,"&lt;&gt;No Bid"),SUMIFS('Line Detail'!$FE:$FE,'Line Detail'!$P:$P,$A5,'Line Detail'!$BI:$BI,"&lt;&gt;No Bid"))</f>
        <v>0</v>
      </c>
      <c r="G5" s="157" t="str">
        <f t="shared" ref="G5:G49" si="0">IFERROR(F5/F$51,"")</f>
        <v/>
      </c>
      <c r="H5" s="83">
        <f>IF(D5=0,0,F5-E5)</f>
        <v>0</v>
      </c>
      <c r="I5" s="83">
        <f>IF($A5="",SUMIFS('Line Detail'!$HI:$HI,'Line Detail'!$Q:$Q,$B5,'Line Detail'!$BI:$BI,"&lt;&gt;No Bid"),SUMIFS('Line Detail'!$HI:$HI,'Line Detail'!$P:$P,$A5,'Line Detail'!$BI:$BI,"&lt;&gt;No Bid"))</f>
        <v>0</v>
      </c>
      <c r="J5" s="83">
        <f>IF($A5="",SUMIFS('Line Detail'!$HK:$HK,'Line Detail'!$Q:$Q,$B5,'Line Detail'!$BI:$BI,"&lt;&gt;No Bid"),SUMIFS('Line Detail'!$HK:$HK,'Line Detail'!$P:$P,$A5,'Line Detail'!$BI:$BI,"&lt;&gt;No Bid"))</f>
        <v>0</v>
      </c>
      <c r="K5" s="83">
        <f>IF(J5=0,0,I5-J5)</f>
        <v>0</v>
      </c>
      <c r="L5" s="83">
        <f>IF($A5="",SUMIFS('Line Detail'!$GP:$GP,'Line Detail'!$Q:$Q,$B5,'Line Detail'!$BI:$BI,"&lt;&gt;No Bid"),SUMIFS('Line Detail'!$GP:$GP,'Line Detail'!$P:$P,$A5,'Line Detail'!$BI:$BI,"&lt;&gt;No Bid"))</f>
        <v>0</v>
      </c>
      <c r="M5" s="83">
        <f>L5-F5</f>
        <v>0</v>
      </c>
      <c r="O5" s="162" t="str">
        <f>IFERROR(IF($A5="",SUMIFS('Line Detail'!$EL:$EL,'Line Detail'!$Q:$Q,$B5,'Line Detail'!$BI:$BI,"&lt;&gt;No Bid"),SUMIFS('Line Detail'!$EL:$EL,'Line Detail'!$P:$P,$A5,'Line Detail'!$BI:$BI,"&lt;&gt;No Bid"))/IF($A5="",SUMIFS('Line Detail'!$FD:$FD,'Line Detail'!$Q:$Q,$B5,'Line Detail'!$BI:$BI,"&lt;&gt;No Bid"),SUMIFS('Line Detail'!$FD:$FD,'Line Detail'!$P:$P,$A5,'Line Detail'!$BI:$BI,"&lt;&gt;No Bid")),"")</f>
        <v/>
      </c>
      <c r="P5" s="157" t="str">
        <f>IFERROR(IF($A5="",SUMIFS('Line Detail'!$FE:$FE,'Line Detail'!$Q:$Q,$B5,'Line Detail'!$BI:$BI,"&lt;&gt;No Bid"),SUMIFS('Line Detail'!$FE:$FE,'Line Detail'!$P:$P,$A5,'Line Detail'!$BI:$BI,"&lt;&gt;No Bid"))/IF($A5="",SUMIFS('Line Detail'!$FW:$FW,'Line Detail'!$Q:$Q,$B5,'Line Detail'!$BI:$BI,"&lt;&gt;No Bid"),SUMIFS('Line Detail'!$FW:$FW,'Line Detail'!$P:$P,$A5,'Line Detail'!$BI:$BI,"&lt;&gt;No Bid")),"")</f>
        <v/>
      </c>
      <c r="R5" s="324">
        <f>IFERROR((SUMIFS('Line Detail'!HL:HL,'Line Detail'!P:P,A5,'Line Detail'!BI:BI,"&lt;&gt;No Bid")) / (SUMIFS('Line Detail'!HM:HM,'Line Detail'!P:P,A5,'Line Detail'!BI:BI,"&lt;&gt;No Bid")),0)</f>
        <v>0</v>
      </c>
      <c r="T5" s="162" t="str">
        <f>IFERROR(IF($A5="",SUMIFS('Line Detail'!$GI:$GI,'Line Detail'!$Q:$Q,$B5,'Line Detail'!$BI:$BI,"&lt;&gt;No Bid"),SUMIFS('Line Detail'!$GI:$GI,'Line Detail'!$P:$P,$A5,'Line Detail'!$BI:$BI,"&lt;&gt;No Bid"))/IF($A5="",SUMIFS('Line Detail'!$GD:$GD,'Line Detail'!$Q:$Q,$B5,'Line Detail'!$BI:$BI,"&lt;&gt;No Bid"),SUMIFS('Line Detail'!$GD:$GD,'Line Detail'!$P:$P,$A5,'Line Detail'!$BI:$BI,"&lt;&gt;No Bid")),"")</f>
        <v/>
      </c>
      <c r="U5" s="162" t="str">
        <f>IFERROR(IF($A5="",SUMIFS('Line Detail'!$EW:$EW,'Line Detail'!$Q:$Q,$B5,'Line Detail'!$BI:$BI,"&lt;&gt;No Bid"),SUMIFS('Line Detail'!$EW:$EW,'Line Detail'!$P:$P,$A5,'Line Detail'!$BI:$BI,"&lt;&gt;No Bid"))/IF($A5="",SUMIFS('Line Detail'!$ER:$ER,'Line Detail'!$Q:$Q,$B5,'Line Detail'!$BI:$BI,"&lt;&gt;No Bid"),SUMIFS('Line Detail'!$ER:$ER,'Line Detail'!$P:$P,$A5,'Line Detail'!$BI:$BI,"&lt;&gt;No Bid")),"")</f>
        <v/>
      </c>
      <c r="V5" s="157" t="str">
        <f>IFERROR(IF($A5="",SUMIFS('Line Detail'!$FP:$FP,'Line Detail'!$Q:$Q,$B5,'Line Detail'!$BI:$BI,"&lt;&gt;No Bid"),SUMIFS('Line Detail'!$FP:$FP,'Line Detail'!$P:$P,$A5,'Line Detail'!$BI:$BI,"&lt;&gt;No Bid"))/IF($A5="",SUMIFS('Line Detail'!$FK:$FK,'Line Detail'!$Q:$Q,$B5,'Line Detail'!$BI:$BI,"&lt;&gt;No Bid"),SUMIFS('Line Detail'!$FK:$FK,'Line Detail'!$P:$P,$A5,'Line Detail'!$BI:$BI,"&lt;&gt;No Bid")),"")</f>
        <v/>
      </c>
      <c r="W5" s="157" t="str">
        <f>IFERROR(IF($A5="",SUMIFS('Line Detail'!$HA:$HA,'Line Detail'!$Q:$Q,$B5,'Line Detail'!$BI:$BI,"&lt;&gt;No Bid"),SUMIFS('Line Detail'!$HA:$HA,'Line Detail'!$P:$P,$A5,'Line Detail'!$BI:$BI,"&lt;&gt;No Bid"))/IF($A5="",SUMIFS('Line Detail'!$FK:$FK,'Line Detail'!$Q:$Q,$B5,'Line Detail'!$BI:$BI,"&lt;&gt;No Bid"),SUMIFS('Line Detail'!$FK:$FK,'Line Detail'!$P:$P,$A5,'Line Detail'!$BI:$BI,"&lt;&gt;No Bid")),"")</f>
        <v/>
      </c>
      <c r="Y5" s="71">
        <f>IF($A5="",SUMIFS('Line Detail'!$GI:$GI,'Line Detail'!$Q:$Q,$B5,'Line Detail'!$BI:$BI,"&lt;&gt;No Bid"),SUMIFS('Line Detail'!$GI:$GI,'Line Detail'!$P:$P,$A5,'Line Detail'!$BI:$BI,"&lt;&gt;No Bid"))</f>
        <v>0</v>
      </c>
      <c r="Z5" s="71">
        <f>IF($A5="",SUMIFS('Line Detail'!$EW:$EW,'Line Detail'!$Q:$Q,$B5,'Line Detail'!$BI:$BI,"&lt;&gt;No Bid"),SUMIFS('Line Detail'!$EW:$EW,'Line Detail'!$P:$P,$A5,'Line Detail'!$BI:$BI,"&lt;&gt;No Bid"))</f>
        <v>0</v>
      </c>
      <c r="AA5" s="83">
        <f>IF($A5="",SUMIFS('Line Detail'!$FP:$FP,'Line Detail'!$Q:$Q,$B5,'Line Detail'!$BI:$BI,"&lt;&gt;No Bid"),SUMIFS('Line Detail'!$FP:$FP,'Line Detail'!$P:$P,$A5,'Line Detail'!$BI:$BI,"&lt;&gt;No Bid"))</f>
        <v>0</v>
      </c>
      <c r="AB5" s="83">
        <f>IF($A5="",SUMIFS('Line Detail'!$HA:$HA,'Line Detail'!$Q:$Q,$B5,'Line Detail'!$BI:$BI,"&lt;&gt;No Bid"),SUMIFS('Line Detail'!$HA:$HA,'Line Detail'!$P:$P,$A5,'Line Detail'!$BI:$BI,"&lt;&gt;No Bid"))</f>
        <v>0</v>
      </c>
      <c r="AD5" s="162" t="str">
        <f>IFERROR(IF($A5="",SUMIFS('Line Detail'!$GO:$GO,'Line Detail'!$Q:$Q,$B5,'Line Detail'!$BI:$BI,"&lt;&gt;No Bid"),SUMIFS('Line Detail'!$GO:$GO,'Line Detail'!$P:$P,$A5,'Line Detail'!$BI:$BI,"&lt;&gt;No Bid"))/IF($A5="",SUMIFS('Line Detail'!$GD:$GD,'Line Detail'!$Q:$Q,$B5,'Line Detail'!$BI:$BI,"&lt;&gt;No Bid"),SUMIFS('Line Detail'!$GD:$GD,'Line Detail'!$P:$P,$A5,'Line Detail'!$BI:$BI,"&lt;&gt;No Bid")),"")</f>
        <v/>
      </c>
      <c r="AE5" s="162" t="str">
        <f>IFERROR(IF($A5="",SUMIFS('Line Detail'!$FC:$FC,'Line Detail'!$Q:$Q,$B5,'Line Detail'!$BI:$BI,"&lt;&gt;No Bid"),SUMIFS('Line Detail'!$FC:$FC,'Line Detail'!$P:$P,$A5,'Line Detail'!$BI:$BI,"&lt;&gt;No Bid"))/IF($A5="",SUMIFS('Line Detail'!$ER:$ER,'Line Detail'!$Q:$Q,$B5,'Line Detail'!$BI:$BI,"&lt;&gt;No Bid"),SUMIFS('Line Detail'!$ER:$ER,'Line Detail'!$P:$P,$A5,'Line Detail'!$BI:$BI,"&lt;&gt;No Bid")),"")</f>
        <v/>
      </c>
      <c r="AF5" s="157" t="str">
        <f>IFERROR(IF($A5="",SUMIFS('Line Detail'!$FV:$FV,'Line Detail'!$Q:$Q,$B5,'Line Detail'!$BI:$BI,"&lt;&gt;No Bid"),SUMIFS('Line Detail'!$FV:$FV,'Line Detail'!$P:$P,$A5,'Line Detail'!$BI:$BI,"&lt;&gt;No Bid"))/IF($A5="",SUMIFS('Line Detail'!$FK:$FK,'Line Detail'!$Q:$Q,$B5,'Line Detail'!$BI:$BI,"&lt;&gt;No Bid"),SUMIFS('Line Detail'!$FK:$FK,'Line Detail'!$P:$P,$A5,'Line Detail'!$BI:$BI,"&lt;&gt;No Bid")),"")</f>
        <v/>
      </c>
      <c r="AG5" s="157" t="str">
        <f>IFERROR(IF($A5="",SUMIFS('Line Detail'!$HG:$HG,'Line Detail'!$Q:$Q,$B5,'Line Detail'!$BI:$BI,"&lt;&gt;No Bid"),SUMIFS('Line Detail'!$HG:$HG,'Line Detail'!$P:$P,$A5,'Line Detail'!$BI:$BI,"&lt;&gt;No Bid"))/IF($A5="",SUMIFS('Line Detail'!$FK:$FK,'Line Detail'!$Q:$Q,$B5,'Line Detail'!$BI:$BI,"&lt;&gt;No Bid"),SUMIFS('Line Detail'!$FK:$FK,'Line Detail'!$P:$P,$A5,'Line Detail'!$BI:$BI,"&lt;&gt;No Bid")),"")</f>
        <v/>
      </c>
      <c r="AI5" s="71">
        <f>IF($A5="",SUMIFS('Line Detail'!$GO:$GO,'Line Detail'!$Q:$Q,$B5,'Line Detail'!$BI:$BI,"&lt;&gt;No Bid"),SUMIFS('Line Detail'!$GO:$GO,'Line Detail'!$P:$P,$A5,'Line Detail'!$BI:$BI,"&lt;&gt;No Bid"))</f>
        <v>0</v>
      </c>
      <c r="AJ5" s="71">
        <f>IF($A5="",SUMIFS('Line Detail'!$FC:$FC,'Line Detail'!$Q:$Q,$B5,'Line Detail'!$BI:$BI,"&lt;&gt;No Bid"),SUMIFS('Line Detail'!$FC:$FC,'Line Detail'!$P:$P,$A5,'Line Detail'!$BI:$BI,"&lt;&gt;No Bid"))</f>
        <v>0</v>
      </c>
      <c r="AK5" s="83">
        <f>IF($A5="",SUMIFS('Line Detail'!$FV:$FV,'Line Detail'!$Q:$Q,$B5,'Line Detail'!$BI:$BI,"&lt;&gt;No Bid"),SUMIFS('Line Detail'!$FV:$FV,'Line Detail'!$P:$P,$A5,'Line Detail'!$BI:$BI,"&lt;&gt;No Bid"))</f>
        <v>0</v>
      </c>
      <c r="AL5" s="83">
        <f>IF($A5="",SUMIFS('Line Detail'!$HG:$HG,'Line Detail'!$Q:$Q,$B5,'Line Detail'!$BI:$BI,"&lt;&gt;No Bid"),SUMIFS('Line Detail'!$HG:$HG,'Line Detail'!$P:$P,$A5,'Line Detail'!$BI:$BI,"&lt;&gt;No Bid"))</f>
        <v>0</v>
      </c>
    </row>
    <row r="6" spans="1:38" ht="15" customHeight="1" outlineLevel="1" x14ac:dyDescent="0.3">
      <c r="A6" s="84"/>
      <c r="B6" s="85" t="s">
        <v>373</v>
      </c>
      <c r="C6" s="74"/>
      <c r="D6" s="4">
        <f>IF($A6="",SUMIFS('Line Detail'!$FX:$FX,'Line Detail'!$Q:$Q,$B6,'Line Detail'!$BI:$BI,"&lt;&gt;No Bid"),SUMIFS('Line Detail'!$FX:$FX,'Line Detail'!$P:$P,$A6,'Line Detail'!$BI:$BI,"&lt;&gt;No Bid"))</f>
        <v>0</v>
      </c>
      <c r="E6" s="4">
        <f>IF($A6="",SUMIFS('Line Detail'!$EL:$EL,'Line Detail'!$Q:$Q,$B6,'Line Detail'!$BI:$BI,"&lt;&gt;No Bid"),SUMIFS('Line Detail'!$EL:$EL,'Line Detail'!$P:$P,$A6,'Line Detail'!$BI:$BI,"&lt;&gt;No Bid"))</f>
        <v>0</v>
      </c>
      <c r="F6" s="4">
        <f>IF($A6="",SUMIFS('Line Detail'!$FE:$FE,'Line Detail'!$Q:$Q,$B6,'Line Detail'!$BI:$BI,"&lt;&gt;No Bid"),SUMIFS('Line Detail'!$FE:$FE,'Line Detail'!$P:$P,$A6,'Line Detail'!$BI:$BI,"&lt;&gt;No Bid"))</f>
        <v>0</v>
      </c>
      <c r="G6" s="158" t="str">
        <f t="shared" si="0"/>
        <v/>
      </c>
      <c r="H6" s="86">
        <f t="shared" ref="H6:H49" si="1">IF(D6=0,0,F6-E6)</f>
        <v>0</v>
      </c>
      <c r="I6" s="86">
        <f>IF($A6="",SUMIFS('Line Detail'!$HI:$HI,'Line Detail'!$Q:$Q,$B6,'Line Detail'!$BI:$BI,"&lt;&gt;No Bid"),SUMIFS('Line Detail'!$HI:$HI,'Line Detail'!$P:$P,$A6,'Line Detail'!$BI:$BI,"&lt;&gt;No Bid"))</f>
        <v>0</v>
      </c>
      <c r="J6" s="86">
        <f>IF($A6="",SUMIFS('Line Detail'!$HK:$HK,'Line Detail'!$Q:$Q,$B6,'Line Detail'!$BI:$BI,"&lt;&gt;No Bid"),SUMIFS('Line Detail'!$HK:$HK,'Line Detail'!$P:$P,$A6,'Line Detail'!$BI:$BI,"&lt;&gt;No Bid"))</f>
        <v>0</v>
      </c>
      <c r="K6" s="86">
        <f>IF(J6=0,0,I6-J6)</f>
        <v>0</v>
      </c>
      <c r="L6" s="86">
        <f>IF($A6="",SUMIFS('Line Detail'!$GP:$GP,'Line Detail'!$Q:$Q,$B6,'Line Detail'!$BI:$BI,"&lt;&gt;No Bid"),SUMIFS('Line Detail'!$GP:$GP,'Line Detail'!$P:$P,$A6,'Line Detail'!$BI:$BI,"&lt;&gt;No Bid"))</f>
        <v>0</v>
      </c>
      <c r="M6" s="86">
        <f>L6-F6</f>
        <v>0</v>
      </c>
      <c r="O6" s="163" t="str">
        <f>IFERROR(IF($A6="",SUMIFS('Line Detail'!$EL:$EL,'Line Detail'!$Q:$Q,$B6,'Line Detail'!$BI:$BI,"&lt;&gt;No Bid"),SUMIFS('Line Detail'!$EL:$EL,'Line Detail'!$P:$P,$A6,'Line Detail'!$BI:$BI,"&lt;&gt;No Bid"))/IF($A6="",SUMIFS('Line Detail'!$FD:$FD,'Line Detail'!$Q:$Q,$B6,'Line Detail'!$BI:$BI,"&lt;&gt;No Bid"),SUMIFS('Line Detail'!$FD:$FD,'Line Detail'!$P:$P,$A6,'Line Detail'!$BI:$BI,"&lt;&gt;No Bid")),"")</f>
        <v/>
      </c>
      <c r="P6" s="158" t="str">
        <f>IFERROR(IF($A6="",SUMIFS('Line Detail'!$FE:$FE,'Line Detail'!$Q:$Q,$B6,'Line Detail'!$BI:$BI,"&lt;&gt;No Bid"),SUMIFS('Line Detail'!$FE:$FE,'Line Detail'!$P:$P,$A6,'Line Detail'!$BI:$BI,"&lt;&gt;No Bid"))/IF($A6="",SUMIFS('Line Detail'!$FW:$FW,'Line Detail'!$Q:$Q,$B6,'Line Detail'!$BI:$BI,"&lt;&gt;No Bid"),SUMIFS('Line Detail'!$FW:$FW,'Line Detail'!$P:$P,$A6,'Line Detail'!$BI:$BI,"&lt;&gt;No Bid")),"")</f>
        <v/>
      </c>
      <c r="R6" s="325">
        <f>IFERROR((SUMIFS('Line Detail'!HL:HL,'Line Detail'!Q:Q,B6,'Line Detail'!BI:BI,"&lt;&gt;No Bid")) / (SUMIFS('Line Detail'!HM:HM,'Line Detail'!Q:Q,B6,'Line Detail'!BI:BI,"&lt;&gt;No Bid")),0)</f>
        <v>0</v>
      </c>
      <c r="T6" s="163" t="str">
        <f>IFERROR(IF($A6="",SUMIFS('Line Detail'!$GI:$GI,'Line Detail'!$Q:$Q,$B6,'Line Detail'!$BI:$BI,"&lt;&gt;No Bid"),SUMIFS('Line Detail'!$GI:$GI,'Line Detail'!$P:$P,$A6,'Line Detail'!$BI:$BI,"&lt;&gt;No Bid"))/IF($A6="",SUMIFS('Line Detail'!$GD:$GD,'Line Detail'!$Q:$Q,$B6,'Line Detail'!$BI:$BI,"&lt;&gt;No Bid"),SUMIFS('Line Detail'!$GD:$GD,'Line Detail'!$P:$P,$A6,'Line Detail'!$BI:$BI,"&lt;&gt;No Bid")),"")</f>
        <v/>
      </c>
      <c r="U6" s="163" t="str">
        <f>IFERROR(IF($A6="",SUMIFS('Line Detail'!$EW:$EW,'Line Detail'!$Q:$Q,$B6,'Line Detail'!$BI:$BI,"&lt;&gt;No Bid"),SUMIFS('Line Detail'!$EW:$EW,'Line Detail'!$P:$P,$A6,'Line Detail'!$BI:$BI,"&lt;&gt;No Bid"))/IF($A6="",SUMIFS('Line Detail'!$ER:$ER,'Line Detail'!$Q:$Q,$B6,'Line Detail'!$BI:$BI,"&lt;&gt;No Bid"),SUMIFS('Line Detail'!$ER:$ER,'Line Detail'!$P:$P,$A6,'Line Detail'!$BI:$BI,"&lt;&gt;No Bid")),"")</f>
        <v/>
      </c>
      <c r="V6" s="158" t="str">
        <f>IFERROR(IF($A6="",SUMIFS('Line Detail'!$FP:$FP,'Line Detail'!$Q:$Q,$B6,'Line Detail'!$BI:$BI,"&lt;&gt;No Bid"),SUMIFS('Line Detail'!$FP:$FP,'Line Detail'!$P:$P,$A6,'Line Detail'!$BI:$BI,"&lt;&gt;No Bid"))/IF($A6="",SUMIFS('Line Detail'!$FK:$FK,'Line Detail'!$Q:$Q,$B6,'Line Detail'!$BI:$BI,"&lt;&gt;No Bid"),SUMIFS('Line Detail'!$FK:$FK,'Line Detail'!$P:$P,$A6,'Line Detail'!$BI:$BI,"&lt;&gt;No Bid")),"")</f>
        <v/>
      </c>
      <c r="W6" s="158" t="str">
        <f>IFERROR(IF($A6="",SUMIFS('Line Detail'!$HA:$HA,'Line Detail'!$Q:$Q,$B6,'Line Detail'!$BI:$BI,"&lt;&gt;No Bid"),SUMIFS('Line Detail'!$HA:$HA,'Line Detail'!$P:$P,$A6,'Line Detail'!$BI:$BI,"&lt;&gt;No Bid"))/IF($A6="",SUMIFS('Line Detail'!$FK:$FK,'Line Detail'!$Q:$Q,$B6,'Line Detail'!$BI:$BI,"&lt;&gt;No Bid"),SUMIFS('Line Detail'!$FK:$FK,'Line Detail'!$P:$P,$A6,'Line Detail'!$BI:$BI,"&lt;&gt;No Bid")),"")</f>
        <v/>
      </c>
      <c r="Y6" s="4">
        <f>IF($A6="",SUMIFS('Line Detail'!$GI:$GI,'Line Detail'!$Q:$Q,$B6,'Line Detail'!$BI:$BI,"&lt;&gt;No Bid"),SUMIFS('Line Detail'!$GI:$GI,'Line Detail'!$P:$P,$A6,'Line Detail'!$BI:$BI,"&lt;&gt;No Bid"))</f>
        <v>0</v>
      </c>
      <c r="Z6" s="4">
        <f>IF($A6="",SUMIFS('Line Detail'!$EW:$EW,'Line Detail'!$Q:$Q,$B6,'Line Detail'!$BI:$BI,"&lt;&gt;No Bid"),SUMIFS('Line Detail'!$EW:$EW,'Line Detail'!$P:$P,$A6,'Line Detail'!$BI:$BI,"&lt;&gt;No Bid"))</f>
        <v>0</v>
      </c>
      <c r="AA6" s="86">
        <f>IF($A6="",SUMIFS('Line Detail'!$FP:$FP,'Line Detail'!$Q:$Q,$B6,'Line Detail'!$BI:$BI,"&lt;&gt;No Bid"),SUMIFS('Line Detail'!$FP:$FP,'Line Detail'!$P:$P,$A6,'Line Detail'!$BI:$BI,"&lt;&gt;No Bid"))</f>
        <v>0</v>
      </c>
      <c r="AB6" s="86">
        <f>IF($A6="",SUMIFS('Line Detail'!$HA:$HA,'Line Detail'!$Q:$Q,$B6,'Line Detail'!$BI:$BI,"&lt;&gt;No Bid"),SUMIFS('Line Detail'!$HA:$HA,'Line Detail'!$P:$P,$A6,'Line Detail'!$BI:$BI,"&lt;&gt;No Bid"))</f>
        <v>0</v>
      </c>
      <c r="AD6" s="163" t="str">
        <f>IFERROR(IF($A6="",SUMIFS('Line Detail'!$GO:$GO,'Line Detail'!$Q:$Q,$B6,'Line Detail'!$BI:$BI,"&lt;&gt;No Bid"),SUMIFS('Line Detail'!$GO:$GO,'Line Detail'!$P:$P,$A6,'Line Detail'!$BI:$BI,"&lt;&gt;No Bid"))/IF($A6="",SUMIFS('Line Detail'!$GD:$GD,'Line Detail'!$Q:$Q,$B6,'Line Detail'!$BI:$BI,"&lt;&gt;No Bid"),SUMIFS('Line Detail'!$GD:$GD,'Line Detail'!$P:$P,$A6,'Line Detail'!$BI:$BI,"&lt;&gt;No Bid")),"")</f>
        <v/>
      </c>
      <c r="AE6" s="163" t="str">
        <f>IFERROR(IF($A6="",SUMIFS('Line Detail'!$FC:$FC,'Line Detail'!$Q:$Q,$B6,'Line Detail'!$BI:$BI,"&lt;&gt;No Bid"),SUMIFS('Line Detail'!$FC:$FC,'Line Detail'!$P:$P,$A6,'Line Detail'!$BI:$BI,"&lt;&gt;No Bid"))/IF($A6="",SUMIFS('Line Detail'!$ER:$ER,'Line Detail'!$Q:$Q,$B6,'Line Detail'!$BI:$BI,"&lt;&gt;No Bid"),SUMIFS('Line Detail'!$ER:$ER,'Line Detail'!$P:$P,$A6,'Line Detail'!$BI:$BI,"&lt;&gt;No Bid")),"")</f>
        <v/>
      </c>
      <c r="AF6" s="158" t="str">
        <f>IFERROR(IF($A6="",SUMIFS('Line Detail'!$FV:$FV,'Line Detail'!$Q:$Q,$B6,'Line Detail'!$BI:$BI,"&lt;&gt;No Bid"),SUMIFS('Line Detail'!$FV:$FV,'Line Detail'!$P:$P,$A6,'Line Detail'!$BI:$BI,"&lt;&gt;No Bid"))/IF($A6="",SUMIFS('Line Detail'!$FK:$FK,'Line Detail'!$Q:$Q,$B6,'Line Detail'!$BI:$BI,"&lt;&gt;No Bid"),SUMIFS('Line Detail'!$FK:$FK,'Line Detail'!$P:$P,$A6,'Line Detail'!$BI:$BI,"&lt;&gt;No Bid")),"")</f>
        <v/>
      </c>
      <c r="AG6" s="158" t="str">
        <f>IFERROR(IF($A6="",SUMIFS('Line Detail'!$HG:$HG,'Line Detail'!$Q:$Q,$B6,'Line Detail'!$BI:$BI,"&lt;&gt;No Bid"),SUMIFS('Line Detail'!$HG:$HG,'Line Detail'!$P:$P,$A6,'Line Detail'!$BI:$BI,"&lt;&gt;No Bid"))/IF($A6="",SUMIFS('Line Detail'!$FK:$FK,'Line Detail'!$Q:$Q,$B6,'Line Detail'!$BI:$BI,"&lt;&gt;No Bid"),SUMIFS('Line Detail'!$FK:$FK,'Line Detail'!$P:$P,$A6,'Line Detail'!$BI:$BI,"&lt;&gt;No Bid")),"")</f>
        <v/>
      </c>
      <c r="AI6" s="4">
        <f>IF($A6="",SUMIFS('Line Detail'!$GO:$GO,'Line Detail'!$Q:$Q,$B6,'Line Detail'!$BI:$BI,"&lt;&gt;No Bid"),SUMIFS('Line Detail'!$GO:$GO,'Line Detail'!$P:$P,$A6,'Line Detail'!$BI:$BI,"&lt;&gt;No Bid"))</f>
        <v>0</v>
      </c>
      <c r="AJ6" s="4">
        <f>IF($A6="",SUMIFS('Line Detail'!$FC:$FC,'Line Detail'!$Q:$Q,$B6,'Line Detail'!$BI:$BI,"&lt;&gt;No Bid"),SUMIFS('Line Detail'!$FC:$FC,'Line Detail'!$P:$P,$A6,'Line Detail'!$BI:$BI,"&lt;&gt;No Bid"))</f>
        <v>0</v>
      </c>
      <c r="AK6" s="86">
        <f>IF($A6="",SUMIFS('Line Detail'!$FV:$FV,'Line Detail'!$Q:$Q,$B6,'Line Detail'!$BI:$BI,"&lt;&gt;No Bid"),SUMIFS('Line Detail'!$FV:$FV,'Line Detail'!$P:$P,$A6,'Line Detail'!$BI:$BI,"&lt;&gt;No Bid"))</f>
        <v>0</v>
      </c>
      <c r="AL6" s="86">
        <f>IF($A6="",SUMIFS('Line Detail'!$HG:$HG,'Line Detail'!$Q:$Q,$B6,'Line Detail'!$BI:$BI,"&lt;&gt;No Bid"),SUMIFS('Line Detail'!$HG:$HG,'Line Detail'!$P:$P,$A6,'Line Detail'!$BI:$BI,"&lt;&gt;No Bid"))</f>
        <v>0</v>
      </c>
    </row>
    <row r="7" spans="1:38" ht="15" customHeight="1" outlineLevel="1" x14ac:dyDescent="0.3">
      <c r="A7" s="249"/>
      <c r="B7" s="85" t="s">
        <v>83</v>
      </c>
      <c r="C7" s="74"/>
      <c r="D7" s="4">
        <f>IF($A7="",SUMIFS('Line Detail'!$FX:$FX,'Line Detail'!$Q:$Q,$B7,'Line Detail'!$BI:$BI,"&lt;&gt;No Bid"),SUMIFS('Line Detail'!$FX:$FX,'Line Detail'!$P:$P,$A7,'Line Detail'!$BI:$BI,"&lt;&gt;No Bid"))</f>
        <v>0</v>
      </c>
      <c r="E7" s="4">
        <f>IF($A7="",SUMIFS('Line Detail'!$EL:$EL,'Line Detail'!$Q:$Q,$B7,'Line Detail'!$BI:$BI,"&lt;&gt;No Bid"),SUMIFS('Line Detail'!$EL:$EL,'Line Detail'!$P:$P,$A7,'Line Detail'!$BI:$BI,"&lt;&gt;No Bid"))</f>
        <v>0</v>
      </c>
      <c r="F7" s="4">
        <f>IF($A7="",SUMIFS('Line Detail'!$FE:$FE,'Line Detail'!$Q:$Q,$B7,'Line Detail'!$BI:$BI,"&lt;&gt;No Bid"),SUMIFS('Line Detail'!$FE:$FE,'Line Detail'!$P:$P,$A7,'Line Detail'!$BI:$BI,"&lt;&gt;No Bid"))</f>
        <v>0</v>
      </c>
      <c r="G7" s="158" t="str">
        <f t="shared" si="0"/>
        <v/>
      </c>
      <c r="H7" s="86">
        <f t="shared" ref="H7" si="2">IF(D7=0,0,F7-E7)</f>
        <v>0</v>
      </c>
      <c r="I7" s="86">
        <f>IF($A7="",SUMIFS('Line Detail'!$HI:$HI,'Line Detail'!$Q:$Q,$B7,'Line Detail'!$BI:$BI,"&lt;&gt;No Bid"),SUMIFS('Line Detail'!$HI:$HI,'Line Detail'!$P:$P,$A7,'Line Detail'!$BI:$BI,"&lt;&gt;No Bid"))</f>
        <v>0</v>
      </c>
      <c r="J7" s="86">
        <f>IF($A7="",SUMIFS('Line Detail'!$HK:$HK,'Line Detail'!$Q:$Q,$B7,'Line Detail'!$BI:$BI,"&lt;&gt;No Bid"),SUMIFS('Line Detail'!$HK:$HK,'Line Detail'!$P:$P,$A7,'Line Detail'!$BI:$BI,"&lt;&gt;No Bid"))</f>
        <v>0</v>
      </c>
      <c r="K7" s="86">
        <f t="shared" ref="K7:K49" si="3">IF(J7=0,0,I7-J7)</f>
        <v>0</v>
      </c>
      <c r="L7" s="86">
        <f>IF($A7="",SUMIFS('Line Detail'!$GP:$GP,'Line Detail'!$Q:$Q,$B7,'Line Detail'!$BI:$BI,"&lt;&gt;No Bid"),SUMIFS('Line Detail'!$GP:$GP,'Line Detail'!$P:$P,$A7,'Line Detail'!$BI:$BI,"&lt;&gt;No Bid"))</f>
        <v>0</v>
      </c>
      <c r="M7" s="86">
        <f t="shared" ref="M7:M49" si="4">L7-F7</f>
        <v>0</v>
      </c>
      <c r="O7" s="163" t="str">
        <f>IFERROR(IF($A7="",SUMIFS('Line Detail'!$EL:$EL,'Line Detail'!$Q:$Q,$B7,'Line Detail'!$BI:$BI,"&lt;&gt;No Bid"),SUMIFS('Line Detail'!$EL:$EL,'Line Detail'!$P:$P,$A7,'Line Detail'!$BI:$BI,"&lt;&gt;No Bid"))/IF($A7="",SUMIFS('Line Detail'!$FD:$FD,'Line Detail'!$Q:$Q,$B7,'Line Detail'!$BI:$BI,"&lt;&gt;No Bid"),SUMIFS('Line Detail'!$FD:$FD,'Line Detail'!$P:$P,$A7,'Line Detail'!$BI:$BI,"&lt;&gt;No Bid")),"")</f>
        <v/>
      </c>
      <c r="P7" s="158" t="str">
        <f>IFERROR(IF($A7="",SUMIFS('Line Detail'!$FE:$FE,'Line Detail'!$Q:$Q,$B7,'Line Detail'!$BI:$BI,"&lt;&gt;No Bid"),SUMIFS('Line Detail'!$FE:$FE,'Line Detail'!$P:$P,$A7,'Line Detail'!$BI:$BI,"&lt;&gt;No Bid"))/IF($A7="",SUMIFS('Line Detail'!$FW:$FW,'Line Detail'!$Q:$Q,$B7,'Line Detail'!$BI:$BI,"&lt;&gt;No Bid"),SUMIFS('Line Detail'!$FW:$FW,'Line Detail'!$P:$P,$A7,'Line Detail'!$BI:$BI,"&lt;&gt;No Bid")),"")</f>
        <v/>
      </c>
      <c r="R7" s="325">
        <f>IFERROR((SUMIFS('Line Detail'!HL:HL,'Line Detail'!Q:Q,B7,'Line Detail'!BI:BI,"&lt;&gt;No Bid")) / (SUMIFS('Line Detail'!HM:HM,'Line Detail'!Q:Q,B7,'Line Detail'!BI:BI,"&lt;&gt;No Bid")),0)</f>
        <v>0</v>
      </c>
      <c r="T7" s="163" t="str">
        <f>IFERROR(IF($A7="",SUMIFS('Line Detail'!$GI:$GI,'Line Detail'!$Q:$Q,$B7,'Line Detail'!$BI:$BI,"&lt;&gt;No Bid"),SUMIFS('Line Detail'!$GI:$GI,'Line Detail'!$P:$P,$A7,'Line Detail'!$BI:$BI,"&lt;&gt;No Bid"))/IF($A7="",SUMIFS('Line Detail'!$GD:$GD,'Line Detail'!$Q:$Q,$B7,'Line Detail'!$BI:$BI,"&lt;&gt;No Bid"),SUMIFS('Line Detail'!$GD:$GD,'Line Detail'!$P:$P,$A7,'Line Detail'!$BI:$BI,"&lt;&gt;No Bid")),"")</f>
        <v/>
      </c>
      <c r="U7" s="163" t="str">
        <f>IFERROR(IF($A7="",SUMIFS('Line Detail'!$EW:$EW,'Line Detail'!$Q:$Q,$B7,'Line Detail'!$BI:$BI,"&lt;&gt;No Bid"),SUMIFS('Line Detail'!$EW:$EW,'Line Detail'!$P:$P,$A7,'Line Detail'!$BI:$BI,"&lt;&gt;No Bid"))/IF($A7="",SUMIFS('Line Detail'!$ER:$ER,'Line Detail'!$Q:$Q,$B7,'Line Detail'!$BI:$BI,"&lt;&gt;No Bid"),SUMIFS('Line Detail'!$ER:$ER,'Line Detail'!$P:$P,$A7,'Line Detail'!$BI:$BI,"&lt;&gt;No Bid")),"")</f>
        <v/>
      </c>
      <c r="V7" s="158" t="str">
        <f>IFERROR(IF($A7="",SUMIFS('Line Detail'!$FP:$FP,'Line Detail'!$Q:$Q,$B7,'Line Detail'!$BI:$BI,"&lt;&gt;No Bid"),SUMIFS('Line Detail'!$FP:$FP,'Line Detail'!$P:$P,$A7,'Line Detail'!$BI:$BI,"&lt;&gt;No Bid"))/IF($A7="",SUMIFS('Line Detail'!$FK:$FK,'Line Detail'!$Q:$Q,$B7,'Line Detail'!$BI:$BI,"&lt;&gt;No Bid"),SUMIFS('Line Detail'!$FK:$FK,'Line Detail'!$P:$P,$A7,'Line Detail'!$BI:$BI,"&lt;&gt;No Bid")),"")</f>
        <v/>
      </c>
      <c r="W7" s="158" t="str">
        <f>IFERROR(IF($A7="",SUMIFS('Line Detail'!$HA:$HA,'Line Detail'!$Q:$Q,$B7,'Line Detail'!$BI:$BI,"&lt;&gt;No Bid"),SUMIFS('Line Detail'!$HA:$HA,'Line Detail'!$P:$P,$A7,'Line Detail'!$BI:$BI,"&lt;&gt;No Bid"))/IF($A7="",SUMIFS('Line Detail'!$FK:$FK,'Line Detail'!$Q:$Q,$B7,'Line Detail'!$BI:$BI,"&lt;&gt;No Bid"),SUMIFS('Line Detail'!$FK:$FK,'Line Detail'!$P:$P,$A7,'Line Detail'!$BI:$BI,"&lt;&gt;No Bid")),"")</f>
        <v/>
      </c>
      <c r="Y7" s="4">
        <f>IF($A7="",SUMIFS('Line Detail'!$GI:$GI,'Line Detail'!$Q:$Q,$B7,'Line Detail'!$BI:$BI,"&lt;&gt;No Bid"),SUMIFS('Line Detail'!$GI:$GI,'Line Detail'!$P:$P,$A7,'Line Detail'!$BI:$BI,"&lt;&gt;No Bid"))</f>
        <v>0</v>
      </c>
      <c r="Z7" s="4">
        <f>IF($A7="",SUMIFS('Line Detail'!$EW:$EW,'Line Detail'!$Q:$Q,$B7,'Line Detail'!$BI:$BI,"&lt;&gt;No Bid"),SUMIFS('Line Detail'!$EW:$EW,'Line Detail'!$P:$P,$A7,'Line Detail'!$BI:$BI,"&lt;&gt;No Bid"))</f>
        <v>0</v>
      </c>
      <c r="AA7" s="86">
        <f>IF($A7="",SUMIFS('Line Detail'!$FP:$FP,'Line Detail'!$Q:$Q,$B7,'Line Detail'!$BI:$BI,"&lt;&gt;No Bid"),SUMIFS('Line Detail'!$FP:$FP,'Line Detail'!$P:$P,$A7,'Line Detail'!$BI:$BI,"&lt;&gt;No Bid"))</f>
        <v>0</v>
      </c>
      <c r="AB7" s="86">
        <f>IF($A7="",SUMIFS('Line Detail'!$HA:$HA,'Line Detail'!$Q:$Q,$B7,'Line Detail'!$BI:$BI,"&lt;&gt;No Bid"),SUMIFS('Line Detail'!$HA:$HA,'Line Detail'!$P:$P,$A7,'Line Detail'!$BI:$BI,"&lt;&gt;No Bid"))</f>
        <v>0</v>
      </c>
      <c r="AD7" s="163" t="str">
        <f>IFERROR(IF($A7="",SUMIFS('Line Detail'!$GO:$GO,'Line Detail'!$Q:$Q,$B7,'Line Detail'!$BI:$BI,"&lt;&gt;No Bid"),SUMIFS('Line Detail'!$GO:$GO,'Line Detail'!$P:$P,$A7,'Line Detail'!$BI:$BI,"&lt;&gt;No Bid"))/IF($A7="",SUMIFS('Line Detail'!$GD:$GD,'Line Detail'!$Q:$Q,$B7,'Line Detail'!$BI:$BI,"&lt;&gt;No Bid"),SUMIFS('Line Detail'!$GD:$GD,'Line Detail'!$P:$P,$A7,'Line Detail'!$BI:$BI,"&lt;&gt;No Bid")),"")</f>
        <v/>
      </c>
      <c r="AE7" s="163" t="str">
        <f>IFERROR(IF($A7="",SUMIFS('Line Detail'!$FC:$FC,'Line Detail'!$Q:$Q,$B7,'Line Detail'!$BI:$BI,"&lt;&gt;No Bid"),SUMIFS('Line Detail'!$FC:$FC,'Line Detail'!$P:$P,$A7,'Line Detail'!$BI:$BI,"&lt;&gt;No Bid"))/IF($A7="",SUMIFS('Line Detail'!$ER:$ER,'Line Detail'!$Q:$Q,$B7,'Line Detail'!$BI:$BI,"&lt;&gt;No Bid"),SUMIFS('Line Detail'!$ER:$ER,'Line Detail'!$P:$P,$A7,'Line Detail'!$BI:$BI,"&lt;&gt;No Bid")),"")</f>
        <v/>
      </c>
      <c r="AF7" s="158" t="str">
        <f>IFERROR(IF($A7="",SUMIFS('Line Detail'!$FV:$FV,'Line Detail'!$Q:$Q,$B7,'Line Detail'!$BI:$BI,"&lt;&gt;No Bid"),SUMIFS('Line Detail'!$FV:$FV,'Line Detail'!$P:$P,$A7,'Line Detail'!$BI:$BI,"&lt;&gt;No Bid"))/IF($A7="",SUMIFS('Line Detail'!$FK:$FK,'Line Detail'!$Q:$Q,$B7,'Line Detail'!$BI:$BI,"&lt;&gt;No Bid"),SUMIFS('Line Detail'!$FK:$FK,'Line Detail'!$P:$P,$A7,'Line Detail'!$BI:$BI,"&lt;&gt;No Bid")),"")</f>
        <v/>
      </c>
      <c r="AG7" s="158" t="str">
        <f>IFERROR(IF($A7="",SUMIFS('Line Detail'!$HG:$HG,'Line Detail'!$Q:$Q,$B7,'Line Detail'!$BI:$BI,"&lt;&gt;No Bid"),SUMIFS('Line Detail'!$HG:$HG,'Line Detail'!$P:$P,$A7,'Line Detail'!$BI:$BI,"&lt;&gt;No Bid"))/IF($A7="",SUMIFS('Line Detail'!$FK:$FK,'Line Detail'!$Q:$Q,$B7,'Line Detail'!$BI:$BI,"&lt;&gt;No Bid"),SUMIFS('Line Detail'!$FK:$FK,'Line Detail'!$P:$P,$A7,'Line Detail'!$BI:$BI,"&lt;&gt;No Bid")),"")</f>
        <v/>
      </c>
      <c r="AI7" s="4">
        <f>IF($A7="",SUMIFS('Line Detail'!$GO:$GO,'Line Detail'!$Q:$Q,$B7,'Line Detail'!$BI:$BI,"&lt;&gt;No Bid"),SUMIFS('Line Detail'!$GO:$GO,'Line Detail'!$P:$P,$A7,'Line Detail'!$BI:$BI,"&lt;&gt;No Bid"))</f>
        <v>0</v>
      </c>
      <c r="AJ7" s="4">
        <f>IF($A7="",SUMIFS('Line Detail'!$FC:$FC,'Line Detail'!$Q:$Q,$B7,'Line Detail'!$BI:$BI,"&lt;&gt;No Bid"),SUMIFS('Line Detail'!$FC:$FC,'Line Detail'!$P:$P,$A7,'Line Detail'!$BI:$BI,"&lt;&gt;No Bid"))</f>
        <v>0</v>
      </c>
      <c r="AK7" s="86">
        <f>IF($A7="",SUMIFS('Line Detail'!$FV:$FV,'Line Detail'!$Q:$Q,$B7,'Line Detail'!$BI:$BI,"&lt;&gt;No Bid"),SUMIFS('Line Detail'!$FV:$FV,'Line Detail'!$P:$P,$A7,'Line Detail'!$BI:$BI,"&lt;&gt;No Bid"))</f>
        <v>0</v>
      </c>
      <c r="AL7" s="86">
        <f>IF($A7="",SUMIFS('Line Detail'!$HG:$HG,'Line Detail'!$Q:$Q,$B7,'Line Detail'!$BI:$BI,"&lt;&gt;No Bid"),SUMIFS('Line Detail'!$HG:$HG,'Line Detail'!$P:$P,$A7,'Line Detail'!$BI:$BI,"&lt;&gt;No Bid"))</f>
        <v>0</v>
      </c>
    </row>
    <row r="8" spans="1:38" ht="15" customHeight="1" outlineLevel="1" x14ac:dyDescent="0.3">
      <c r="A8" s="84"/>
      <c r="B8" s="85" t="s">
        <v>403</v>
      </c>
      <c r="C8" s="74"/>
      <c r="D8" s="4">
        <f>IF($A8="",SUMIFS('Line Detail'!$FX:$FX,'Line Detail'!$Q:$Q,$B8,'Line Detail'!$BI:$BI,"&lt;&gt;No Bid"),SUMIFS('Line Detail'!$FX:$FX,'Line Detail'!$P:$P,$A8,'Line Detail'!$BI:$BI,"&lt;&gt;No Bid"))</f>
        <v>0</v>
      </c>
      <c r="E8" s="4">
        <f>IF($A8="",SUMIFS('Line Detail'!$EL:$EL,'Line Detail'!$Q:$Q,$B8,'Line Detail'!$BI:$BI,"&lt;&gt;No Bid"),SUMIFS('Line Detail'!$EL:$EL,'Line Detail'!$P:$P,$A8,'Line Detail'!$BI:$BI,"&lt;&gt;No Bid"))</f>
        <v>0</v>
      </c>
      <c r="F8" s="4">
        <f>IF($A8="",SUMIFS('Line Detail'!$FE:$FE,'Line Detail'!$Q:$Q,$B8,'Line Detail'!$BI:$BI,"&lt;&gt;No Bid"),SUMIFS('Line Detail'!$FE:$FE,'Line Detail'!$P:$P,$A8,'Line Detail'!$BI:$BI,"&lt;&gt;No Bid"))</f>
        <v>0</v>
      </c>
      <c r="G8" s="158" t="str">
        <f t="shared" si="0"/>
        <v/>
      </c>
      <c r="H8" s="86">
        <f t="shared" si="1"/>
        <v>0</v>
      </c>
      <c r="I8" s="86">
        <f>IF($A8="",SUMIFS('Line Detail'!$HI:$HI,'Line Detail'!$Q:$Q,$B8,'Line Detail'!$BI:$BI,"&lt;&gt;No Bid"),SUMIFS('Line Detail'!$HI:$HI,'Line Detail'!$P:$P,$A8,'Line Detail'!$BI:$BI,"&lt;&gt;No Bid"))</f>
        <v>0</v>
      </c>
      <c r="J8" s="86">
        <f>IF($A8="",SUMIFS('Line Detail'!$HK:$HK,'Line Detail'!$Q:$Q,$B8,'Line Detail'!$BI:$BI,"&lt;&gt;No Bid"),SUMIFS('Line Detail'!$HK:$HK,'Line Detail'!$P:$P,$A8,'Line Detail'!$BI:$BI,"&lt;&gt;No Bid"))</f>
        <v>0</v>
      </c>
      <c r="K8" s="86">
        <f t="shared" si="3"/>
        <v>0</v>
      </c>
      <c r="L8" s="86">
        <f>IF($A8="",SUMIFS('Line Detail'!$GP:$GP,'Line Detail'!$Q:$Q,$B8,'Line Detail'!$BI:$BI,"&lt;&gt;No Bid"),SUMIFS('Line Detail'!$GP:$GP,'Line Detail'!$P:$P,$A8,'Line Detail'!$BI:$BI,"&lt;&gt;No Bid"))</f>
        <v>0</v>
      </c>
      <c r="M8" s="86">
        <f t="shared" si="4"/>
        <v>0</v>
      </c>
      <c r="O8" s="163" t="str">
        <f>IFERROR(IF($A8="",SUMIFS('Line Detail'!$EL:$EL,'Line Detail'!$Q:$Q,$B8,'Line Detail'!$BI:$BI,"&lt;&gt;No Bid"),SUMIFS('Line Detail'!$EL:$EL,'Line Detail'!$P:$P,$A8,'Line Detail'!$BI:$BI,"&lt;&gt;No Bid"))/IF($A8="",SUMIFS('Line Detail'!$FD:$FD,'Line Detail'!$Q:$Q,$B8,'Line Detail'!$BI:$BI,"&lt;&gt;No Bid"),SUMIFS('Line Detail'!$FD:$FD,'Line Detail'!$P:$P,$A8,'Line Detail'!$BI:$BI,"&lt;&gt;No Bid")),"")</f>
        <v/>
      </c>
      <c r="P8" s="158" t="str">
        <f>IFERROR(IF($A8="",SUMIFS('Line Detail'!$FE:$FE,'Line Detail'!$Q:$Q,$B8,'Line Detail'!$BI:$BI,"&lt;&gt;No Bid"),SUMIFS('Line Detail'!$FE:$FE,'Line Detail'!$P:$P,$A8,'Line Detail'!$BI:$BI,"&lt;&gt;No Bid"))/IF($A8="",SUMIFS('Line Detail'!$FW:$FW,'Line Detail'!$Q:$Q,$B8,'Line Detail'!$BI:$BI,"&lt;&gt;No Bid"),SUMIFS('Line Detail'!$FW:$FW,'Line Detail'!$P:$P,$A8,'Line Detail'!$BI:$BI,"&lt;&gt;No Bid")),"")</f>
        <v/>
      </c>
      <c r="R8" s="325">
        <f>IFERROR((SUMIFS('Line Detail'!HL:HL,'Line Detail'!Q:Q,B8,'Line Detail'!BI:BI,"&lt;&gt;No Bid")) / (SUMIFS('Line Detail'!HM:HM,'Line Detail'!Q:Q,B8,'Line Detail'!BI:BI,"&lt;&gt;No Bid")),0)</f>
        <v>0</v>
      </c>
      <c r="T8" s="163" t="str">
        <f>IFERROR(IF($A8="",SUMIFS('Line Detail'!$GI:$GI,'Line Detail'!$Q:$Q,$B8,'Line Detail'!$BI:$BI,"&lt;&gt;No Bid"),SUMIFS('Line Detail'!$GI:$GI,'Line Detail'!$P:$P,$A8,'Line Detail'!$BI:$BI,"&lt;&gt;No Bid"))/IF($A8="",SUMIFS('Line Detail'!$GD:$GD,'Line Detail'!$Q:$Q,$B8,'Line Detail'!$BI:$BI,"&lt;&gt;No Bid"),SUMIFS('Line Detail'!$GD:$GD,'Line Detail'!$P:$P,$A8,'Line Detail'!$BI:$BI,"&lt;&gt;No Bid")),"")</f>
        <v/>
      </c>
      <c r="U8" s="163" t="str">
        <f>IFERROR(IF($A8="",SUMIFS('Line Detail'!$EW:$EW,'Line Detail'!$Q:$Q,$B8,'Line Detail'!$BI:$BI,"&lt;&gt;No Bid"),SUMIFS('Line Detail'!$EW:$EW,'Line Detail'!$P:$P,$A8,'Line Detail'!$BI:$BI,"&lt;&gt;No Bid"))/IF($A8="",SUMIFS('Line Detail'!$ER:$ER,'Line Detail'!$Q:$Q,$B8,'Line Detail'!$BI:$BI,"&lt;&gt;No Bid"),SUMIFS('Line Detail'!$ER:$ER,'Line Detail'!$P:$P,$A8,'Line Detail'!$BI:$BI,"&lt;&gt;No Bid")),"")</f>
        <v/>
      </c>
      <c r="V8" s="158" t="str">
        <f>IFERROR(IF($A8="",SUMIFS('Line Detail'!$FP:$FP,'Line Detail'!$Q:$Q,$B8,'Line Detail'!$BI:$BI,"&lt;&gt;No Bid"),SUMIFS('Line Detail'!$FP:$FP,'Line Detail'!$P:$P,$A8,'Line Detail'!$BI:$BI,"&lt;&gt;No Bid"))/IF($A8="",SUMIFS('Line Detail'!$FK:$FK,'Line Detail'!$Q:$Q,$B8,'Line Detail'!$BI:$BI,"&lt;&gt;No Bid"),SUMIFS('Line Detail'!$FK:$FK,'Line Detail'!$P:$P,$A8,'Line Detail'!$BI:$BI,"&lt;&gt;No Bid")),"")</f>
        <v/>
      </c>
      <c r="W8" s="158" t="str">
        <f>IFERROR(IF($A8="",SUMIFS('Line Detail'!$HA:$HA,'Line Detail'!$Q:$Q,$B8,'Line Detail'!$BI:$BI,"&lt;&gt;No Bid"),SUMIFS('Line Detail'!$HA:$HA,'Line Detail'!$P:$P,$A8,'Line Detail'!$BI:$BI,"&lt;&gt;No Bid"))/IF($A8="",SUMIFS('Line Detail'!$FK:$FK,'Line Detail'!$Q:$Q,$B8,'Line Detail'!$BI:$BI,"&lt;&gt;No Bid"),SUMIFS('Line Detail'!$FK:$FK,'Line Detail'!$P:$P,$A8,'Line Detail'!$BI:$BI,"&lt;&gt;No Bid")),"")</f>
        <v/>
      </c>
      <c r="Y8" s="4">
        <f>IF($A8="",SUMIFS('Line Detail'!$GI:$GI,'Line Detail'!$Q:$Q,$B8,'Line Detail'!$BI:$BI,"&lt;&gt;No Bid"),SUMIFS('Line Detail'!$GI:$GI,'Line Detail'!$P:$P,$A8,'Line Detail'!$BI:$BI,"&lt;&gt;No Bid"))</f>
        <v>0</v>
      </c>
      <c r="Z8" s="4">
        <f>IF($A8="",SUMIFS('Line Detail'!$EW:$EW,'Line Detail'!$Q:$Q,$B8,'Line Detail'!$BI:$BI,"&lt;&gt;No Bid"),SUMIFS('Line Detail'!$EW:$EW,'Line Detail'!$P:$P,$A8,'Line Detail'!$BI:$BI,"&lt;&gt;No Bid"))</f>
        <v>0</v>
      </c>
      <c r="AA8" s="86">
        <f>IF($A8="",SUMIFS('Line Detail'!$FP:$FP,'Line Detail'!$Q:$Q,$B8,'Line Detail'!$BI:$BI,"&lt;&gt;No Bid"),SUMIFS('Line Detail'!$FP:$FP,'Line Detail'!$P:$P,$A8,'Line Detail'!$BI:$BI,"&lt;&gt;No Bid"))</f>
        <v>0</v>
      </c>
      <c r="AB8" s="86">
        <f>IF($A8="",SUMIFS('Line Detail'!$HA:$HA,'Line Detail'!$Q:$Q,$B8,'Line Detail'!$BI:$BI,"&lt;&gt;No Bid"),SUMIFS('Line Detail'!$HA:$HA,'Line Detail'!$P:$P,$A8,'Line Detail'!$BI:$BI,"&lt;&gt;No Bid"))</f>
        <v>0</v>
      </c>
      <c r="AD8" s="163" t="str">
        <f>IFERROR(IF($A8="",SUMIFS('Line Detail'!$GO:$GO,'Line Detail'!$Q:$Q,$B8,'Line Detail'!$BI:$BI,"&lt;&gt;No Bid"),SUMIFS('Line Detail'!$GO:$GO,'Line Detail'!$P:$P,$A8,'Line Detail'!$BI:$BI,"&lt;&gt;No Bid"))/IF($A8="",SUMIFS('Line Detail'!$GD:$GD,'Line Detail'!$Q:$Q,$B8,'Line Detail'!$BI:$BI,"&lt;&gt;No Bid"),SUMIFS('Line Detail'!$GD:$GD,'Line Detail'!$P:$P,$A8,'Line Detail'!$BI:$BI,"&lt;&gt;No Bid")),"")</f>
        <v/>
      </c>
      <c r="AE8" s="163" t="str">
        <f>IFERROR(IF($A8="",SUMIFS('Line Detail'!$FC:$FC,'Line Detail'!$Q:$Q,$B8,'Line Detail'!$BI:$BI,"&lt;&gt;No Bid"),SUMIFS('Line Detail'!$FC:$FC,'Line Detail'!$P:$P,$A8,'Line Detail'!$BI:$BI,"&lt;&gt;No Bid"))/IF($A8="",SUMIFS('Line Detail'!$ER:$ER,'Line Detail'!$Q:$Q,$B8,'Line Detail'!$BI:$BI,"&lt;&gt;No Bid"),SUMIFS('Line Detail'!$ER:$ER,'Line Detail'!$P:$P,$A8,'Line Detail'!$BI:$BI,"&lt;&gt;No Bid")),"")</f>
        <v/>
      </c>
      <c r="AF8" s="158" t="str">
        <f>IFERROR(IF($A8="",SUMIFS('Line Detail'!$FV:$FV,'Line Detail'!$Q:$Q,$B8,'Line Detail'!$BI:$BI,"&lt;&gt;No Bid"),SUMIFS('Line Detail'!$FV:$FV,'Line Detail'!$P:$P,$A8,'Line Detail'!$BI:$BI,"&lt;&gt;No Bid"))/IF($A8="",SUMIFS('Line Detail'!$FK:$FK,'Line Detail'!$Q:$Q,$B8,'Line Detail'!$BI:$BI,"&lt;&gt;No Bid"),SUMIFS('Line Detail'!$FK:$FK,'Line Detail'!$P:$P,$A8,'Line Detail'!$BI:$BI,"&lt;&gt;No Bid")),"")</f>
        <v/>
      </c>
      <c r="AG8" s="158" t="str">
        <f>IFERROR(IF($A8="",SUMIFS('Line Detail'!$HG:$HG,'Line Detail'!$Q:$Q,$B8,'Line Detail'!$BI:$BI,"&lt;&gt;No Bid"),SUMIFS('Line Detail'!$HG:$HG,'Line Detail'!$P:$P,$A8,'Line Detail'!$BI:$BI,"&lt;&gt;No Bid"))/IF($A8="",SUMIFS('Line Detail'!$FK:$FK,'Line Detail'!$Q:$Q,$B8,'Line Detail'!$BI:$BI,"&lt;&gt;No Bid"),SUMIFS('Line Detail'!$FK:$FK,'Line Detail'!$P:$P,$A8,'Line Detail'!$BI:$BI,"&lt;&gt;No Bid")),"")</f>
        <v/>
      </c>
      <c r="AI8" s="4">
        <f>IF($A8="",SUMIFS('Line Detail'!$GO:$GO,'Line Detail'!$Q:$Q,$B8,'Line Detail'!$BI:$BI,"&lt;&gt;No Bid"),SUMIFS('Line Detail'!$GO:$GO,'Line Detail'!$P:$P,$A8,'Line Detail'!$BI:$BI,"&lt;&gt;No Bid"))</f>
        <v>0</v>
      </c>
      <c r="AJ8" s="4">
        <f>IF($A8="",SUMIFS('Line Detail'!$FC:$FC,'Line Detail'!$Q:$Q,$B8,'Line Detail'!$BI:$BI,"&lt;&gt;No Bid"),SUMIFS('Line Detail'!$FC:$FC,'Line Detail'!$P:$P,$A8,'Line Detail'!$BI:$BI,"&lt;&gt;No Bid"))</f>
        <v>0</v>
      </c>
      <c r="AK8" s="86">
        <f>IF($A8="",SUMIFS('Line Detail'!$FV:$FV,'Line Detail'!$Q:$Q,$B8,'Line Detail'!$BI:$BI,"&lt;&gt;No Bid"),SUMIFS('Line Detail'!$FV:$FV,'Line Detail'!$P:$P,$A8,'Line Detail'!$BI:$BI,"&lt;&gt;No Bid"))</f>
        <v>0</v>
      </c>
      <c r="AL8" s="86">
        <f>IF($A8="",SUMIFS('Line Detail'!$HG:$HG,'Line Detail'!$Q:$Q,$B8,'Line Detail'!$BI:$BI,"&lt;&gt;No Bid"),SUMIFS('Line Detail'!$HG:$HG,'Line Detail'!$P:$P,$A8,'Line Detail'!$BI:$BI,"&lt;&gt;No Bid"))</f>
        <v>0</v>
      </c>
    </row>
    <row r="9" spans="1:38" ht="15" customHeight="1" outlineLevel="1" x14ac:dyDescent="0.3">
      <c r="A9" s="84"/>
      <c r="B9" s="85" t="s">
        <v>372</v>
      </c>
      <c r="C9" s="74"/>
      <c r="D9" s="4">
        <f>IF($A9="",SUMIFS('Line Detail'!$FX:$FX,'Line Detail'!$Q:$Q,$B9,'Line Detail'!$BI:$BI,"&lt;&gt;No Bid"),SUMIFS('Line Detail'!$FX:$FX,'Line Detail'!$P:$P,$A9,'Line Detail'!$BI:$BI,"&lt;&gt;No Bid"))</f>
        <v>0</v>
      </c>
      <c r="E9" s="4">
        <f>IF($A9="",SUMIFS('Line Detail'!$EL:$EL,'Line Detail'!$Q:$Q,$B9,'Line Detail'!$BI:$BI,"&lt;&gt;No Bid"),SUMIFS('Line Detail'!$EL:$EL,'Line Detail'!$P:$P,$A9,'Line Detail'!$BI:$BI,"&lt;&gt;No Bid"))</f>
        <v>0</v>
      </c>
      <c r="F9" s="4">
        <f>IF($A9="",SUMIFS('Line Detail'!$FE:$FE,'Line Detail'!$Q:$Q,$B9,'Line Detail'!$BI:$BI,"&lt;&gt;No Bid"),SUMIFS('Line Detail'!$FE:$FE,'Line Detail'!$P:$P,$A9,'Line Detail'!$BI:$BI,"&lt;&gt;No Bid"))</f>
        <v>0</v>
      </c>
      <c r="G9" s="158" t="str">
        <f t="shared" si="0"/>
        <v/>
      </c>
      <c r="H9" s="86">
        <f t="shared" si="1"/>
        <v>0</v>
      </c>
      <c r="I9" s="86">
        <f>IF($A9="",SUMIFS('Line Detail'!$HI:$HI,'Line Detail'!$Q:$Q,$B9,'Line Detail'!$BI:$BI,"&lt;&gt;No Bid"),SUMIFS('Line Detail'!$HI:$HI,'Line Detail'!$P:$P,$A9,'Line Detail'!$BI:$BI,"&lt;&gt;No Bid"))</f>
        <v>0</v>
      </c>
      <c r="J9" s="86">
        <f>IF($A9="",SUMIFS('Line Detail'!$HK:$HK,'Line Detail'!$Q:$Q,$B9,'Line Detail'!$BI:$BI,"&lt;&gt;No Bid"),SUMIFS('Line Detail'!$HK:$HK,'Line Detail'!$P:$P,$A9,'Line Detail'!$BI:$BI,"&lt;&gt;No Bid"))</f>
        <v>0</v>
      </c>
      <c r="K9" s="86">
        <f t="shared" si="3"/>
        <v>0</v>
      </c>
      <c r="L9" s="86">
        <f>IF($A9="",SUMIFS('Line Detail'!$GP:$GP,'Line Detail'!$Q:$Q,$B9,'Line Detail'!$BI:$BI,"&lt;&gt;No Bid"),SUMIFS('Line Detail'!$GP:$GP,'Line Detail'!$P:$P,$A9,'Line Detail'!$BI:$BI,"&lt;&gt;No Bid"))</f>
        <v>0</v>
      </c>
      <c r="M9" s="86">
        <f t="shared" si="4"/>
        <v>0</v>
      </c>
      <c r="O9" s="163" t="str">
        <f>IFERROR(IF($A9="",SUMIFS('Line Detail'!$EL:$EL,'Line Detail'!$Q:$Q,$B9,'Line Detail'!$BI:$BI,"&lt;&gt;No Bid"),SUMIFS('Line Detail'!$EL:$EL,'Line Detail'!$P:$P,$A9,'Line Detail'!$BI:$BI,"&lt;&gt;No Bid"))/IF($A9="",SUMIFS('Line Detail'!$FD:$FD,'Line Detail'!$Q:$Q,$B9,'Line Detail'!$BI:$BI,"&lt;&gt;No Bid"),SUMIFS('Line Detail'!$FD:$FD,'Line Detail'!$P:$P,$A9,'Line Detail'!$BI:$BI,"&lt;&gt;No Bid")),"")</f>
        <v/>
      </c>
      <c r="P9" s="158" t="str">
        <f>IFERROR(IF($A9="",SUMIFS('Line Detail'!$FE:$FE,'Line Detail'!$Q:$Q,$B9,'Line Detail'!$BI:$BI,"&lt;&gt;No Bid"),SUMIFS('Line Detail'!$FE:$FE,'Line Detail'!$P:$P,$A9,'Line Detail'!$BI:$BI,"&lt;&gt;No Bid"))/IF($A9="",SUMIFS('Line Detail'!$FW:$FW,'Line Detail'!$Q:$Q,$B9,'Line Detail'!$BI:$BI,"&lt;&gt;No Bid"),SUMIFS('Line Detail'!$FW:$FW,'Line Detail'!$P:$P,$A9,'Line Detail'!$BI:$BI,"&lt;&gt;No Bid")),"")</f>
        <v/>
      </c>
      <c r="R9" s="325">
        <f>IFERROR((SUMIFS('Line Detail'!HL:HL,'Line Detail'!Q:Q,B9,'Line Detail'!BI:BI,"&lt;&gt;No Bid")) / (SUMIFS('Line Detail'!HM:HM,'Line Detail'!Q:Q,B9,'Line Detail'!BI:BI,"&lt;&gt;No Bid")),0)</f>
        <v>0</v>
      </c>
      <c r="T9" s="163" t="str">
        <f>IFERROR(IF($A9="",SUMIFS('Line Detail'!$GI:$GI,'Line Detail'!$Q:$Q,$B9,'Line Detail'!$BI:$BI,"&lt;&gt;No Bid"),SUMIFS('Line Detail'!$GI:$GI,'Line Detail'!$P:$P,$A9,'Line Detail'!$BI:$BI,"&lt;&gt;No Bid"))/IF($A9="",SUMIFS('Line Detail'!$GD:$GD,'Line Detail'!$Q:$Q,$B9,'Line Detail'!$BI:$BI,"&lt;&gt;No Bid"),SUMIFS('Line Detail'!$GD:$GD,'Line Detail'!$P:$P,$A9,'Line Detail'!$BI:$BI,"&lt;&gt;No Bid")),"")</f>
        <v/>
      </c>
      <c r="U9" s="163" t="str">
        <f>IFERROR(IF($A9="",SUMIFS('Line Detail'!$EW:$EW,'Line Detail'!$Q:$Q,$B9,'Line Detail'!$BI:$BI,"&lt;&gt;No Bid"),SUMIFS('Line Detail'!$EW:$EW,'Line Detail'!$P:$P,$A9,'Line Detail'!$BI:$BI,"&lt;&gt;No Bid"))/IF($A9="",SUMIFS('Line Detail'!$ER:$ER,'Line Detail'!$Q:$Q,$B9,'Line Detail'!$BI:$BI,"&lt;&gt;No Bid"),SUMIFS('Line Detail'!$ER:$ER,'Line Detail'!$P:$P,$A9,'Line Detail'!$BI:$BI,"&lt;&gt;No Bid")),"")</f>
        <v/>
      </c>
      <c r="V9" s="158" t="str">
        <f>IFERROR(IF($A9="",SUMIFS('Line Detail'!$FP:$FP,'Line Detail'!$Q:$Q,$B9,'Line Detail'!$BI:$BI,"&lt;&gt;No Bid"),SUMIFS('Line Detail'!$FP:$FP,'Line Detail'!$P:$P,$A9,'Line Detail'!$BI:$BI,"&lt;&gt;No Bid"))/IF($A9="",SUMIFS('Line Detail'!$FK:$FK,'Line Detail'!$Q:$Q,$B9,'Line Detail'!$BI:$BI,"&lt;&gt;No Bid"),SUMIFS('Line Detail'!$FK:$FK,'Line Detail'!$P:$P,$A9,'Line Detail'!$BI:$BI,"&lt;&gt;No Bid")),"")</f>
        <v/>
      </c>
      <c r="W9" s="158" t="str">
        <f>IFERROR(IF($A9="",SUMIFS('Line Detail'!$HA:$HA,'Line Detail'!$Q:$Q,$B9,'Line Detail'!$BI:$BI,"&lt;&gt;No Bid"),SUMIFS('Line Detail'!$HA:$HA,'Line Detail'!$P:$P,$A9,'Line Detail'!$BI:$BI,"&lt;&gt;No Bid"))/IF($A9="",SUMIFS('Line Detail'!$FK:$FK,'Line Detail'!$Q:$Q,$B9,'Line Detail'!$BI:$BI,"&lt;&gt;No Bid"),SUMIFS('Line Detail'!$FK:$FK,'Line Detail'!$P:$P,$A9,'Line Detail'!$BI:$BI,"&lt;&gt;No Bid")),"")</f>
        <v/>
      </c>
      <c r="Y9" s="4">
        <f>IF($A9="",SUMIFS('Line Detail'!$GI:$GI,'Line Detail'!$Q:$Q,$B9,'Line Detail'!$BI:$BI,"&lt;&gt;No Bid"),SUMIFS('Line Detail'!$GI:$GI,'Line Detail'!$P:$P,$A9,'Line Detail'!$BI:$BI,"&lt;&gt;No Bid"))</f>
        <v>0</v>
      </c>
      <c r="Z9" s="4">
        <f>IF($A9="",SUMIFS('Line Detail'!$EW:$EW,'Line Detail'!$Q:$Q,$B9,'Line Detail'!$BI:$BI,"&lt;&gt;No Bid"),SUMIFS('Line Detail'!$EW:$EW,'Line Detail'!$P:$P,$A9,'Line Detail'!$BI:$BI,"&lt;&gt;No Bid"))</f>
        <v>0</v>
      </c>
      <c r="AA9" s="86">
        <f>IF($A9="",SUMIFS('Line Detail'!$FP:$FP,'Line Detail'!$Q:$Q,$B9,'Line Detail'!$BI:$BI,"&lt;&gt;No Bid"),SUMIFS('Line Detail'!$FP:$FP,'Line Detail'!$P:$P,$A9,'Line Detail'!$BI:$BI,"&lt;&gt;No Bid"))</f>
        <v>0</v>
      </c>
      <c r="AB9" s="86">
        <f>IF($A9="",SUMIFS('Line Detail'!$HA:$HA,'Line Detail'!$Q:$Q,$B9,'Line Detail'!$BI:$BI,"&lt;&gt;No Bid"),SUMIFS('Line Detail'!$HA:$HA,'Line Detail'!$P:$P,$A9,'Line Detail'!$BI:$BI,"&lt;&gt;No Bid"))</f>
        <v>0</v>
      </c>
      <c r="AD9" s="163" t="str">
        <f>IFERROR(IF($A9="",SUMIFS('Line Detail'!$GO:$GO,'Line Detail'!$Q:$Q,$B9,'Line Detail'!$BI:$BI,"&lt;&gt;No Bid"),SUMIFS('Line Detail'!$GO:$GO,'Line Detail'!$P:$P,$A9,'Line Detail'!$BI:$BI,"&lt;&gt;No Bid"))/IF($A9="",SUMIFS('Line Detail'!$GD:$GD,'Line Detail'!$Q:$Q,$B9,'Line Detail'!$BI:$BI,"&lt;&gt;No Bid"),SUMIFS('Line Detail'!$GD:$GD,'Line Detail'!$P:$P,$A9,'Line Detail'!$BI:$BI,"&lt;&gt;No Bid")),"")</f>
        <v/>
      </c>
      <c r="AE9" s="163" t="str">
        <f>IFERROR(IF($A9="",SUMIFS('Line Detail'!$FC:$FC,'Line Detail'!$Q:$Q,$B9,'Line Detail'!$BI:$BI,"&lt;&gt;No Bid"),SUMIFS('Line Detail'!$FC:$FC,'Line Detail'!$P:$P,$A9,'Line Detail'!$BI:$BI,"&lt;&gt;No Bid"))/IF($A9="",SUMIFS('Line Detail'!$ER:$ER,'Line Detail'!$Q:$Q,$B9,'Line Detail'!$BI:$BI,"&lt;&gt;No Bid"),SUMIFS('Line Detail'!$ER:$ER,'Line Detail'!$P:$P,$A9,'Line Detail'!$BI:$BI,"&lt;&gt;No Bid")),"")</f>
        <v/>
      </c>
      <c r="AF9" s="158" t="str">
        <f>IFERROR(IF($A9="",SUMIFS('Line Detail'!$FV:$FV,'Line Detail'!$Q:$Q,$B9,'Line Detail'!$BI:$BI,"&lt;&gt;No Bid"),SUMIFS('Line Detail'!$FV:$FV,'Line Detail'!$P:$P,$A9,'Line Detail'!$BI:$BI,"&lt;&gt;No Bid"))/IF($A9="",SUMIFS('Line Detail'!$FK:$FK,'Line Detail'!$Q:$Q,$B9,'Line Detail'!$BI:$BI,"&lt;&gt;No Bid"),SUMIFS('Line Detail'!$FK:$FK,'Line Detail'!$P:$P,$A9,'Line Detail'!$BI:$BI,"&lt;&gt;No Bid")),"")</f>
        <v/>
      </c>
      <c r="AG9" s="158" t="str">
        <f>IFERROR(IF($A9="",SUMIFS('Line Detail'!$HG:$HG,'Line Detail'!$Q:$Q,$B9,'Line Detail'!$BI:$BI,"&lt;&gt;No Bid"),SUMIFS('Line Detail'!$HG:$HG,'Line Detail'!$P:$P,$A9,'Line Detail'!$BI:$BI,"&lt;&gt;No Bid"))/IF($A9="",SUMIFS('Line Detail'!$FK:$FK,'Line Detail'!$Q:$Q,$B9,'Line Detail'!$BI:$BI,"&lt;&gt;No Bid"),SUMIFS('Line Detail'!$FK:$FK,'Line Detail'!$P:$P,$A9,'Line Detail'!$BI:$BI,"&lt;&gt;No Bid")),"")</f>
        <v/>
      </c>
      <c r="AI9" s="4">
        <f>IF($A9="",SUMIFS('Line Detail'!$GO:$GO,'Line Detail'!$Q:$Q,$B9,'Line Detail'!$BI:$BI,"&lt;&gt;No Bid"),SUMIFS('Line Detail'!$GO:$GO,'Line Detail'!$P:$P,$A9,'Line Detail'!$BI:$BI,"&lt;&gt;No Bid"))</f>
        <v>0</v>
      </c>
      <c r="AJ9" s="4">
        <f>IF($A9="",SUMIFS('Line Detail'!$FC:$FC,'Line Detail'!$Q:$Q,$B9,'Line Detail'!$BI:$BI,"&lt;&gt;No Bid"),SUMIFS('Line Detail'!$FC:$FC,'Line Detail'!$P:$P,$A9,'Line Detail'!$BI:$BI,"&lt;&gt;No Bid"))</f>
        <v>0</v>
      </c>
      <c r="AK9" s="86">
        <f>IF($A9="",SUMIFS('Line Detail'!$FV:$FV,'Line Detail'!$Q:$Q,$B9,'Line Detail'!$BI:$BI,"&lt;&gt;No Bid"),SUMIFS('Line Detail'!$FV:$FV,'Line Detail'!$P:$P,$A9,'Line Detail'!$BI:$BI,"&lt;&gt;No Bid"))</f>
        <v>0</v>
      </c>
      <c r="AL9" s="86">
        <f>IF($A9="",SUMIFS('Line Detail'!$HG:$HG,'Line Detail'!$Q:$Q,$B9,'Line Detail'!$BI:$BI,"&lt;&gt;No Bid"),SUMIFS('Line Detail'!$HG:$HG,'Line Detail'!$P:$P,$A9,'Line Detail'!$BI:$BI,"&lt;&gt;No Bid"))</f>
        <v>0</v>
      </c>
    </row>
    <row r="10" spans="1:38" ht="15" customHeight="1" x14ac:dyDescent="0.3">
      <c r="A10" s="87" t="s">
        <v>404</v>
      </c>
      <c r="B10" s="85"/>
      <c r="C10" s="74"/>
      <c r="D10" s="4">
        <f>IF($A10="",SUMIFS('Line Detail'!$FX:$FX,'Line Detail'!$Q:$Q,$B10,'Line Detail'!$BI:$BI,"&lt;&gt;No Bid"),SUMIFS('Line Detail'!$FX:$FX,'Line Detail'!$P:$P,$A10,'Line Detail'!$BI:$BI,"&lt;&gt;No Bid"))</f>
        <v>0</v>
      </c>
      <c r="E10" s="4">
        <f>IF($A10="",SUMIFS('Line Detail'!$EL:$EL,'Line Detail'!$Q:$Q,$B10,'Line Detail'!$BI:$BI,"&lt;&gt;No Bid"),SUMIFS('Line Detail'!$EL:$EL,'Line Detail'!$P:$P,$A10,'Line Detail'!$BI:$BI,"&lt;&gt;No Bid"))</f>
        <v>0</v>
      </c>
      <c r="F10" s="4">
        <f>IF($A10="",SUMIFS('Line Detail'!$FE:$FE,'Line Detail'!$Q:$Q,$B10,'Line Detail'!$BI:$BI,"&lt;&gt;No Bid"),SUMIFS('Line Detail'!$FE:$FE,'Line Detail'!$P:$P,$A10,'Line Detail'!$BI:$BI,"&lt;&gt;No Bid"))</f>
        <v>0</v>
      </c>
      <c r="G10" s="158" t="str">
        <f t="shared" si="0"/>
        <v/>
      </c>
      <c r="H10" s="86">
        <f t="shared" si="1"/>
        <v>0</v>
      </c>
      <c r="I10" s="86">
        <f>IF($A10="",SUMIFS('Line Detail'!$HI:$HI,'Line Detail'!$Q:$Q,$B10,'Line Detail'!$BI:$BI,"&lt;&gt;No Bid"),SUMIFS('Line Detail'!$HI:$HI,'Line Detail'!$P:$P,$A10,'Line Detail'!$BI:$BI,"&lt;&gt;No Bid"))</f>
        <v>0</v>
      </c>
      <c r="J10" s="86">
        <f>IF($A10="",SUMIFS('Line Detail'!$HK:$HK,'Line Detail'!$Q:$Q,$B10,'Line Detail'!$BI:$BI,"&lt;&gt;No Bid"),SUMIFS('Line Detail'!$HK:$HK,'Line Detail'!$P:$P,$A10,'Line Detail'!$BI:$BI,"&lt;&gt;No Bid"))</f>
        <v>0</v>
      </c>
      <c r="K10" s="86">
        <f t="shared" si="3"/>
        <v>0</v>
      </c>
      <c r="L10" s="86">
        <f>IF($A10="",SUMIFS('Line Detail'!$GP:$GP,'Line Detail'!$Q:$Q,$B10,'Line Detail'!$BI:$BI,"&lt;&gt;No Bid"),SUMIFS('Line Detail'!$GP:$GP,'Line Detail'!$P:$P,$A10,'Line Detail'!$BI:$BI,"&lt;&gt;No Bid"))</f>
        <v>0</v>
      </c>
      <c r="M10" s="86">
        <f t="shared" si="4"/>
        <v>0</v>
      </c>
      <c r="O10" s="163" t="str">
        <f>IFERROR(IF($A10="",SUMIFS('Line Detail'!$EL:$EL,'Line Detail'!$Q:$Q,$B10,'Line Detail'!$BI:$BI,"&lt;&gt;No Bid"),SUMIFS('Line Detail'!$EL:$EL,'Line Detail'!$P:$P,$A10,'Line Detail'!$BI:$BI,"&lt;&gt;No Bid"))/IF($A10="",SUMIFS('Line Detail'!$FD:$FD,'Line Detail'!$Q:$Q,$B10,'Line Detail'!$BI:$BI,"&lt;&gt;No Bid"),SUMIFS('Line Detail'!$FD:$FD,'Line Detail'!$P:$P,$A10,'Line Detail'!$BI:$BI,"&lt;&gt;No Bid")),"")</f>
        <v/>
      </c>
      <c r="P10" s="158" t="str">
        <f>IFERROR(IF($A10="",SUMIFS('Line Detail'!$FE:$FE,'Line Detail'!$Q:$Q,$B10,'Line Detail'!$BI:$BI,"&lt;&gt;No Bid"),SUMIFS('Line Detail'!$FE:$FE,'Line Detail'!$P:$P,$A10,'Line Detail'!$BI:$BI,"&lt;&gt;No Bid"))/IF($A10="",SUMIFS('Line Detail'!$FW:$FW,'Line Detail'!$Q:$Q,$B10,'Line Detail'!$BI:$BI,"&lt;&gt;No Bid"),SUMIFS('Line Detail'!$FW:$FW,'Line Detail'!$P:$P,$A10,'Line Detail'!$BI:$BI,"&lt;&gt;No Bid")),"")</f>
        <v/>
      </c>
      <c r="R10" s="325">
        <f>IFERROR((SUMIFS('Line Detail'!HL:HL,'Line Detail'!P:P,A10,'Line Detail'!BI:BI,"&lt;&gt;No Bid")) / (SUMIFS('Line Detail'!HM:HM,'Line Detail'!P:P,A10,'Line Detail'!BI:BI,"&lt;&gt;No Bid")),0)</f>
        <v>0</v>
      </c>
      <c r="T10" s="163" t="str">
        <f>IFERROR(IF($A10="",SUMIFS('Line Detail'!$GI:$GI,'Line Detail'!$Q:$Q,$B10,'Line Detail'!$BI:$BI,"&lt;&gt;No Bid"),SUMIFS('Line Detail'!$GI:$GI,'Line Detail'!$P:$P,$A10,'Line Detail'!$BI:$BI,"&lt;&gt;No Bid"))/IF($A10="",SUMIFS('Line Detail'!$GD:$GD,'Line Detail'!$Q:$Q,$B10,'Line Detail'!$BI:$BI,"&lt;&gt;No Bid"),SUMIFS('Line Detail'!$GD:$GD,'Line Detail'!$P:$P,$A10,'Line Detail'!$BI:$BI,"&lt;&gt;No Bid")),"")</f>
        <v/>
      </c>
      <c r="U10" s="163" t="str">
        <f>IFERROR(IF($A10="",SUMIFS('Line Detail'!$EW:$EW,'Line Detail'!$Q:$Q,$B10,'Line Detail'!$BI:$BI,"&lt;&gt;No Bid"),SUMIFS('Line Detail'!$EW:$EW,'Line Detail'!$P:$P,$A10,'Line Detail'!$BI:$BI,"&lt;&gt;No Bid"))/IF($A10="",SUMIFS('Line Detail'!$ER:$ER,'Line Detail'!$Q:$Q,$B10,'Line Detail'!$BI:$BI,"&lt;&gt;No Bid"),SUMIFS('Line Detail'!$ER:$ER,'Line Detail'!$P:$P,$A10,'Line Detail'!$BI:$BI,"&lt;&gt;No Bid")),"")</f>
        <v/>
      </c>
      <c r="V10" s="158" t="str">
        <f>IFERROR(IF($A10="",SUMIFS('Line Detail'!$FP:$FP,'Line Detail'!$Q:$Q,$B10,'Line Detail'!$BI:$BI,"&lt;&gt;No Bid"),SUMIFS('Line Detail'!$FP:$FP,'Line Detail'!$P:$P,$A10,'Line Detail'!$BI:$BI,"&lt;&gt;No Bid"))/IF($A10="",SUMIFS('Line Detail'!$FK:$FK,'Line Detail'!$Q:$Q,$B10,'Line Detail'!$BI:$BI,"&lt;&gt;No Bid"),SUMIFS('Line Detail'!$FK:$FK,'Line Detail'!$P:$P,$A10,'Line Detail'!$BI:$BI,"&lt;&gt;No Bid")),"")</f>
        <v/>
      </c>
      <c r="W10" s="158" t="str">
        <f>IFERROR(IF($A10="",SUMIFS('Line Detail'!$HA:$HA,'Line Detail'!$Q:$Q,$B10,'Line Detail'!$BI:$BI,"&lt;&gt;No Bid"),SUMIFS('Line Detail'!$HA:$HA,'Line Detail'!$P:$P,$A10,'Line Detail'!$BI:$BI,"&lt;&gt;No Bid"))/IF($A10="",SUMIFS('Line Detail'!$FK:$FK,'Line Detail'!$Q:$Q,$B10,'Line Detail'!$BI:$BI,"&lt;&gt;No Bid"),SUMIFS('Line Detail'!$FK:$FK,'Line Detail'!$P:$P,$A10,'Line Detail'!$BI:$BI,"&lt;&gt;No Bid")),"")</f>
        <v/>
      </c>
      <c r="Y10" s="4">
        <f>IF($A10="",SUMIFS('Line Detail'!$GI:$GI,'Line Detail'!$Q:$Q,$B10,'Line Detail'!$BI:$BI,"&lt;&gt;No Bid"),SUMIFS('Line Detail'!$GI:$GI,'Line Detail'!$P:$P,$A10,'Line Detail'!$BI:$BI,"&lt;&gt;No Bid"))</f>
        <v>0</v>
      </c>
      <c r="Z10" s="4">
        <f>IF($A10="",SUMIFS('Line Detail'!$EW:$EW,'Line Detail'!$Q:$Q,$B10,'Line Detail'!$BI:$BI,"&lt;&gt;No Bid"),SUMIFS('Line Detail'!$EW:$EW,'Line Detail'!$P:$P,$A10,'Line Detail'!$BI:$BI,"&lt;&gt;No Bid"))</f>
        <v>0</v>
      </c>
      <c r="AA10" s="86">
        <f>IF($A10="",SUMIFS('Line Detail'!$FP:$FP,'Line Detail'!$Q:$Q,$B10,'Line Detail'!$BI:$BI,"&lt;&gt;No Bid"),SUMIFS('Line Detail'!$FP:$FP,'Line Detail'!$P:$P,$A10,'Line Detail'!$BI:$BI,"&lt;&gt;No Bid"))</f>
        <v>0</v>
      </c>
      <c r="AB10" s="86">
        <f>IF($A10="",SUMIFS('Line Detail'!$HA:$HA,'Line Detail'!$Q:$Q,$B10,'Line Detail'!$BI:$BI,"&lt;&gt;No Bid"),SUMIFS('Line Detail'!$HA:$HA,'Line Detail'!$P:$P,$A10,'Line Detail'!$BI:$BI,"&lt;&gt;No Bid"))</f>
        <v>0</v>
      </c>
      <c r="AD10" s="163" t="str">
        <f>IFERROR(IF($A10="",SUMIFS('Line Detail'!$GO:$GO,'Line Detail'!$Q:$Q,$B10,'Line Detail'!$BI:$BI,"&lt;&gt;No Bid"),SUMIFS('Line Detail'!$GO:$GO,'Line Detail'!$P:$P,$A10,'Line Detail'!$BI:$BI,"&lt;&gt;No Bid"))/IF($A10="",SUMIFS('Line Detail'!$GD:$GD,'Line Detail'!$Q:$Q,$B10,'Line Detail'!$BI:$BI,"&lt;&gt;No Bid"),SUMIFS('Line Detail'!$GD:$GD,'Line Detail'!$P:$P,$A10,'Line Detail'!$BI:$BI,"&lt;&gt;No Bid")),"")</f>
        <v/>
      </c>
      <c r="AE10" s="163" t="str">
        <f>IFERROR(IF($A10="",SUMIFS('Line Detail'!$FC:$FC,'Line Detail'!$Q:$Q,$B10,'Line Detail'!$BI:$BI,"&lt;&gt;No Bid"),SUMIFS('Line Detail'!$FC:$FC,'Line Detail'!$P:$P,$A10,'Line Detail'!$BI:$BI,"&lt;&gt;No Bid"))/IF($A10="",SUMIFS('Line Detail'!$ER:$ER,'Line Detail'!$Q:$Q,$B10,'Line Detail'!$BI:$BI,"&lt;&gt;No Bid"),SUMIFS('Line Detail'!$ER:$ER,'Line Detail'!$P:$P,$A10,'Line Detail'!$BI:$BI,"&lt;&gt;No Bid")),"")</f>
        <v/>
      </c>
      <c r="AF10" s="158" t="str">
        <f>IFERROR(IF($A10="",SUMIFS('Line Detail'!$FV:$FV,'Line Detail'!$Q:$Q,$B10,'Line Detail'!$BI:$BI,"&lt;&gt;No Bid"),SUMIFS('Line Detail'!$FV:$FV,'Line Detail'!$P:$P,$A10,'Line Detail'!$BI:$BI,"&lt;&gt;No Bid"))/IF($A10="",SUMIFS('Line Detail'!$FK:$FK,'Line Detail'!$Q:$Q,$B10,'Line Detail'!$BI:$BI,"&lt;&gt;No Bid"),SUMIFS('Line Detail'!$FK:$FK,'Line Detail'!$P:$P,$A10,'Line Detail'!$BI:$BI,"&lt;&gt;No Bid")),"")</f>
        <v/>
      </c>
      <c r="AG10" s="158" t="str">
        <f>IFERROR(IF($A10="",SUMIFS('Line Detail'!$HG:$HG,'Line Detail'!$Q:$Q,$B10,'Line Detail'!$BI:$BI,"&lt;&gt;No Bid"),SUMIFS('Line Detail'!$HG:$HG,'Line Detail'!$P:$P,$A10,'Line Detail'!$BI:$BI,"&lt;&gt;No Bid"))/IF($A10="",SUMIFS('Line Detail'!$FK:$FK,'Line Detail'!$Q:$Q,$B10,'Line Detail'!$BI:$BI,"&lt;&gt;No Bid"),SUMIFS('Line Detail'!$FK:$FK,'Line Detail'!$P:$P,$A10,'Line Detail'!$BI:$BI,"&lt;&gt;No Bid")),"")</f>
        <v/>
      </c>
      <c r="AI10" s="4">
        <f>IF($A10="",SUMIFS('Line Detail'!$GO:$GO,'Line Detail'!$Q:$Q,$B10,'Line Detail'!$BI:$BI,"&lt;&gt;No Bid"),SUMIFS('Line Detail'!$GO:$GO,'Line Detail'!$P:$P,$A10,'Line Detail'!$BI:$BI,"&lt;&gt;No Bid"))</f>
        <v>0</v>
      </c>
      <c r="AJ10" s="4">
        <f>IF($A10="",SUMIFS('Line Detail'!$FC:$FC,'Line Detail'!$Q:$Q,$B10,'Line Detail'!$BI:$BI,"&lt;&gt;No Bid"),SUMIFS('Line Detail'!$FC:$FC,'Line Detail'!$P:$P,$A10,'Line Detail'!$BI:$BI,"&lt;&gt;No Bid"))</f>
        <v>0</v>
      </c>
      <c r="AK10" s="86">
        <f>IF($A10="",SUMIFS('Line Detail'!$FV:$FV,'Line Detail'!$Q:$Q,$B10,'Line Detail'!$BI:$BI,"&lt;&gt;No Bid"),SUMIFS('Line Detail'!$FV:$FV,'Line Detail'!$P:$P,$A10,'Line Detail'!$BI:$BI,"&lt;&gt;No Bid"))</f>
        <v>0</v>
      </c>
      <c r="AL10" s="86">
        <f>IF($A10="",SUMIFS('Line Detail'!$HG:$HG,'Line Detail'!$Q:$Q,$B10,'Line Detail'!$BI:$BI,"&lt;&gt;No Bid"),SUMIFS('Line Detail'!$HG:$HG,'Line Detail'!$P:$P,$A10,'Line Detail'!$BI:$BI,"&lt;&gt;No Bid"))</f>
        <v>0</v>
      </c>
    </row>
    <row r="11" spans="1:38" ht="15" customHeight="1" outlineLevel="1" x14ac:dyDescent="0.3">
      <c r="A11" s="87"/>
      <c r="B11" s="85" t="s">
        <v>85</v>
      </c>
      <c r="C11" s="74"/>
      <c r="D11" s="4">
        <f>IF($A11="",SUMIFS('Line Detail'!$FX:$FX,'Line Detail'!$Q:$Q,$B11,'Line Detail'!$BI:$BI,"&lt;&gt;No Bid"),SUMIFS('Line Detail'!$FX:$FX,'Line Detail'!$P:$P,$A11,'Line Detail'!$BI:$BI,"&lt;&gt;No Bid"))</f>
        <v>0</v>
      </c>
      <c r="E11" s="4">
        <f>IF($A11="",SUMIFS('Line Detail'!$EL:$EL,'Line Detail'!$Q:$Q,$B11,'Line Detail'!$BI:$BI,"&lt;&gt;No Bid"),SUMIFS('Line Detail'!$EL:$EL,'Line Detail'!$P:$P,$A11,'Line Detail'!$BI:$BI,"&lt;&gt;No Bid"))</f>
        <v>0</v>
      </c>
      <c r="F11" s="4">
        <f>IF($A11="",SUMIFS('Line Detail'!$FE:$FE,'Line Detail'!$Q:$Q,$B11,'Line Detail'!$BI:$BI,"&lt;&gt;No Bid"),SUMIFS('Line Detail'!$FE:$FE,'Line Detail'!$P:$P,$A11,'Line Detail'!$BI:$BI,"&lt;&gt;No Bid"))</f>
        <v>0</v>
      </c>
      <c r="G11" s="158" t="str">
        <f t="shared" si="0"/>
        <v/>
      </c>
      <c r="H11" s="86">
        <f t="shared" si="1"/>
        <v>0</v>
      </c>
      <c r="I11" s="86">
        <f>IF($A11="",SUMIFS('Line Detail'!$HI:$HI,'Line Detail'!$Q:$Q,$B11,'Line Detail'!$BI:$BI,"&lt;&gt;No Bid"),SUMIFS('Line Detail'!$HI:$HI,'Line Detail'!$P:$P,$A11,'Line Detail'!$BI:$BI,"&lt;&gt;No Bid"))</f>
        <v>0</v>
      </c>
      <c r="J11" s="86">
        <f>IF($A11="",SUMIFS('Line Detail'!$HK:$HK,'Line Detail'!$Q:$Q,$B11,'Line Detail'!$BI:$BI,"&lt;&gt;No Bid"),SUMIFS('Line Detail'!$HK:$HK,'Line Detail'!$P:$P,$A11,'Line Detail'!$BI:$BI,"&lt;&gt;No Bid"))</f>
        <v>0</v>
      </c>
      <c r="K11" s="86">
        <f t="shared" si="3"/>
        <v>0</v>
      </c>
      <c r="L11" s="86">
        <f>IF($A11="",SUMIFS('Line Detail'!$GP:$GP,'Line Detail'!$Q:$Q,$B11,'Line Detail'!$BI:$BI,"&lt;&gt;No Bid"),SUMIFS('Line Detail'!$GP:$GP,'Line Detail'!$P:$P,$A11,'Line Detail'!$BI:$BI,"&lt;&gt;No Bid"))</f>
        <v>0</v>
      </c>
      <c r="M11" s="86">
        <f t="shared" si="4"/>
        <v>0</v>
      </c>
      <c r="O11" s="163" t="str">
        <f>IFERROR(IF($A11="",SUMIFS('Line Detail'!$EL:$EL,'Line Detail'!$Q:$Q,$B11,'Line Detail'!$BI:$BI,"&lt;&gt;No Bid"),SUMIFS('Line Detail'!$EL:$EL,'Line Detail'!$P:$P,$A11,'Line Detail'!$BI:$BI,"&lt;&gt;No Bid"))/IF($A11="",SUMIFS('Line Detail'!$FD:$FD,'Line Detail'!$Q:$Q,$B11,'Line Detail'!$BI:$BI,"&lt;&gt;No Bid"),SUMIFS('Line Detail'!$FD:$FD,'Line Detail'!$P:$P,$A11,'Line Detail'!$BI:$BI,"&lt;&gt;No Bid")),"")</f>
        <v/>
      </c>
      <c r="P11" s="158" t="str">
        <f>IFERROR(IF($A11="",SUMIFS('Line Detail'!$FE:$FE,'Line Detail'!$Q:$Q,$B11,'Line Detail'!$BI:$BI,"&lt;&gt;No Bid"),SUMIFS('Line Detail'!$FE:$FE,'Line Detail'!$P:$P,$A11,'Line Detail'!$BI:$BI,"&lt;&gt;No Bid"))/IF($A11="",SUMIFS('Line Detail'!$FW:$FW,'Line Detail'!$Q:$Q,$B11,'Line Detail'!$BI:$BI,"&lt;&gt;No Bid"),SUMIFS('Line Detail'!$FW:$FW,'Line Detail'!$P:$P,$A11,'Line Detail'!$BI:$BI,"&lt;&gt;No Bid")),"")</f>
        <v/>
      </c>
      <c r="R11" s="325">
        <f>IFERROR((SUMIFS('Line Detail'!HL:HL,'Line Detail'!Q:Q,B11,'Line Detail'!BI:BI,"&lt;&gt;No Bid")) / (SUMIFS('Line Detail'!HM:HM,'Line Detail'!Q:Q,B11,'Line Detail'!BI:BI,"&lt;&gt;No Bid")),0)</f>
        <v>0</v>
      </c>
      <c r="T11" s="163" t="str">
        <f>IFERROR(IF($A11="",SUMIFS('Line Detail'!$GI:$GI,'Line Detail'!$Q:$Q,$B11,'Line Detail'!$BI:$BI,"&lt;&gt;No Bid"),SUMIFS('Line Detail'!$GI:$GI,'Line Detail'!$P:$P,$A11,'Line Detail'!$BI:$BI,"&lt;&gt;No Bid"))/IF($A11="",SUMIFS('Line Detail'!$GD:$GD,'Line Detail'!$Q:$Q,$B11,'Line Detail'!$BI:$BI,"&lt;&gt;No Bid"),SUMIFS('Line Detail'!$GD:$GD,'Line Detail'!$P:$P,$A11,'Line Detail'!$BI:$BI,"&lt;&gt;No Bid")),"")</f>
        <v/>
      </c>
      <c r="U11" s="163" t="str">
        <f>IFERROR(IF($A11="",SUMIFS('Line Detail'!$EW:$EW,'Line Detail'!$Q:$Q,$B11,'Line Detail'!$BI:$BI,"&lt;&gt;No Bid"),SUMIFS('Line Detail'!$EW:$EW,'Line Detail'!$P:$P,$A11,'Line Detail'!$BI:$BI,"&lt;&gt;No Bid"))/IF($A11="",SUMIFS('Line Detail'!$ER:$ER,'Line Detail'!$Q:$Q,$B11,'Line Detail'!$BI:$BI,"&lt;&gt;No Bid"),SUMIFS('Line Detail'!$ER:$ER,'Line Detail'!$P:$P,$A11,'Line Detail'!$BI:$BI,"&lt;&gt;No Bid")),"")</f>
        <v/>
      </c>
      <c r="V11" s="158" t="str">
        <f>IFERROR(IF($A11="",SUMIFS('Line Detail'!$FP:$FP,'Line Detail'!$Q:$Q,$B11,'Line Detail'!$BI:$BI,"&lt;&gt;No Bid"),SUMIFS('Line Detail'!$FP:$FP,'Line Detail'!$P:$P,$A11,'Line Detail'!$BI:$BI,"&lt;&gt;No Bid"))/IF($A11="",SUMIFS('Line Detail'!$FK:$FK,'Line Detail'!$Q:$Q,$B11,'Line Detail'!$BI:$BI,"&lt;&gt;No Bid"),SUMIFS('Line Detail'!$FK:$FK,'Line Detail'!$P:$P,$A11,'Line Detail'!$BI:$BI,"&lt;&gt;No Bid")),"")</f>
        <v/>
      </c>
      <c r="W11" s="158" t="str">
        <f>IFERROR(IF($A11="",SUMIFS('Line Detail'!$HA:$HA,'Line Detail'!$Q:$Q,$B11,'Line Detail'!$BI:$BI,"&lt;&gt;No Bid"),SUMIFS('Line Detail'!$HA:$HA,'Line Detail'!$P:$P,$A11,'Line Detail'!$BI:$BI,"&lt;&gt;No Bid"))/IF($A11="",SUMIFS('Line Detail'!$FK:$FK,'Line Detail'!$Q:$Q,$B11,'Line Detail'!$BI:$BI,"&lt;&gt;No Bid"),SUMIFS('Line Detail'!$FK:$FK,'Line Detail'!$P:$P,$A11,'Line Detail'!$BI:$BI,"&lt;&gt;No Bid")),"")</f>
        <v/>
      </c>
      <c r="Y11" s="4">
        <f>IF($A11="",SUMIFS('Line Detail'!$GI:$GI,'Line Detail'!$Q:$Q,$B11,'Line Detail'!$BI:$BI,"&lt;&gt;No Bid"),SUMIFS('Line Detail'!$GI:$GI,'Line Detail'!$P:$P,$A11,'Line Detail'!$BI:$BI,"&lt;&gt;No Bid"))</f>
        <v>0</v>
      </c>
      <c r="Z11" s="4">
        <f>IF($A11="",SUMIFS('Line Detail'!$EW:$EW,'Line Detail'!$Q:$Q,$B11,'Line Detail'!$BI:$BI,"&lt;&gt;No Bid"),SUMIFS('Line Detail'!$EW:$EW,'Line Detail'!$P:$P,$A11,'Line Detail'!$BI:$BI,"&lt;&gt;No Bid"))</f>
        <v>0</v>
      </c>
      <c r="AA11" s="86">
        <f>IF($A11="",SUMIFS('Line Detail'!$FP:$FP,'Line Detail'!$Q:$Q,$B11,'Line Detail'!$BI:$BI,"&lt;&gt;No Bid"),SUMIFS('Line Detail'!$FP:$FP,'Line Detail'!$P:$P,$A11,'Line Detail'!$BI:$BI,"&lt;&gt;No Bid"))</f>
        <v>0</v>
      </c>
      <c r="AB11" s="86">
        <f>IF($A11="",SUMIFS('Line Detail'!$HA:$HA,'Line Detail'!$Q:$Q,$B11,'Line Detail'!$BI:$BI,"&lt;&gt;No Bid"),SUMIFS('Line Detail'!$HA:$HA,'Line Detail'!$P:$P,$A11,'Line Detail'!$BI:$BI,"&lt;&gt;No Bid"))</f>
        <v>0</v>
      </c>
      <c r="AD11" s="163" t="str">
        <f>IFERROR(IF($A11="",SUMIFS('Line Detail'!$GO:$GO,'Line Detail'!$Q:$Q,$B11,'Line Detail'!$BI:$BI,"&lt;&gt;No Bid"),SUMIFS('Line Detail'!$GO:$GO,'Line Detail'!$P:$P,$A11,'Line Detail'!$BI:$BI,"&lt;&gt;No Bid"))/IF($A11="",SUMIFS('Line Detail'!$GD:$GD,'Line Detail'!$Q:$Q,$B11,'Line Detail'!$BI:$BI,"&lt;&gt;No Bid"),SUMIFS('Line Detail'!$GD:$GD,'Line Detail'!$P:$P,$A11,'Line Detail'!$BI:$BI,"&lt;&gt;No Bid")),"")</f>
        <v/>
      </c>
      <c r="AE11" s="163" t="str">
        <f>IFERROR(IF($A11="",SUMIFS('Line Detail'!$FC:$FC,'Line Detail'!$Q:$Q,$B11,'Line Detail'!$BI:$BI,"&lt;&gt;No Bid"),SUMIFS('Line Detail'!$FC:$FC,'Line Detail'!$P:$P,$A11,'Line Detail'!$BI:$BI,"&lt;&gt;No Bid"))/IF($A11="",SUMIFS('Line Detail'!$ER:$ER,'Line Detail'!$Q:$Q,$B11,'Line Detail'!$BI:$BI,"&lt;&gt;No Bid"),SUMIFS('Line Detail'!$ER:$ER,'Line Detail'!$P:$P,$A11,'Line Detail'!$BI:$BI,"&lt;&gt;No Bid")),"")</f>
        <v/>
      </c>
      <c r="AF11" s="158" t="str">
        <f>IFERROR(IF($A11="",SUMIFS('Line Detail'!$FV:$FV,'Line Detail'!$Q:$Q,$B11,'Line Detail'!$BI:$BI,"&lt;&gt;No Bid"),SUMIFS('Line Detail'!$FV:$FV,'Line Detail'!$P:$P,$A11,'Line Detail'!$BI:$BI,"&lt;&gt;No Bid"))/IF($A11="",SUMIFS('Line Detail'!$FK:$FK,'Line Detail'!$Q:$Q,$B11,'Line Detail'!$BI:$BI,"&lt;&gt;No Bid"),SUMIFS('Line Detail'!$FK:$FK,'Line Detail'!$P:$P,$A11,'Line Detail'!$BI:$BI,"&lt;&gt;No Bid")),"")</f>
        <v/>
      </c>
      <c r="AG11" s="158" t="str">
        <f>IFERROR(IF($A11="",SUMIFS('Line Detail'!$HG:$HG,'Line Detail'!$Q:$Q,$B11,'Line Detail'!$BI:$BI,"&lt;&gt;No Bid"),SUMIFS('Line Detail'!$HG:$HG,'Line Detail'!$P:$P,$A11,'Line Detail'!$BI:$BI,"&lt;&gt;No Bid"))/IF($A11="",SUMIFS('Line Detail'!$FK:$FK,'Line Detail'!$Q:$Q,$B11,'Line Detail'!$BI:$BI,"&lt;&gt;No Bid"),SUMIFS('Line Detail'!$FK:$FK,'Line Detail'!$P:$P,$A11,'Line Detail'!$BI:$BI,"&lt;&gt;No Bid")),"")</f>
        <v/>
      </c>
      <c r="AI11" s="4">
        <f>IF($A11="",SUMIFS('Line Detail'!$GO:$GO,'Line Detail'!$Q:$Q,$B11,'Line Detail'!$BI:$BI,"&lt;&gt;No Bid"),SUMIFS('Line Detail'!$GO:$GO,'Line Detail'!$P:$P,$A11,'Line Detail'!$BI:$BI,"&lt;&gt;No Bid"))</f>
        <v>0</v>
      </c>
      <c r="AJ11" s="4">
        <f>IF($A11="",SUMIFS('Line Detail'!$FC:$FC,'Line Detail'!$Q:$Q,$B11,'Line Detail'!$BI:$BI,"&lt;&gt;No Bid"),SUMIFS('Line Detail'!$FC:$FC,'Line Detail'!$P:$P,$A11,'Line Detail'!$BI:$BI,"&lt;&gt;No Bid"))</f>
        <v>0</v>
      </c>
      <c r="AK11" s="86">
        <f>IF($A11="",SUMIFS('Line Detail'!$FV:$FV,'Line Detail'!$Q:$Q,$B11,'Line Detail'!$BI:$BI,"&lt;&gt;No Bid"),SUMIFS('Line Detail'!$FV:$FV,'Line Detail'!$P:$P,$A11,'Line Detail'!$BI:$BI,"&lt;&gt;No Bid"))</f>
        <v>0</v>
      </c>
      <c r="AL11" s="86">
        <f>IF($A11="",SUMIFS('Line Detail'!$HG:$HG,'Line Detail'!$Q:$Q,$B11,'Line Detail'!$BI:$BI,"&lt;&gt;No Bid"),SUMIFS('Line Detail'!$HG:$HG,'Line Detail'!$P:$P,$A11,'Line Detail'!$BI:$BI,"&lt;&gt;No Bid"))</f>
        <v>0</v>
      </c>
    </row>
    <row r="12" spans="1:38" ht="15" customHeight="1" outlineLevel="1" x14ac:dyDescent="0.3">
      <c r="A12" s="87"/>
      <c r="B12" s="85" t="s">
        <v>80</v>
      </c>
      <c r="C12" s="74"/>
      <c r="D12" s="4">
        <f>IF($A12="",SUMIFS('Line Detail'!$FX:$FX,'Line Detail'!$Q:$Q,$B12,'Line Detail'!$BI:$BI,"&lt;&gt;No Bid"),SUMIFS('Line Detail'!$FX:$FX,'Line Detail'!$P:$P,$A12,'Line Detail'!$BI:$BI,"&lt;&gt;No Bid"))</f>
        <v>0</v>
      </c>
      <c r="E12" s="4">
        <f>IF($A12="",SUMIFS('Line Detail'!$EL:$EL,'Line Detail'!$Q:$Q,$B12,'Line Detail'!$BI:$BI,"&lt;&gt;No Bid"),SUMIFS('Line Detail'!$EL:$EL,'Line Detail'!$P:$P,$A12,'Line Detail'!$BI:$BI,"&lt;&gt;No Bid"))</f>
        <v>0</v>
      </c>
      <c r="F12" s="4">
        <f>IF($A12="",SUMIFS('Line Detail'!$FE:$FE,'Line Detail'!$Q:$Q,$B12,'Line Detail'!$BI:$BI,"&lt;&gt;No Bid"),SUMIFS('Line Detail'!$FE:$FE,'Line Detail'!$P:$P,$A12,'Line Detail'!$BI:$BI,"&lt;&gt;No Bid"))</f>
        <v>0</v>
      </c>
      <c r="G12" s="158" t="str">
        <f t="shared" si="0"/>
        <v/>
      </c>
      <c r="H12" s="86">
        <f t="shared" si="1"/>
        <v>0</v>
      </c>
      <c r="I12" s="86">
        <f>IF($A12="",SUMIFS('Line Detail'!$HI:$HI,'Line Detail'!$Q:$Q,$B12,'Line Detail'!$BI:$BI,"&lt;&gt;No Bid"),SUMIFS('Line Detail'!$HI:$HI,'Line Detail'!$P:$P,$A12,'Line Detail'!$BI:$BI,"&lt;&gt;No Bid"))</f>
        <v>0</v>
      </c>
      <c r="J12" s="86">
        <f>IF($A12="",SUMIFS('Line Detail'!$HK:$HK,'Line Detail'!$Q:$Q,$B12,'Line Detail'!$BI:$BI,"&lt;&gt;No Bid"),SUMIFS('Line Detail'!$HK:$HK,'Line Detail'!$P:$P,$A12,'Line Detail'!$BI:$BI,"&lt;&gt;No Bid"))</f>
        <v>0</v>
      </c>
      <c r="K12" s="86">
        <f t="shared" si="3"/>
        <v>0</v>
      </c>
      <c r="L12" s="86">
        <f>IF($A12="",SUMIFS('Line Detail'!$GP:$GP,'Line Detail'!$Q:$Q,$B12,'Line Detail'!$BI:$BI,"&lt;&gt;No Bid"),SUMIFS('Line Detail'!$GP:$GP,'Line Detail'!$P:$P,$A12,'Line Detail'!$BI:$BI,"&lt;&gt;No Bid"))</f>
        <v>0</v>
      </c>
      <c r="M12" s="86">
        <f t="shared" si="4"/>
        <v>0</v>
      </c>
      <c r="O12" s="163" t="str">
        <f>IFERROR(IF($A12="",SUMIFS('Line Detail'!$EL:$EL,'Line Detail'!$Q:$Q,$B12,'Line Detail'!$BI:$BI,"&lt;&gt;No Bid"),SUMIFS('Line Detail'!$EL:$EL,'Line Detail'!$P:$P,$A12,'Line Detail'!$BI:$BI,"&lt;&gt;No Bid"))/IF($A12="",SUMIFS('Line Detail'!$FD:$FD,'Line Detail'!$Q:$Q,$B12,'Line Detail'!$BI:$BI,"&lt;&gt;No Bid"),SUMIFS('Line Detail'!$FD:$FD,'Line Detail'!$P:$P,$A12,'Line Detail'!$BI:$BI,"&lt;&gt;No Bid")),"")</f>
        <v/>
      </c>
      <c r="P12" s="158" t="str">
        <f>IFERROR(IF($A12="",SUMIFS('Line Detail'!$FE:$FE,'Line Detail'!$Q:$Q,$B12,'Line Detail'!$BI:$BI,"&lt;&gt;No Bid"),SUMIFS('Line Detail'!$FE:$FE,'Line Detail'!$P:$P,$A12,'Line Detail'!$BI:$BI,"&lt;&gt;No Bid"))/IF($A12="",SUMIFS('Line Detail'!$FW:$FW,'Line Detail'!$Q:$Q,$B12,'Line Detail'!$BI:$BI,"&lt;&gt;No Bid"),SUMIFS('Line Detail'!$FW:$FW,'Line Detail'!$P:$P,$A12,'Line Detail'!$BI:$BI,"&lt;&gt;No Bid")),"")</f>
        <v/>
      </c>
      <c r="R12" s="325">
        <f>IFERROR((SUMIFS('Line Detail'!HL:HL,'Line Detail'!Q:Q,B12,'Line Detail'!BI:BI,"&lt;&gt;No Bid")) / (SUMIFS('Line Detail'!HM:HM,'Line Detail'!Q:Q,B12,'Line Detail'!BI:BI,"&lt;&gt;No Bid")),0)</f>
        <v>0</v>
      </c>
      <c r="T12" s="163" t="str">
        <f>IFERROR(IF($A12="",SUMIFS('Line Detail'!$GI:$GI,'Line Detail'!$Q:$Q,$B12,'Line Detail'!$BI:$BI,"&lt;&gt;No Bid"),SUMIFS('Line Detail'!$GI:$GI,'Line Detail'!$P:$P,$A12,'Line Detail'!$BI:$BI,"&lt;&gt;No Bid"))/IF($A12="",SUMIFS('Line Detail'!$GD:$GD,'Line Detail'!$Q:$Q,$B12,'Line Detail'!$BI:$BI,"&lt;&gt;No Bid"),SUMIFS('Line Detail'!$GD:$GD,'Line Detail'!$P:$P,$A12,'Line Detail'!$BI:$BI,"&lt;&gt;No Bid")),"")</f>
        <v/>
      </c>
      <c r="U12" s="163" t="str">
        <f>IFERROR(IF($A12="",SUMIFS('Line Detail'!$EW:$EW,'Line Detail'!$Q:$Q,$B12,'Line Detail'!$BI:$BI,"&lt;&gt;No Bid"),SUMIFS('Line Detail'!$EW:$EW,'Line Detail'!$P:$P,$A12,'Line Detail'!$BI:$BI,"&lt;&gt;No Bid"))/IF($A12="",SUMIFS('Line Detail'!$ER:$ER,'Line Detail'!$Q:$Q,$B12,'Line Detail'!$BI:$BI,"&lt;&gt;No Bid"),SUMIFS('Line Detail'!$ER:$ER,'Line Detail'!$P:$P,$A12,'Line Detail'!$BI:$BI,"&lt;&gt;No Bid")),"")</f>
        <v/>
      </c>
      <c r="V12" s="158" t="str">
        <f>IFERROR(IF($A12="",SUMIFS('Line Detail'!$FP:$FP,'Line Detail'!$Q:$Q,$B12,'Line Detail'!$BI:$BI,"&lt;&gt;No Bid"),SUMIFS('Line Detail'!$FP:$FP,'Line Detail'!$P:$P,$A12,'Line Detail'!$BI:$BI,"&lt;&gt;No Bid"))/IF($A12="",SUMIFS('Line Detail'!$FK:$FK,'Line Detail'!$Q:$Q,$B12,'Line Detail'!$BI:$BI,"&lt;&gt;No Bid"),SUMIFS('Line Detail'!$FK:$FK,'Line Detail'!$P:$P,$A12,'Line Detail'!$BI:$BI,"&lt;&gt;No Bid")),"")</f>
        <v/>
      </c>
      <c r="W12" s="158" t="str">
        <f>IFERROR(IF($A12="",SUMIFS('Line Detail'!$HA:$HA,'Line Detail'!$Q:$Q,$B12,'Line Detail'!$BI:$BI,"&lt;&gt;No Bid"),SUMIFS('Line Detail'!$HA:$HA,'Line Detail'!$P:$P,$A12,'Line Detail'!$BI:$BI,"&lt;&gt;No Bid"))/IF($A12="",SUMIFS('Line Detail'!$FK:$FK,'Line Detail'!$Q:$Q,$B12,'Line Detail'!$BI:$BI,"&lt;&gt;No Bid"),SUMIFS('Line Detail'!$FK:$FK,'Line Detail'!$P:$P,$A12,'Line Detail'!$BI:$BI,"&lt;&gt;No Bid")),"")</f>
        <v/>
      </c>
      <c r="Y12" s="4">
        <f>IF($A12="",SUMIFS('Line Detail'!$GI:$GI,'Line Detail'!$Q:$Q,$B12,'Line Detail'!$BI:$BI,"&lt;&gt;No Bid"),SUMIFS('Line Detail'!$GI:$GI,'Line Detail'!$P:$P,$A12,'Line Detail'!$BI:$BI,"&lt;&gt;No Bid"))</f>
        <v>0</v>
      </c>
      <c r="Z12" s="4">
        <f>IF($A12="",SUMIFS('Line Detail'!$EW:$EW,'Line Detail'!$Q:$Q,$B12,'Line Detail'!$BI:$BI,"&lt;&gt;No Bid"),SUMIFS('Line Detail'!$EW:$EW,'Line Detail'!$P:$P,$A12,'Line Detail'!$BI:$BI,"&lt;&gt;No Bid"))</f>
        <v>0</v>
      </c>
      <c r="AA12" s="86">
        <f>IF($A12="",SUMIFS('Line Detail'!$FP:$FP,'Line Detail'!$Q:$Q,$B12,'Line Detail'!$BI:$BI,"&lt;&gt;No Bid"),SUMIFS('Line Detail'!$FP:$FP,'Line Detail'!$P:$P,$A12,'Line Detail'!$BI:$BI,"&lt;&gt;No Bid"))</f>
        <v>0</v>
      </c>
      <c r="AB12" s="86">
        <f>IF($A12="",SUMIFS('Line Detail'!$HA:$HA,'Line Detail'!$Q:$Q,$B12,'Line Detail'!$BI:$BI,"&lt;&gt;No Bid"),SUMIFS('Line Detail'!$HA:$HA,'Line Detail'!$P:$P,$A12,'Line Detail'!$BI:$BI,"&lt;&gt;No Bid"))</f>
        <v>0</v>
      </c>
      <c r="AD12" s="163" t="str">
        <f>IFERROR(IF($A12="",SUMIFS('Line Detail'!$GO:$GO,'Line Detail'!$Q:$Q,$B12,'Line Detail'!$BI:$BI,"&lt;&gt;No Bid"),SUMIFS('Line Detail'!$GO:$GO,'Line Detail'!$P:$P,$A12,'Line Detail'!$BI:$BI,"&lt;&gt;No Bid"))/IF($A12="",SUMIFS('Line Detail'!$GD:$GD,'Line Detail'!$Q:$Q,$B12,'Line Detail'!$BI:$BI,"&lt;&gt;No Bid"),SUMIFS('Line Detail'!$GD:$GD,'Line Detail'!$P:$P,$A12,'Line Detail'!$BI:$BI,"&lt;&gt;No Bid")),"")</f>
        <v/>
      </c>
      <c r="AE12" s="163" t="str">
        <f>IFERROR(IF($A12="",SUMIFS('Line Detail'!$FC:$FC,'Line Detail'!$Q:$Q,$B12,'Line Detail'!$BI:$BI,"&lt;&gt;No Bid"),SUMIFS('Line Detail'!$FC:$FC,'Line Detail'!$P:$P,$A12,'Line Detail'!$BI:$BI,"&lt;&gt;No Bid"))/IF($A12="",SUMIFS('Line Detail'!$ER:$ER,'Line Detail'!$Q:$Q,$B12,'Line Detail'!$BI:$BI,"&lt;&gt;No Bid"),SUMIFS('Line Detail'!$ER:$ER,'Line Detail'!$P:$P,$A12,'Line Detail'!$BI:$BI,"&lt;&gt;No Bid")),"")</f>
        <v/>
      </c>
      <c r="AF12" s="158" t="str">
        <f>IFERROR(IF($A12="",SUMIFS('Line Detail'!$FV:$FV,'Line Detail'!$Q:$Q,$B12,'Line Detail'!$BI:$BI,"&lt;&gt;No Bid"),SUMIFS('Line Detail'!$FV:$FV,'Line Detail'!$P:$P,$A12,'Line Detail'!$BI:$BI,"&lt;&gt;No Bid"))/IF($A12="",SUMIFS('Line Detail'!$FK:$FK,'Line Detail'!$Q:$Q,$B12,'Line Detail'!$BI:$BI,"&lt;&gt;No Bid"),SUMIFS('Line Detail'!$FK:$FK,'Line Detail'!$P:$P,$A12,'Line Detail'!$BI:$BI,"&lt;&gt;No Bid")),"")</f>
        <v/>
      </c>
      <c r="AG12" s="158" t="str">
        <f>IFERROR(IF($A12="",SUMIFS('Line Detail'!$HG:$HG,'Line Detail'!$Q:$Q,$B12,'Line Detail'!$BI:$BI,"&lt;&gt;No Bid"),SUMIFS('Line Detail'!$HG:$HG,'Line Detail'!$P:$P,$A12,'Line Detail'!$BI:$BI,"&lt;&gt;No Bid"))/IF($A12="",SUMIFS('Line Detail'!$FK:$FK,'Line Detail'!$Q:$Q,$B12,'Line Detail'!$BI:$BI,"&lt;&gt;No Bid"),SUMIFS('Line Detail'!$FK:$FK,'Line Detail'!$P:$P,$A12,'Line Detail'!$BI:$BI,"&lt;&gt;No Bid")),"")</f>
        <v/>
      </c>
      <c r="AI12" s="4">
        <f>IF($A12="",SUMIFS('Line Detail'!$GO:$GO,'Line Detail'!$Q:$Q,$B12,'Line Detail'!$BI:$BI,"&lt;&gt;No Bid"),SUMIFS('Line Detail'!$GO:$GO,'Line Detail'!$P:$P,$A12,'Line Detail'!$BI:$BI,"&lt;&gt;No Bid"))</f>
        <v>0</v>
      </c>
      <c r="AJ12" s="4">
        <f>IF($A12="",SUMIFS('Line Detail'!$FC:$FC,'Line Detail'!$Q:$Q,$B12,'Line Detail'!$BI:$BI,"&lt;&gt;No Bid"),SUMIFS('Line Detail'!$FC:$FC,'Line Detail'!$P:$P,$A12,'Line Detail'!$BI:$BI,"&lt;&gt;No Bid"))</f>
        <v>0</v>
      </c>
      <c r="AK12" s="86">
        <f>IF($A12="",SUMIFS('Line Detail'!$FV:$FV,'Line Detail'!$Q:$Q,$B12,'Line Detail'!$BI:$BI,"&lt;&gt;No Bid"),SUMIFS('Line Detail'!$FV:$FV,'Line Detail'!$P:$P,$A12,'Line Detail'!$BI:$BI,"&lt;&gt;No Bid"))</f>
        <v>0</v>
      </c>
      <c r="AL12" s="86">
        <f>IF($A12="",SUMIFS('Line Detail'!$HG:$HG,'Line Detail'!$Q:$Q,$B12,'Line Detail'!$BI:$BI,"&lt;&gt;No Bid"),SUMIFS('Line Detail'!$HG:$HG,'Line Detail'!$P:$P,$A12,'Line Detail'!$BI:$BI,"&lt;&gt;No Bid"))</f>
        <v>0</v>
      </c>
    </row>
    <row r="13" spans="1:38" ht="15" customHeight="1" outlineLevel="1" x14ac:dyDescent="0.3">
      <c r="A13" s="87"/>
      <c r="B13" s="85" t="s">
        <v>169</v>
      </c>
      <c r="C13" s="74"/>
      <c r="D13" s="4">
        <f>IF($A13="",SUMIFS('Line Detail'!$FX:$FX,'Line Detail'!$Q:$Q,$B13,'Line Detail'!$BI:$BI,"&lt;&gt;No Bid"),SUMIFS('Line Detail'!$FX:$FX,'Line Detail'!$P:$P,$A13,'Line Detail'!$BI:$BI,"&lt;&gt;No Bid"))</f>
        <v>0</v>
      </c>
      <c r="E13" s="4">
        <f>IF($A13="",SUMIFS('Line Detail'!$EL:$EL,'Line Detail'!$Q:$Q,$B13,'Line Detail'!$BI:$BI,"&lt;&gt;No Bid"),SUMIFS('Line Detail'!$EL:$EL,'Line Detail'!$P:$P,$A13,'Line Detail'!$BI:$BI,"&lt;&gt;No Bid"))</f>
        <v>0</v>
      </c>
      <c r="F13" s="4">
        <f>IF($A13="",SUMIFS('Line Detail'!$FE:$FE,'Line Detail'!$Q:$Q,$B13,'Line Detail'!$BI:$BI,"&lt;&gt;No Bid"),SUMIFS('Line Detail'!$FE:$FE,'Line Detail'!$P:$P,$A13,'Line Detail'!$BI:$BI,"&lt;&gt;No Bid"))</f>
        <v>0</v>
      </c>
      <c r="G13" s="158" t="str">
        <f t="shared" si="0"/>
        <v/>
      </c>
      <c r="H13" s="86">
        <f t="shared" si="1"/>
        <v>0</v>
      </c>
      <c r="I13" s="86">
        <f>IF($A13="",SUMIFS('Line Detail'!$HI:$HI,'Line Detail'!$Q:$Q,$B13,'Line Detail'!$BI:$BI,"&lt;&gt;No Bid"),SUMIFS('Line Detail'!$HI:$HI,'Line Detail'!$P:$P,$A13,'Line Detail'!$BI:$BI,"&lt;&gt;No Bid"))</f>
        <v>0</v>
      </c>
      <c r="J13" s="86">
        <f>IF($A13="",SUMIFS('Line Detail'!$HK:$HK,'Line Detail'!$Q:$Q,$B13,'Line Detail'!$BI:$BI,"&lt;&gt;No Bid"),SUMIFS('Line Detail'!$HK:$HK,'Line Detail'!$P:$P,$A13,'Line Detail'!$BI:$BI,"&lt;&gt;No Bid"))</f>
        <v>0</v>
      </c>
      <c r="K13" s="86">
        <f t="shared" si="3"/>
        <v>0</v>
      </c>
      <c r="L13" s="86">
        <f>IF($A13="",SUMIFS('Line Detail'!$GP:$GP,'Line Detail'!$Q:$Q,$B13,'Line Detail'!$BI:$BI,"&lt;&gt;No Bid"),SUMIFS('Line Detail'!$GP:$GP,'Line Detail'!$P:$P,$A13,'Line Detail'!$BI:$BI,"&lt;&gt;No Bid"))</f>
        <v>0</v>
      </c>
      <c r="M13" s="86">
        <f t="shared" si="4"/>
        <v>0</v>
      </c>
      <c r="O13" s="163" t="str">
        <f>IFERROR(IF($A13="",SUMIFS('Line Detail'!$EL:$EL,'Line Detail'!$Q:$Q,$B13,'Line Detail'!$BI:$BI,"&lt;&gt;No Bid"),SUMIFS('Line Detail'!$EL:$EL,'Line Detail'!$P:$P,$A13,'Line Detail'!$BI:$BI,"&lt;&gt;No Bid"))/IF($A13="",SUMIFS('Line Detail'!$FD:$FD,'Line Detail'!$Q:$Q,$B13,'Line Detail'!$BI:$BI,"&lt;&gt;No Bid"),SUMIFS('Line Detail'!$FD:$FD,'Line Detail'!$P:$P,$A13,'Line Detail'!$BI:$BI,"&lt;&gt;No Bid")),"")</f>
        <v/>
      </c>
      <c r="P13" s="158" t="str">
        <f>IFERROR(IF($A13="",SUMIFS('Line Detail'!$FE:$FE,'Line Detail'!$Q:$Q,$B13,'Line Detail'!$BI:$BI,"&lt;&gt;No Bid"),SUMIFS('Line Detail'!$FE:$FE,'Line Detail'!$P:$P,$A13,'Line Detail'!$BI:$BI,"&lt;&gt;No Bid"))/IF($A13="",SUMIFS('Line Detail'!$FW:$FW,'Line Detail'!$Q:$Q,$B13,'Line Detail'!$BI:$BI,"&lt;&gt;No Bid"),SUMIFS('Line Detail'!$FW:$FW,'Line Detail'!$P:$P,$A13,'Line Detail'!$BI:$BI,"&lt;&gt;No Bid")),"")</f>
        <v/>
      </c>
      <c r="R13" s="325">
        <f>IFERROR((SUMIFS('Line Detail'!HL:HL,'Line Detail'!Q:Q,B13,'Line Detail'!BI:BI,"&lt;&gt;No Bid")) / (SUMIFS('Line Detail'!HM:HM,'Line Detail'!Q:Q,B13,'Line Detail'!BI:BI,"&lt;&gt;No Bid")),0)</f>
        <v>0</v>
      </c>
      <c r="T13" s="163" t="str">
        <f>IFERROR(IF($A13="",SUMIFS('Line Detail'!$GI:$GI,'Line Detail'!$Q:$Q,$B13,'Line Detail'!$BI:$BI,"&lt;&gt;No Bid"),SUMIFS('Line Detail'!$GI:$GI,'Line Detail'!$P:$P,$A13,'Line Detail'!$BI:$BI,"&lt;&gt;No Bid"))/IF($A13="",SUMIFS('Line Detail'!$GD:$GD,'Line Detail'!$Q:$Q,$B13,'Line Detail'!$BI:$BI,"&lt;&gt;No Bid"),SUMIFS('Line Detail'!$GD:$GD,'Line Detail'!$P:$P,$A13,'Line Detail'!$BI:$BI,"&lt;&gt;No Bid")),"")</f>
        <v/>
      </c>
      <c r="U13" s="163" t="str">
        <f>IFERROR(IF($A13="",SUMIFS('Line Detail'!$EW:$EW,'Line Detail'!$Q:$Q,$B13,'Line Detail'!$BI:$BI,"&lt;&gt;No Bid"),SUMIFS('Line Detail'!$EW:$EW,'Line Detail'!$P:$P,$A13,'Line Detail'!$BI:$BI,"&lt;&gt;No Bid"))/IF($A13="",SUMIFS('Line Detail'!$ER:$ER,'Line Detail'!$Q:$Q,$B13,'Line Detail'!$BI:$BI,"&lt;&gt;No Bid"),SUMIFS('Line Detail'!$ER:$ER,'Line Detail'!$P:$P,$A13,'Line Detail'!$BI:$BI,"&lt;&gt;No Bid")),"")</f>
        <v/>
      </c>
      <c r="V13" s="158" t="str">
        <f>IFERROR(IF($A13="",SUMIFS('Line Detail'!$FP:$FP,'Line Detail'!$Q:$Q,$B13,'Line Detail'!$BI:$BI,"&lt;&gt;No Bid"),SUMIFS('Line Detail'!$FP:$FP,'Line Detail'!$P:$P,$A13,'Line Detail'!$BI:$BI,"&lt;&gt;No Bid"))/IF($A13="",SUMIFS('Line Detail'!$FK:$FK,'Line Detail'!$Q:$Q,$B13,'Line Detail'!$BI:$BI,"&lt;&gt;No Bid"),SUMIFS('Line Detail'!$FK:$FK,'Line Detail'!$P:$P,$A13,'Line Detail'!$BI:$BI,"&lt;&gt;No Bid")),"")</f>
        <v/>
      </c>
      <c r="W13" s="158" t="str">
        <f>IFERROR(IF($A13="",SUMIFS('Line Detail'!$HA:$HA,'Line Detail'!$Q:$Q,$B13,'Line Detail'!$BI:$BI,"&lt;&gt;No Bid"),SUMIFS('Line Detail'!$HA:$HA,'Line Detail'!$P:$P,$A13,'Line Detail'!$BI:$BI,"&lt;&gt;No Bid"))/IF($A13="",SUMIFS('Line Detail'!$FK:$FK,'Line Detail'!$Q:$Q,$B13,'Line Detail'!$BI:$BI,"&lt;&gt;No Bid"),SUMIFS('Line Detail'!$FK:$FK,'Line Detail'!$P:$P,$A13,'Line Detail'!$BI:$BI,"&lt;&gt;No Bid")),"")</f>
        <v/>
      </c>
      <c r="Y13" s="4">
        <f>IF($A13="",SUMIFS('Line Detail'!$GI:$GI,'Line Detail'!$Q:$Q,$B13,'Line Detail'!$BI:$BI,"&lt;&gt;No Bid"),SUMIFS('Line Detail'!$GI:$GI,'Line Detail'!$P:$P,$A13,'Line Detail'!$BI:$BI,"&lt;&gt;No Bid"))</f>
        <v>0</v>
      </c>
      <c r="Z13" s="4">
        <f>IF($A13="",SUMIFS('Line Detail'!$EW:$EW,'Line Detail'!$Q:$Q,$B13,'Line Detail'!$BI:$BI,"&lt;&gt;No Bid"),SUMIFS('Line Detail'!$EW:$EW,'Line Detail'!$P:$P,$A13,'Line Detail'!$BI:$BI,"&lt;&gt;No Bid"))</f>
        <v>0</v>
      </c>
      <c r="AA13" s="86">
        <f>IF($A13="",SUMIFS('Line Detail'!$FP:$FP,'Line Detail'!$Q:$Q,$B13,'Line Detail'!$BI:$BI,"&lt;&gt;No Bid"),SUMIFS('Line Detail'!$FP:$FP,'Line Detail'!$P:$P,$A13,'Line Detail'!$BI:$BI,"&lt;&gt;No Bid"))</f>
        <v>0</v>
      </c>
      <c r="AB13" s="86">
        <f>IF($A13="",SUMIFS('Line Detail'!$HA:$HA,'Line Detail'!$Q:$Q,$B13,'Line Detail'!$BI:$BI,"&lt;&gt;No Bid"),SUMIFS('Line Detail'!$HA:$HA,'Line Detail'!$P:$P,$A13,'Line Detail'!$BI:$BI,"&lt;&gt;No Bid"))</f>
        <v>0</v>
      </c>
      <c r="AD13" s="163" t="str">
        <f>IFERROR(IF($A13="",SUMIFS('Line Detail'!$GO:$GO,'Line Detail'!$Q:$Q,$B13,'Line Detail'!$BI:$BI,"&lt;&gt;No Bid"),SUMIFS('Line Detail'!$GO:$GO,'Line Detail'!$P:$P,$A13,'Line Detail'!$BI:$BI,"&lt;&gt;No Bid"))/IF($A13="",SUMIFS('Line Detail'!$GD:$GD,'Line Detail'!$Q:$Q,$B13,'Line Detail'!$BI:$BI,"&lt;&gt;No Bid"),SUMIFS('Line Detail'!$GD:$GD,'Line Detail'!$P:$P,$A13,'Line Detail'!$BI:$BI,"&lt;&gt;No Bid")),"")</f>
        <v/>
      </c>
      <c r="AE13" s="163" t="str">
        <f>IFERROR(IF($A13="",SUMIFS('Line Detail'!$FC:$FC,'Line Detail'!$Q:$Q,$B13,'Line Detail'!$BI:$BI,"&lt;&gt;No Bid"),SUMIFS('Line Detail'!$FC:$FC,'Line Detail'!$P:$P,$A13,'Line Detail'!$BI:$BI,"&lt;&gt;No Bid"))/IF($A13="",SUMIFS('Line Detail'!$ER:$ER,'Line Detail'!$Q:$Q,$B13,'Line Detail'!$BI:$BI,"&lt;&gt;No Bid"),SUMIFS('Line Detail'!$ER:$ER,'Line Detail'!$P:$P,$A13,'Line Detail'!$BI:$BI,"&lt;&gt;No Bid")),"")</f>
        <v/>
      </c>
      <c r="AF13" s="158" t="str">
        <f>IFERROR(IF($A13="",SUMIFS('Line Detail'!$FV:$FV,'Line Detail'!$Q:$Q,$B13,'Line Detail'!$BI:$BI,"&lt;&gt;No Bid"),SUMIFS('Line Detail'!$FV:$FV,'Line Detail'!$P:$P,$A13,'Line Detail'!$BI:$BI,"&lt;&gt;No Bid"))/IF($A13="",SUMIFS('Line Detail'!$FK:$FK,'Line Detail'!$Q:$Q,$B13,'Line Detail'!$BI:$BI,"&lt;&gt;No Bid"),SUMIFS('Line Detail'!$FK:$FK,'Line Detail'!$P:$P,$A13,'Line Detail'!$BI:$BI,"&lt;&gt;No Bid")),"")</f>
        <v/>
      </c>
      <c r="AG13" s="158" t="str">
        <f>IFERROR(IF($A13="",SUMIFS('Line Detail'!$HG:$HG,'Line Detail'!$Q:$Q,$B13,'Line Detail'!$BI:$BI,"&lt;&gt;No Bid"),SUMIFS('Line Detail'!$HG:$HG,'Line Detail'!$P:$P,$A13,'Line Detail'!$BI:$BI,"&lt;&gt;No Bid"))/IF($A13="",SUMIFS('Line Detail'!$FK:$FK,'Line Detail'!$Q:$Q,$B13,'Line Detail'!$BI:$BI,"&lt;&gt;No Bid"),SUMIFS('Line Detail'!$FK:$FK,'Line Detail'!$P:$P,$A13,'Line Detail'!$BI:$BI,"&lt;&gt;No Bid")),"")</f>
        <v/>
      </c>
      <c r="AI13" s="4">
        <f>IF($A13="",SUMIFS('Line Detail'!$GO:$GO,'Line Detail'!$Q:$Q,$B13,'Line Detail'!$BI:$BI,"&lt;&gt;No Bid"),SUMIFS('Line Detail'!$GO:$GO,'Line Detail'!$P:$P,$A13,'Line Detail'!$BI:$BI,"&lt;&gt;No Bid"))</f>
        <v>0</v>
      </c>
      <c r="AJ13" s="4">
        <f>IF($A13="",SUMIFS('Line Detail'!$FC:$FC,'Line Detail'!$Q:$Q,$B13,'Line Detail'!$BI:$BI,"&lt;&gt;No Bid"),SUMIFS('Line Detail'!$FC:$FC,'Line Detail'!$P:$P,$A13,'Line Detail'!$BI:$BI,"&lt;&gt;No Bid"))</f>
        <v>0</v>
      </c>
      <c r="AK13" s="86">
        <f>IF($A13="",SUMIFS('Line Detail'!$FV:$FV,'Line Detail'!$Q:$Q,$B13,'Line Detail'!$BI:$BI,"&lt;&gt;No Bid"),SUMIFS('Line Detail'!$FV:$FV,'Line Detail'!$P:$P,$A13,'Line Detail'!$BI:$BI,"&lt;&gt;No Bid"))</f>
        <v>0</v>
      </c>
      <c r="AL13" s="86">
        <f>IF($A13="",SUMIFS('Line Detail'!$HG:$HG,'Line Detail'!$Q:$Q,$B13,'Line Detail'!$BI:$BI,"&lt;&gt;No Bid"),SUMIFS('Line Detail'!$HG:$HG,'Line Detail'!$P:$P,$A13,'Line Detail'!$BI:$BI,"&lt;&gt;No Bid"))</f>
        <v>0</v>
      </c>
    </row>
    <row r="14" spans="1:38" ht="15" customHeight="1" outlineLevel="1" x14ac:dyDescent="0.3">
      <c r="A14" s="250"/>
      <c r="B14" s="85" t="s">
        <v>374</v>
      </c>
      <c r="C14" s="74"/>
      <c r="D14" s="4">
        <f>IF($A14="",SUMIFS('Line Detail'!$FX:$FX,'Line Detail'!$Q:$Q,$B14,'Line Detail'!$BI:$BI,"&lt;&gt;No Bid"),SUMIFS('Line Detail'!$FX:$FX,'Line Detail'!$P:$P,$A14,'Line Detail'!$BI:$BI,"&lt;&gt;No Bid"))</f>
        <v>0</v>
      </c>
      <c r="E14" s="4">
        <f>IF($A14="",SUMIFS('Line Detail'!$EL:$EL,'Line Detail'!$Q:$Q,$B14,'Line Detail'!$BI:$BI,"&lt;&gt;No Bid"),SUMIFS('Line Detail'!$EL:$EL,'Line Detail'!$P:$P,$A14,'Line Detail'!$BI:$BI,"&lt;&gt;No Bid"))</f>
        <v>0</v>
      </c>
      <c r="F14" s="4">
        <f>IF($A14="",SUMIFS('Line Detail'!$FE:$FE,'Line Detail'!$Q:$Q,$B14,'Line Detail'!$BI:$BI,"&lt;&gt;No Bid"),SUMIFS('Line Detail'!$FE:$FE,'Line Detail'!$P:$P,$A14,'Line Detail'!$BI:$BI,"&lt;&gt;No Bid"))</f>
        <v>0</v>
      </c>
      <c r="G14" s="158" t="str">
        <f t="shared" si="0"/>
        <v/>
      </c>
      <c r="H14" s="86">
        <f t="shared" ref="H14" si="5">IF(D14=0,0,F14-E14)</f>
        <v>0</v>
      </c>
      <c r="I14" s="86">
        <f>IF($A14="",SUMIFS('Line Detail'!$HI:$HI,'Line Detail'!$Q:$Q,$B14,'Line Detail'!$BI:$BI,"&lt;&gt;No Bid"),SUMIFS('Line Detail'!$HI:$HI,'Line Detail'!$P:$P,$A14,'Line Detail'!$BI:$BI,"&lt;&gt;No Bid"))</f>
        <v>0</v>
      </c>
      <c r="J14" s="86">
        <f>IF($A14="",SUMIFS('Line Detail'!$HK:$HK,'Line Detail'!$Q:$Q,$B14,'Line Detail'!$BI:$BI,"&lt;&gt;No Bid"),SUMIFS('Line Detail'!$HK:$HK,'Line Detail'!$P:$P,$A14,'Line Detail'!$BI:$BI,"&lt;&gt;No Bid"))</f>
        <v>0</v>
      </c>
      <c r="K14" s="86">
        <f t="shared" si="3"/>
        <v>0</v>
      </c>
      <c r="L14" s="86">
        <f>IF($A14="",SUMIFS('Line Detail'!$GP:$GP,'Line Detail'!$Q:$Q,$B14,'Line Detail'!$BI:$BI,"&lt;&gt;No Bid"),SUMIFS('Line Detail'!$GP:$GP,'Line Detail'!$P:$P,$A14,'Line Detail'!$BI:$BI,"&lt;&gt;No Bid"))</f>
        <v>0</v>
      </c>
      <c r="M14" s="86">
        <f t="shared" si="4"/>
        <v>0</v>
      </c>
      <c r="O14" s="163" t="str">
        <f>IFERROR(IF($A14="",SUMIFS('Line Detail'!$EL:$EL,'Line Detail'!$Q:$Q,$B14,'Line Detail'!$BI:$BI,"&lt;&gt;No Bid"),SUMIFS('Line Detail'!$EL:$EL,'Line Detail'!$P:$P,$A14,'Line Detail'!$BI:$BI,"&lt;&gt;No Bid"))/IF($A14="",SUMIFS('Line Detail'!$FD:$FD,'Line Detail'!$Q:$Q,$B14,'Line Detail'!$BI:$BI,"&lt;&gt;No Bid"),SUMIFS('Line Detail'!$FD:$FD,'Line Detail'!$P:$P,$A14,'Line Detail'!$BI:$BI,"&lt;&gt;No Bid")),"")</f>
        <v/>
      </c>
      <c r="P14" s="158" t="str">
        <f>IFERROR(IF($A14="",SUMIFS('Line Detail'!$FE:$FE,'Line Detail'!$Q:$Q,$B14,'Line Detail'!$BI:$BI,"&lt;&gt;No Bid"),SUMIFS('Line Detail'!$FE:$FE,'Line Detail'!$P:$P,$A14,'Line Detail'!$BI:$BI,"&lt;&gt;No Bid"))/IF($A14="",SUMIFS('Line Detail'!$FW:$FW,'Line Detail'!$Q:$Q,$B14,'Line Detail'!$BI:$BI,"&lt;&gt;No Bid"),SUMIFS('Line Detail'!$FW:$FW,'Line Detail'!$P:$P,$A14,'Line Detail'!$BI:$BI,"&lt;&gt;No Bid")),"")</f>
        <v/>
      </c>
      <c r="R14" s="325">
        <f>IFERROR((SUMIFS('Line Detail'!HL:HL,'Line Detail'!Q:Q,B14,'Line Detail'!BI:BI,"&lt;&gt;No Bid")) / (SUMIFS('Line Detail'!HM:HM,'Line Detail'!Q:Q,B14,'Line Detail'!BI:BI,"&lt;&gt;No Bid")),0)</f>
        <v>0</v>
      </c>
      <c r="T14" s="163" t="str">
        <f>IFERROR(IF($A14="",SUMIFS('Line Detail'!$GI:$GI,'Line Detail'!$Q:$Q,$B14,'Line Detail'!$BI:$BI,"&lt;&gt;No Bid"),SUMIFS('Line Detail'!$GI:$GI,'Line Detail'!$P:$P,$A14,'Line Detail'!$BI:$BI,"&lt;&gt;No Bid"))/IF($A14="",SUMIFS('Line Detail'!$GD:$GD,'Line Detail'!$Q:$Q,$B14,'Line Detail'!$BI:$BI,"&lt;&gt;No Bid"),SUMIFS('Line Detail'!$GD:$GD,'Line Detail'!$P:$P,$A14,'Line Detail'!$BI:$BI,"&lt;&gt;No Bid")),"")</f>
        <v/>
      </c>
      <c r="U14" s="163" t="str">
        <f>IFERROR(IF($A14="",SUMIFS('Line Detail'!$EW:$EW,'Line Detail'!$Q:$Q,$B14,'Line Detail'!$BI:$BI,"&lt;&gt;No Bid"),SUMIFS('Line Detail'!$EW:$EW,'Line Detail'!$P:$P,$A14,'Line Detail'!$BI:$BI,"&lt;&gt;No Bid"))/IF($A14="",SUMIFS('Line Detail'!$ER:$ER,'Line Detail'!$Q:$Q,$B14,'Line Detail'!$BI:$BI,"&lt;&gt;No Bid"),SUMIFS('Line Detail'!$ER:$ER,'Line Detail'!$P:$P,$A14,'Line Detail'!$BI:$BI,"&lt;&gt;No Bid")),"")</f>
        <v/>
      </c>
      <c r="V14" s="158" t="str">
        <f>IFERROR(IF($A14="",SUMIFS('Line Detail'!$FP:$FP,'Line Detail'!$Q:$Q,$B14,'Line Detail'!$BI:$BI,"&lt;&gt;No Bid"),SUMIFS('Line Detail'!$FP:$FP,'Line Detail'!$P:$P,$A14,'Line Detail'!$BI:$BI,"&lt;&gt;No Bid"))/IF($A14="",SUMIFS('Line Detail'!$FK:$FK,'Line Detail'!$Q:$Q,$B14,'Line Detail'!$BI:$BI,"&lt;&gt;No Bid"),SUMIFS('Line Detail'!$FK:$FK,'Line Detail'!$P:$P,$A14,'Line Detail'!$BI:$BI,"&lt;&gt;No Bid")),"")</f>
        <v/>
      </c>
      <c r="W14" s="158" t="str">
        <f>IFERROR(IF($A14="",SUMIFS('Line Detail'!$HA:$HA,'Line Detail'!$Q:$Q,$B14,'Line Detail'!$BI:$BI,"&lt;&gt;No Bid"),SUMIFS('Line Detail'!$HA:$HA,'Line Detail'!$P:$P,$A14,'Line Detail'!$BI:$BI,"&lt;&gt;No Bid"))/IF($A14="",SUMIFS('Line Detail'!$FK:$FK,'Line Detail'!$Q:$Q,$B14,'Line Detail'!$BI:$BI,"&lt;&gt;No Bid"),SUMIFS('Line Detail'!$FK:$FK,'Line Detail'!$P:$P,$A14,'Line Detail'!$BI:$BI,"&lt;&gt;No Bid")),"")</f>
        <v/>
      </c>
      <c r="Y14" s="4">
        <f>IF($A14="",SUMIFS('Line Detail'!$GI:$GI,'Line Detail'!$Q:$Q,$B14,'Line Detail'!$BI:$BI,"&lt;&gt;No Bid"),SUMIFS('Line Detail'!$GI:$GI,'Line Detail'!$P:$P,$A14,'Line Detail'!$BI:$BI,"&lt;&gt;No Bid"))</f>
        <v>0</v>
      </c>
      <c r="Z14" s="4">
        <f>IF($A14="",SUMIFS('Line Detail'!$EW:$EW,'Line Detail'!$Q:$Q,$B14,'Line Detail'!$BI:$BI,"&lt;&gt;No Bid"),SUMIFS('Line Detail'!$EW:$EW,'Line Detail'!$P:$P,$A14,'Line Detail'!$BI:$BI,"&lt;&gt;No Bid"))</f>
        <v>0</v>
      </c>
      <c r="AA14" s="86">
        <f>IF($A14="",SUMIFS('Line Detail'!$FP:$FP,'Line Detail'!$Q:$Q,$B14,'Line Detail'!$BI:$BI,"&lt;&gt;No Bid"),SUMIFS('Line Detail'!$FP:$FP,'Line Detail'!$P:$P,$A14,'Line Detail'!$BI:$BI,"&lt;&gt;No Bid"))</f>
        <v>0</v>
      </c>
      <c r="AB14" s="86">
        <f>IF($A14="",SUMIFS('Line Detail'!$HA:$HA,'Line Detail'!$Q:$Q,$B14,'Line Detail'!$BI:$BI,"&lt;&gt;No Bid"),SUMIFS('Line Detail'!$HA:$HA,'Line Detail'!$P:$P,$A14,'Line Detail'!$BI:$BI,"&lt;&gt;No Bid"))</f>
        <v>0</v>
      </c>
      <c r="AD14" s="163" t="str">
        <f>IFERROR(IF($A14="",SUMIFS('Line Detail'!$GO:$GO,'Line Detail'!$Q:$Q,$B14,'Line Detail'!$BI:$BI,"&lt;&gt;No Bid"),SUMIFS('Line Detail'!$GO:$GO,'Line Detail'!$P:$P,$A14,'Line Detail'!$BI:$BI,"&lt;&gt;No Bid"))/IF($A14="",SUMIFS('Line Detail'!$GD:$GD,'Line Detail'!$Q:$Q,$B14,'Line Detail'!$BI:$BI,"&lt;&gt;No Bid"),SUMIFS('Line Detail'!$GD:$GD,'Line Detail'!$P:$P,$A14,'Line Detail'!$BI:$BI,"&lt;&gt;No Bid")),"")</f>
        <v/>
      </c>
      <c r="AE14" s="163" t="str">
        <f>IFERROR(IF($A14="",SUMIFS('Line Detail'!$FC:$FC,'Line Detail'!$Q:$Q,$B14,'Line Detail'!$BI:$BI,"&lt;&gt;No Bid"),SUMIFS('Line Detail'!$FC:$FC,'Line Detail'!$P:$P,$A14,'Line Detail'!$BI:$BI,"&lt;&gt;No Bid"))/IF($A14="",SUMIFS('Line Detail'!$ER:$ER,'Line Detail'!$Q:$Q,$B14,'Line Detail'!$BI:$BI,"&lt;&gt;No Bid"),SUMIFS('Line Detail'!$ER:$ER,'Line Detail'!$P:$P,$A14,'Line Detail'!$BI:$BI,"&lt;&gt;No Bid")),"")</f>
        <v/>
      </c>
      <c r="AF14" s="158" t="str">
        <f>IFERROR(IF($A14="",SUMIFS('Line Detail'!$FV:$FV,'Line Detail'!$Q:$Q,$B14,'Line Detail'!$BI:$BI,"&lt;&gt;No Bid"),SUMIFS('Line Detail'!$FV:$FV,'Line Detail'!$P:$P,$A14,'Line Detail'!$BI:$BI,"&lt;&gt;No Bid"))/IF($A14="",SUMIFS('Line Detail'!$FK:$FK,'Line Detail'!$Q:$Q,$B14,'Line Detail'!$BI:$BI,"&lt;&gt;No Bid"),SUMIFS('Line Detail'!$FK:$FK,'Line Detail'!$P:$P,$A14,'Line Detail'!$BI:$BI,"&lt;&gt;No Bid")),"")</f>
        <v/>
      </c>
      <c r="AG14" s="158" t="str">
        <f>IFERROR(IF($A14="",SUMIFS('Line Detail'!$HG:$HG,'Line Detail'!$Q:$Q,$B14,'Line Detail'!$BI:$BI,"&lt;&gt;No Bid"),SUMIFS('Line Detail'!$HG:$HG,'Line Detail'!$P:$P,$A14,'Line Detail'!$BI:$BI,"&lt;&gt;No Bid"))/IF($A14="",SUMIFS('Line Detail'!$FK:$FK,'Line Detail'!$Q:$Q,$B14,'Line Detail'!$BI:$BI,"&lt;&gt;No Bid"),SUMIFS('Line Detail'!$FK:$FK,'Line Detail'!$P:$P,$A14,'Line Detail'!$BI:$BI,"&lt;&gt;No Bid")),"")</f>
        <v/>
      </c>
      <c r="AI14" s="4">
        <f>IF($A14="",SUMIFS('Line Detail'!$GO:$GO,'Line Detail'!$Q:$Q,$B14,'Line Detail'!$BI:$BI,"&lt;&gt;No Bid"),SUMIFS('Line Detail'!$GO:$GO,'Line Detail'!$P:$P,$A14,'Line Detail'!$BI:$BI,"&lt;&gt;No Bid"))</f>
        <v>0</v>
      </c>
      <c r="AJ14" s="4">
        <f>IF($A14="",SUMIFS('Line Detail'!$FC:$FC,'Line Detail'!$Q:$Q,$B14,'Line Detail'!$BI:$BI,"&lt;&gt;No Bid"),SUMIFS('Line Detail'!$FC:$FC,'Line Detail'!$P:$P,$A14,'Line Detail'!$BI:$BI,"&lt;&gt;No Bid"))</f>
        <v>0</v>
      </c>
      <c r="AK14" s="86">
        <f>IF($A14="",SUMIFS('Line Detail'!$FV:$FV,'Line Detail'!$Q:$Q,$B14,'Line Detail'!$BI:$BI,"&lt;&gt;No Bid"),SUMIFS('Line Detail'!$FV:$FV,'Line Detail'!$P:$P,$A14,'Line Detail'!$BI:$BI,"&lt;&gt;No Bid"))</f>
        <v>0</v>
      </c>
      <c r="AL14" s="86">
        <f>IF($A14="",SUMIFS('Line Detail'!$HG:$HG,'Line Detail'!$Q:$Q,$B14,'Line Detail'!$BI:$BI,"&lt;&gt;No Bid"),SUMIFS('Line Detail'!$HG:$HG,'Line Detail'!$P:$P,$A14,'Line Detail'!$BI:$BI,"&lt;&gt;No Bid"))</f>
        <v>0</v>
      </c>
    </row>
    <row r="15" spans="1:38" ht="15" customHeight="1" outlineLevel="1" x14ac:dyDescent="0.3">
      <c r="A15" s="87"/>
      <c r="B15" s="85" t="s">
        <v>407</v>
      </c>
      <c r="C15" s="74"/>
      <c r="D15" s="4">
        <f>IF($A15="",SUMIFS('Line Detail'!$FX:$FX,'Line Detail'!$Q:$Q,$B15,'Line Detail'!$BI:$BI,"&lt;&gt;No Bid"),SUMIFS('Line Detail'!$FX:$FX,'Line Detail'!$P:$P,$A15,'Line Detail'!$BI:$BI,"&lt;&gt;No Bid"))</f>
        <v>0</v>
      </c>
      <c r="E15" s="4">
        <f>IF($A15="",SUMIFS('Line Detail'!$EL:$EL,'Line Detail'!$Q:$Q,$B15,'Line Detail'!$BI:$BI,"&lt;&gt;No Bid"),SUMIFS('Line Detail'!$EL:$EL,'Line Detail'!$P:$P,$A15,'Line Detail'!$BI:$BI,"&lt;&gt;No Bid"))</f>
        <v>0</v>
      </c>
      <c r="F15" s="4">
        <f>IF($A15="",SUMIFS('Line Detail'!$FE:$FE,'Line Detail'!$Q:$Q,$B15,'Line Detail'!$BI:$BI,"&lt;&gt;No Bid"),SUMIFS('Line Detail'!$FE:$FE,'Line Detail'!$P:$P,$A15,'Line Detail'!$BI:$BI,"&lt;&gt;No Bid"))</f>
        <v>0</v>
      </c>
      <c r="G15" s="158" t="str">
        <f t="shared" si="0"/>
        <v/>
      </c>
      <c r="H15" s="86">
        <f t="shared" si="1"/>
        <v>0</v>
      </c>
      <c r="I15" s="86">
        <f>IF($A15="",SUMIFS('Line Detail'!$HI:$HI,'Line Detail'!$Q:$Q,$B15,'Line Detail'!$BI:$BI,"&lt;&gt;No Bid"),SUMIFS('Line Detail'!$HI:$HI,'Line Detail'!$P:$P,$A15,'Line Detail'!$BI:$BI,"&lt;&gt;No Bid"))</f>
        <v>0</v>
      </c>
      <c r="J15" s="86">
        <f>IF($A15="",SUMIFS('Line Detail'!$HK:$HK,'Line Detail'!$Q:$Q,$B15,'Line Detail'!$BI:$BI,"&lt;&gt;No Bid"),SUMIFS('Line Detail'!$HK:$HK,'Line Detail'!$P:$P,$A15,'Line Detail'!$BI:$BI,"&lt;&gt;No Bid"))</f>
        <v>0</v>
      </c>
      <c r="K15" s="86">
        <f t="shared" si="3"/>
        <v>0</v>
      </c>
      <c r="L15" s="86">
        <f>IF($A15="",SUMIFS('Line Detail'!$GP:$GP,'Line Detail'!$Q:$Q,$B15,'Line Detail'!$BI:$BI,"&lt;&gt;No Bid"),SUMIFS('Line Detail'!$GP:$GP,'Line Detail'!$P:$P,$A15,'Line Detail'!$BI:$BI,"&lt;&gt;No Bid"))</f>
        <v>0</v>
      </c>
      <c r="M15" s="86">
        <f t="shared" si="4"/>
        <v>0</v>
      </c>
      <c r="O15" s="163" t="str">
        <f>IFERROR(IF($A15="",SUMIFS('Line Detail'!$EL:$EL,'Line Detail'!$Q:$Q,$B15,'Line Detail'!$BI:$BI,"&lt;&gt;No Bid"),SUMIFS('Line Detail'!$EL:$EL,'Line Detail'!$P:$P,$A15,'Line Detail'!$BI:$BI,"&lt;&gt;No Bid"))/IF($A15="",SUMIFS('Line Detail'!$FD:$FD,'Line Detail'!$Q:$Q,$B15,'Line Detail'!$BI:$BI,"&lt;&gt;No Bid"),SUMIFS('Line Detail'!$FD:$FD,'Line Detail'!$P:$P,$A15,'Line Detail'!$BI:$BI,"&lt;&gt;No Bid")),"")</f>
        <v/>
      </c>
      <c r="P15" s="158" t="str">
        <f>IFERROR(IF($A15="",SUMIFS('Line Detail'!$FE:$FE,'Line Detail'!$Q:$Q,$B15,'Line Detail'!$BI:$BI,"&lt;&gt;No Bid"),SUMIFS('Line Detail'!$FE:$FE,'Line Detail'!$P:$P,$A15,'Line Detail'!$BI:$BI,"&lt;&gt;No Bid"))/IF($A15="",SUMIFS('Line Detail'!$FW:$FW,'Line Detail'!$Q:$Q,$B15,'Line Detail'!$BI:$BI,"&lt;&gt;No Bid"),SUMIFS('Line Detail'!$FW:$FW,'Line Detail'!$P:$P,$A15,'Line Detail'!$BI:$BI,"&lt;&gt;No Bid")),"")</f>
        <v/>
      </c>
      <c r="R15" s="325">
        <f>IFERROR((SUMIFS('Line Detail'!HL:HL,'Line Detail'!Q:Q,B15,'Line Detail'!BI:BI,"&lt;&gt;No Bid")) / (SUMIFS('Line Detail'!HM:HM,'Line Detail'!Q:Q,B15,'Line Detail'!BI:BI,"&lt;&gt;No Bid")),0)</f>
        <v>0</v>
      </c>
      <c r="T15" s="163" t="str">
        <f>IFERROR(IF($A15="",SUMIFS('Line Detail'!$GI:$GI,'Line Detail'!$Q:$Q,$B15,'Line Detail'!$BI:$BI,"&lt;&gt;No Bid"),SUMIFS('Line Detail'!$GI:$GI,'Line Detail'!$P:$P,$A15,'Line Detail'!$BI:$BI,"&lt;&gt;No Bid"))/IF($A15="",SUMIFS('Line Detail'!$GD:$GD,'Line Detail'!$Q:$Q,$B15,'Line Detail'!$BI:$BI,"&lt;&gt;No Bid"),SUMIFS('Line Detail'!$GD:$GD,'Line Detail'!$P:$P,$A15,'Line Detail'!$BI:$BI,"&lt;&gt;No Bid")),"")</f>
        <v/>
      </c>
      <c r="U15" s="163" t="str">
        <f>IFERROR(IF($A15="",SUMIFS('Line Detail'!$EW:$EW,'Line Detail'!$Q:$Q,$B15,'Line Detail'!$BI:$BI,"&lt;&gt;No Bid"),SUMIFS('Line Detail'!$EW:$EW,'Line Detail'!$P:$P,$A15,'Line Detail'!$BI:$BI,"&lt;&gt;No Bid"))/IF($A15="",SUMIFS('Line Detail'!$ER:$ER,'Line Detail'!$Q:$Q,$B15,'Line Detail'!$BI:$BI,"&lt;&gt;No Bid"),SUMIFS('Line Detail'!$ER:$ER,'Line Detail'!$P:$P,$A15,'Line Detail'!$BI:$BI,"&lt;&gt;No Bid")),"")</f>
        <v/>
      </c>
      <c r="V15" s="158" t="str">
        <f>IFERROR(IF($A15="",SUMIFS('Line Detail'!$FP:$FP,'Line Detail'!$Q:$Q,$B15,'Line Detail'!$BI:$BI,"&lt;&gt;No Bid"),SUMIFS('Line Detail'!$FP:$FP,'Line Detail'!$P:$P,$A15,'Line Detail'!$BI:$BI,"&lt;&gt;No Bid"))/IF($A15="",SUMIFS('Line Detail'!$FK:$FK,'Line Detail'!$Q:$Q,$B15,'Line Detail'!$BI:$BI,"&lt;&gt;No Bid"),SUMIFS('Line Detail'!$FK:$FK,'Line Detail'!$P:$P,$A15,'Line Detail'!$BI:$BI,"&lt;&gt;No Bid")),"")</f>
        <v/>
      </c>
      <c r="W15" s="158" t="str">
        <f>IFERROR(IF($A15="",SUMIFS('Line Detail'!$HA:$HA,'Line Detail'!$Q:$Q,$B15,'Line Detail'!$BI:$BI,"&lt;&gt;No Bid"),SUMIFS('Line Detail'!$HA:$HA,'Line Detail'!$P:$P,$A15,'Line Detail'!$BI:$BI,"&lt;&gt;No Bid"))/IF($A15="",SUMIFS('Line Detail'!$FK:$FK,'Line Detail'!$Q:$Q,$B15,'Line Detail'!$BI:$BI,"&lt;&gt;No Bid"),SUMIFS('Line Detail'!$FK:$FK,'Line Detail'!$P:$P,$A15,'Line Detail'!$BI:$BI,"&lt;&gt;No Bid")),"")</f>
        <v/>
      </c>
      <c r="Y15" s="4">
        <f>IF($A15="",SUMIFS('Line Detail'!$GI:$GI,'Line Detail'!$Q:$Q,$B15,'Line Detail'!$BI:$BI,"&lt;&gt;No Bid"),SUMIFS('Line Detail'!$GI:$GI,'Line Detail'!$P:$P,$A15,'Line Detail'!$BI:$BI,"&lt;&gt;No Bid"))</f>
        <v>0</v>
      </c>
      <c r="Z15" s="4">
        <f>IF($A15="",SUMIFS('Line Detail'!$EW:$EW,'Line Detail'!$Q:$Q,$B15,'Line Detail'!$BI:$BI,"&lt;&gt;No Bid"),SUMIFS('Line Detail'!$EW:$EW,'Line Detail'!$P:$P,$A15,'Line Detail'!$BI:$BI,"&lt;&gt;No Bid"))</f>
        <v>0</v>
      </c>
      <c r="AA15" s="86">
        <f>IF($A15="",SUMIFS('Line Detail'!$FP:$FP,'Line Detail'!$Q:$Q,$B15,'Line Detail'!$BI:$BI,"&lt;&gt;No Bid"),SUMIFS('Line Detail'!$FP:$FP,'Line Detail'!$P:$P,$A15,'Line Detail'!$BI:$BI,"&lt;&gt;No Bid"))</f>
        <v>0</v>
      </c>
      <c r="AB15" s="86">
        <f>IF($A15="",SUMIFS('Line Detail'!$HA:$HA,'Line Detail'!$Q:$Q,$B15,'Line Detail'!$BI:$BI,"&lt;&gt;No Bid"),SUMIFS('Line Detail'!$HA:$HA,'Line Detail'!$P:$P,$A15,'Line Detail'!$BI:$BI,"&lt;&gt;No Bid"))</f>
        <v>0</v>
      </c>
      <c r="AD15" s="163" t="str">
        <f>IFERROR(IF($A15="",SUMIFS('Line Detail'!$GO:$GO,'Line Detail'!$Q:$Q,$B15,'Line Detail'!$BI:$BI,"&lt;&gt;No Bid"),SUMIFS('Line Detail'!$GO:$GO,'Line Detail'!$P:$P,$A15,'Line Detail'!$BI:$BI,"&lt;&gt;No Bid"))/IF($A15="",SUMIFS('Line Detail'!$GD:$GD,'Line Detail'!$Q:$Q,$B15,'Line Detail'!$BI:$BI,"&lt;&gt;No Bid"),SUMIFS('Line Detail'!$GD:$GD,'Line Detail'!$P:$P,$A15,'Line Detail'!$BI:$BI,"&lt;&gt;No Bid")),"")</f>
        <v/>
      </c>
      <c r="AE15" s="163" t="str">
        <f>IFERROR(IF($A15="",SUMIFS('Line Detail'!$FC:$FC,'Line Detail'!$Q:$Q,$B15,'Line Detail'!$BI:$BI,"&lt;&gt;No Bid"),SUMIFS('Line Detail'!$FC:$FC,'Line Detail'!$P:$P,$A15,'Line Detail'!$BI:$BI,"&lt;&gt;No Bid"))/IF($A15="",SUMIFS('Line Detail'!$ER:$ER,'Line Detail'!$Q:$Q,$B15,'Line Detail'!$BI:$BI,"&lt;&gt;No Bid"),SUMIFS('Line Detail'!$ER:$ER,'Line Detail'!$P:$P,$A15,'Line Detail'!$BI:$BI,"&lt;&gt;No Bid")),"")</f>
        <v/>
      </c>
      <c r="AF15" s="158" t="str">
        <f>IFERROR(IF($A15="",SUMIFS('Line Detail'!$FV:$FV,'Line Detail'!$Q:$Q,$B15,'Line Detail'!$BI:$BI,"&lt;&gt;No Bid"),SUMIFS('Line Detail'!$FV:$FV,'Line Detail'!$P:$P,$A15,'Line Detail'!$BI:$BI,"&lt;&gt;No Bid"))/IF($A15="",SUMIFS('Line Detail'!$FK:$FK,'Line Detail'!$Q:$Q,$B15,'Line Detail'!$BI:$BI,"&lt;&gt;No Bid"),SUMIFS('Line Detail'!$FK:$FK,'Line Detail'!$P:$P,$A15,'Line Detail'!$BI:$BI,"&lt;&gt;No Bid")),"")</f>
        <v/>
      </c>
      <c r="AG15" s="158" t="str">
        <f>IFERROR(IF($A15="",SUMIFS('Line Detail'!$HG:$HG,'Line Detail'!$Q:$Q,$B15,'Line Detail'!$BI:$BI,"&lt;&gt;No Bid"),SUMIFS('Line Detail'!$HG:$HG,'Line Detail'!$P:$P,$A15,'Line Detail'!$BI:$BI,"&lt;&gt;No Bid"))/IF($A15="",SUMIFS('Line Detail'!$FK:$FK,'Line Detail'!$Q:$Q,$B15,'Line Detail'!$BI:$BI,"&lt;&gt;No Bid"),SUMIFS('Line Detail'!$FK:$FK,'Line Detail'!$P:$P,$A15,'Line Detail'!$BI:$BI,"&lt;&gt;No Bid")),"")</f>
        <v/>
      </c>
      <c r="AI15" s="4">
        <f>IF($A15="",SUMIFS('Line Detail'!$GO:$GO,'Line Detail'!$Q:$Q,$B15,'Line Detail'!$BI:$BI,"&lt;&gt;No Bid"),SUMIFS('Line Detail'!$GO:$GO,'Line Detail'!$P:$P,$A15,'Line Detail'!$BI:$BI,"&lt;&gt;No Bid"))</f>
        <v>0</v>
      </c>
      <c r="AJ15" s="4">
        <f>IF($A15="",SUMIFS('Line Detail'!$FC:$FC,'Line Detail'!$Q:$Q,$B15,'Line Detail'!$BI:$BI,"&lt;&gt;No Bid"),SUMIFS('Line Detail'!$FC:$FC,'Line Detail'!$P:$P,$A15,'Line Detail'!$BI:$BI,"&lt;&gt;No Bid"))</f>
        <v>0</v>
      </c>
      <c r="AK15" s="86">
        <f>IF($A15="",SUMIFS('Line Detail'!$FV:$FV,'Line Detail'!$Q:$Q,$B15,'Line Detail'!$BI:$BI,"&lt;&gt;No Bid"),SUMIFS('Line Detail'!$FV:$FV,'Line Detail'!$P:$P,$A15,'Line Detail'!$BI:$BI,"&lt;&gt;No Bid"))</f>
        <v>0</v>
      </c>
      <c r="AL15" s="86">
        <f>IF($A15="",SUMIFS('Line Detail'!$HG:$HG,'Line Detail'!$Q:$Q,$B15,'Line Detail'!$BI:$BI,"&lt;&gt;No Bid"),SUMIFS('Line Detail'!$HG:$HG,'Line Detail'!$P:$P,$A15,'Line Detail'!$BI:$BI,"&lt;&gt;No Bid"))</f>
        <v>0</v>
      </c>
    </row>
    <row r="16" spans="1:38" ht="15" customHeight="1" x14ac:dyDescent="0.3">
      <c r="A16" s="87" t="s">
        <v>98</v>
      </c>
      <c r="B16" s="85"/>
      <c r="C16" s="74"/>
      <c r="D16" s="4">
        <f>IF($A16="",SUMIFS('Line Detail'!$FX:$FX,'Line Detail'!$Q:$Q,$B16,'Line Detail'!$BI:$BI,"&lt;&gt;No Bid"),SUMIFS('Line Detail'!$FX:$FX,'Line Detail'!$P:$P,$A16,'Line Detail'!$BI:$BI,"&lt;&gt;No Bid"))</f>
        <v>0</v>
      </c>
      <c r="E16" s="4">
        <f>IF($A16="",SUMIFS('Line Detail'!$EL:$EL,'Line Detail'!$Q:$Q,$B16,'Line Detail'!$BI:$BI,"&lt;&gt;No Bid"),SUMIFS('Line Detail'!$EL:$EL,'Line Detail'!$P:$P,$A16,'Line Detail'!$BI:$BI,"&lt;&gt;No Bid"))</f>
        <v>0</v>
      </c>
      <c r="F16" s="4">
        <f>IF($A16="",SUMIFS('Line Detail'!$FE:$FE,'Line Detail'!$Q:$Q,$B16,'Line Detail'!$BI:$BI,"&lt;&gt;No Bid"),SUMIFS('Line Detail'!$FE:$FE,'Line Detail'!$P:$P,$A16,'Line Detail'!$BI:$BI,"&lt;&gt;No Bid"))</f>
        <v>0</v>
      </c>
      <c r="G16" s="158" t="str">
        <f t="shared" si="0"/>
        <v/>
      </c>
      <c r="H16" s="86">
        <f t="shared" si="1"/>
        <v>0</v>
      </c>
      <c r="I16" s="86">
        <f>IF($A16="",SUMIFS('Line Detail'!$HI:$HI,'Line Detail'!$Q:$Q,$B16,'Line Detail'!$BI:$BI,"&lt;&gt;No Bid"),SUMIFS('Line Detail'!$HI:$HI,'Line Detail'!$P:$P,$A16,'Line Detail'!$BI:$BI,"&lt;&gt;No Bid"))</f>
        <v>0</v>
      </c>
      <c r="J16" s="86">
        <f>IF($A16="",SUMIFS('Line Detail'!$HK:$HK,'Line Detail'!$Q:$Q,$B16,'Line Detail'!$BI:$BI,"&lt;&gt;No Bid"),SUMIFS('Line Detail'!$HK:$HK,'Line Detail'!$P:$P,$A16,'Line Detail'!$BI:$BI,"&lt;&gt;No Bid"))</f>
        <v>0</v>
      </c>
      <c r="K16" s="86">
        <f t="shared" si="3"/>
        <v>0</v>
      </c>
      <c r="L16" s="86">
        <f>IF($A16="",SUMIFS('Line Detail'!$GP:$GP,'Line Detail'!$Q:$Q,$B16,'Line Detail'!$BI:$BI,"&lt;&gt;No Bid"),SUMIFS('Line Detail'!$GP:$GP,'Line Detail'!$P:$P,$A16,'Line Detail'!$BI:$BI,"&lt;&gt;No Bid"))</f>
        <v>0</v>
      </c>
      <c r="M16" s="86">
        <f t="shared" si="4"/>
        <v>0</v>
      </c>
      <c r="O16" s="163" t="str">
        <f>IFERROR(IF($A16="",SUMIFS('Line Detail'!$EL:$EL,'Line Detail'!$Q:$Q,$B16,'Line Detail'!$BI:$BI,"&lt;&gt;No Bid"),SUMIFS('Line Detail'!$EL:$EL,'Line Detail'!$P:$P,$A16,'Line Detail'!$BI:$BI,"&lt;&gt;No Bid"))/IF($A16="",SUMIFS('Line Detail'!$FD:$FD,'Line Detail'!$Q:$Q,$B16,'Line Detail'!$BI:$BI,"&lt;&gt;No Bid"),SUMIFS('Line Detail'!$FD:$FD,'Line Detail'!$P:$P,$A16,'Line Detail'!$BI:$BI,"&lt;&gt;No Bid")),"")</f>
        <v/>
      </c>
      <c r="P16" s="158" t="str">
        <f>IFERROR(IF($A16="",SUMIFS('Line Detail'!$FE:$FE,'Line Detail'!$Q:$Q,$B16,'Line Detail'!$BI:$BI,"&lt;&gt;No Bid"),SUMIFS('Line Detail'!$FE:$FE,'Line Detail'!$P:$P,$A16,'Line Detail'!$BI:$BI,"&lt;&gt;No Bid"))/IF($A16="",SUMIFS('Line Detail'!$FW:$FW,'Line Detail'!$Q:$Q,$B16,'Line Detail'!$BI:$BI,"&lt;&gt;No Bid"),SUMIFS('Line Detail'!$FW:$FW,'Line Detail'!$P:$P,$A16,'Line Detail'!$BI:$BI,"&lt;&gt;No Bid")),"")</f>
        <v/>
      </c>
      <c r="R16" s="325">
        <f>IFERROR((SUMIFS('Line Detail'!HL:HL,'Line Detail'!P:P,A16,'Line Detail'!BI:BI,"&lt;&gt;No Bid")) / (SUMIFS('Line Detail'!HM:HM,'Line Detail'!P:P,A16,'Line Detail'!BI:BI,"&lt;&gt;No Bid")),0)</f>
        <v>0</v>
      </c>
      <c r="T16" s="163" t="str">
        <f>IFERROR(IF($A16="",SUMIFS('Line Detail'!$GI:$GI,'Line Detail'!$Q:$Q,$B16,'Line Detail'!$BI:$BI,"&lt;&gt;No Bid"),SUMIFS('Line Detail'!$GI:$GI,'Line Detail'!$P:$P,$A16,'Line Detail'!$BI:$BI,"&lt;&gt;No Bid"))/IF($A16="",SUMIFS('Line Detail'!$GD:$GD,'Line Detail'!$Q:$Q,$B16,'Line Detail'!$BI:$BI,"&lt;&gt;No Bid"),SUMIFS('Line Detail'!$GD:$GD,'Line Detail'!$P:$P,$A16,'Line Detail'!$BI:$BI,"&lt;&gt;No Bid")),"")</f>
        <v/>
      </c>
      <c r="U16" s="163" t="str">
        <f>IFERROR(IF($A16="",SUMIFS('Line Detail'!$EW:$EW,'Line Detail'!$Q:$Q,$B16,'Line Detail'!$BI:$BI,"&lt;&gt;No Bid"),SUMIFS('Line Detail'!$EW:$EW,'Line Detail'!$P:$P,$A16,'Line Detail'!$BI:$BI,"&lt;&gt;No Bid"))/IF($A16="",SUMIFS('Line Detail'!$ER:$ER,'Line Detail'!$Q:$Q,$B16,'Line Detail'!$BI:$BI,"&lt;&gt;No Bid"),SUMIFS('Line Detail'!$ER:$ER,'Line Detail'!$P:$P,$A16,'Line Detail'!$BI:$BI,"&lt;&gt;No Bid")),"")</f>
        <v/>
      </c>
      <c r="V16" s="158" t="str">
        <f>IFERROR(IF($A16="",SUMIFS('Line Detail'!$FP:$FP,'Line Detail'!$Q:$Q,$B16,'Line Detail'!$BI:$BI,"&lt;&gt;No Bid"),SUMIFS('Line Detail'!$FP:$FP,'Line Detail'!$P:$P,$A16,'Line Detail'!$BI:$BI,"&lt;&gt;No Bid"))/IF($A16="",SUMIFS('Line Detail'!$FK:$FK,'Line Detail'!$Q:$Q,$B16,'Line Detail'!$BI:$BI,"&lt;&gt;No Bid"),SUMIFS('Line Detail'!$FK:$FK,'Line Detail'!$P:$P,$A16,'Line Detail'!$BI:$BI,"&lt;&gt;No Bid")),"")</f>
        <v/>
      </c>
      <c r="W16" s="158" t="str">
        <f>IFERROR(IF($A16="",SUMIFS('Line Detail'!$HA:$HA,'Line Detail'!$Q:$Q,$B16,'Line Detail'!$BI:$BI,"&lt;&gt;No Bid"),SUMIFS('Line Detail'!$HA:$HA,'Line Detail'!$P:$P,$A16,'Line Detail'!$BI:$BI,"&lt;&gt;No Bid"))/IF($A16="",SUMIFS('Line Detail'!$FK:$FK,'Line Detail'!$Q:$Q,$B16,'Line Detail'!$BI:$BI,"&lt;&gt;No Bid"),SUMIFS('Line Detail'!$FK:$FK,'Line Detail'!$P:$P,$A16,'Line Detail'!$BI:$BI,"&lt;&gt;No Bid")),"")</f>
        <v/>
      </c>
      <c r="Y16" s="4">
        <f>IF($A16="",SUMIFS('Line Detail'!$GI:$GI,'Line Detail'!$Q:$Q,$B16,'Line Detail'!$BI:$BI,"&lt;&gt;No Bid"),SUMIFS('Line Detail'!$GI:$GI,'Line Detail'!$P:$P,$A16,'Line Detail'!$BI:$BI,"&lt;&gt;No Bid"))</f>
        <v>0</v>
      </c>
      <c r="Z16" s="4">
        <f>IF($A16="",SUMIFS('Line Detail'!$EW:$EW,'Line Detail'!$Q:$Q,$B16,'Line Detail'!$BI:$BI,"&lt;&gt;No Bid"),SUMIFS('Line Detail'!$EW:$EW,'Line Detail'!$P:$P,$A16,'Line Detail'!$BI:$BI,"&lt;&gt;No Bid"))</f>
        <v>0</v>
      </c>
      <c r="AA16" s="86">
        <f>IF($A16="",SUMIFS('Line Detail'!$FP:$FP,'Line Detail'!$Q:$Q,$B16,'Line Detail'!$BI:$BI,"&lt;&gt;No Bid"),SUMIFS('Line Detail'!$FP:$FP,'Line Detail'!$P:$P,$A16,'Line Detail'!$BI:$BI,"&lt;&gt;No Bid"))</f>
        <v>0</v>
      </c>
      <c r="AB16" s="86">
        <f>IF($A16="",SUMIFS('Line Detail'!$HA:$HA,'Line Detail'!$Q:$Q,$B16,'Line Detail'!$BI:$BI,"&lt;&gt;No Bid"),SUMIFS('Line Detail'!$HA:$HA,'Line Detail'!$P:$P,$A16,'Line Detail'!$BI:$BI,"&lt;&gt;No Bid"))</f>
        <v>0</v>
      </c>
      <c r="AD16" s="163" t="str">
        <f>IFERROR(IF($A16="",SUMIFS('Line Detail'!$GO:$GO,'Line Detail'!$Q:$Q,$B16,'Line Detail'!$BI:$BI,"&lt;&gt;No Bid"),SUMIFS('Line Detail'!$GO:$GO,'Line Detail'!$P:$P,$A16,'Line Detail'!$BI:$BI,"&lt;&gt;No Bid"))/IF($A16="",SUMIFS('Line Detail'!$GD:$GD,'Line Detail'!$Q:$Q,$B16,'Line Detail'!$BI:$BI,"&lt;&gt;No Bid"),SUMIFS('Line Detail'!$GD:$GD,'Line Detail'!$P:$P,$A16,'Line Detail'!$BI:$BI,"&lt;&gt;No Bid")),"")</f>
        <v/>
      </c>
      <c r="AE16" s="163" t="str">
        <f>IFERROR(IF($A16="",SUMIFS('Line Detail'!$FC:$FC,'Line Detail'!$Q:$Q,$B16,'Line Detail'!$BI:$BI,"&lt;&gt;No Bid"),SUMIFS('Line Detail'!$FC:$FC,'Line Detail'!$P:$P,$A16,'Line Detail'!$BI:$BI,"&lt;&gt;No Bid"))/IF($A16="",SUMIFS('Line Detail'!$ER:$ER,'Line Detail'!$Q:$Q,$B16,'Line Detail'!$BI:$BI,"&lt;&gt;No Bid"),SUMIFS('Line Detail'!$ER:$ER,'Line Detail'!$P:$P,$A16,'Line Detail'!$BI:$BI,"&lt;&gt;No Bid")),"")</f>
        <v/>
      </c>
      <c r="AF16" s="158" t="str">
        <f>IFERROR(IF($A16="",SUMIFS('Line Detail'!$FV:$FV,'Line Detail'!$Q:$Q,$B16,'Line Detail'!$BI:$BI,"&lt;&gt;No Bid"),SUMIFS('Line Detail'!$FV:$FV,'Line Detail'!$P:$P,$A16,'Line Detail'!$BI:$BI,"&lt;&gt;No Bid"))/IF($A16="",SUMIFS('Line Detail'!$FK:$FK,'Line Detail'!$Q:$Q,$B16,'Line Detail'!$BI:$BI,"&lt;&gt;No Bid"),SUMIFS('Line Detail'!$FK:$FK,'Line Detail'!$P:$P,$A16,'Line Detail'!$BI:$BI,"&lt;&gt;No Bid")),"")</f>
        <v/>
      </c>
      <c r="AG16" s="158" t="str">
        <f>IFERROR(IF($A16="",SUMIFS('Line Detail'!$HG:$HG,'Line Detail'!$Q:$Q,$B16,'Line Detail'!$BI:$BI,"&lt;&gt;No Bid"),SUMIFS('Line Detail'!$HG:$HG,'Line Detail'!$P:$P,$A16,'Line Detail'!$BI:$BI,"&lt;&gt;No Bid"))/IF($A16="",SUMIFS('Line Detail'!$FK:$FK,'Line Detail'!$Q:$Q,$B16,'Line Detail'!$BI:$BI,"&lt;&gt;No Bid"),SUMIFS('Line Detail'!$FK:$FK,'Line Detail'!$P:$P,$A16,'Line Detail'!$BI:$BI,"&lt;&gt;No Bid")),"")</f>
        <v/>
      </c>
      <c r="AI16" s="4">
        <f>IF($A16="",SUMIFS('Line Detail'!$GO:$GO,'Line Detail'!$Q:$Q,$B16,'Line Detail'!$BI:$BI,"&lt;&gt;No Bid"),SUMIFS('Line Detail'!$GO:$GO,'Line Detail'!$P:$P,$A16,'Line Detail'!$BI:$BI,"&lt;&gt;No Bid"))</f>
        <v>0</v>
      </c>
      <c r="AJ16" s="4">
        <f>IF($A16="",SUMIFS('Line Detail'!$FC:$FC,'Line Detail'!$Q:$Q,$B16,'Line Detail'!$BI:$BI,"&lt;&gt;No Bid"),SUMIFS('Line Detail'!$FC:$FC,'Line Detail'!$P:$P,$A16,'Line Detail'!$BI:$BI,"&lt;&gt;No Bid"))</f>
        <v>0</v>
      </c>
      <c r="AK16" s="86">
        <f>IF($A16="",SUMIFS('Line Detail'!$FV:$FV,'Line Detail'!$Q:$Q,$B16,'Line Detail'!$BI:$BI,"&lt;&gt;No Bid"),SUMIFS('Line Detail'!$FV:$FV,'Line Detail'!$P:$P,$A16,'Line Detail'!$BI:$BI,"&lt;&gt;No Bid"))</f>
        <v>0</v>
      </c>
      <c r="AL16" s="86">
        <f>IF($A16="",SUMIFS('Line Detail'!$HG:$HG,'Line Detail'!$Q:$Q,$B16,'Line Detail'!$BI:$BI,"&lt;&gt;No Bid"),SUMIFS('Line Detail'!$HG:$HG,'Line Detail'!$P:$P,$A16,'Line Detail'!$BI:$BI,"&lt;&gt;No Bid"))</f>
        <v>0</v>
      </c>
    </row>
    <row r="17" spans="1:38" ht="15" customHeight="1" outlineLevel="1" x14ac:dyDescent="0.3">
      <c r="A17" s="250"/>
      <c r="B17" s="85" t="s">
        <v>163</v>
      </c>
      <c r="C17" s="74"/>
      <c r="D17" s="4">
        <f>IF($A17="",SUMIFS('Line Detail'!$FX:$FX,'Line Detail'!$Q:$Q,$B17,'Line Detail'!$BI:$BI,"&lt;&gt;No Bid"),SUMIFS('Line Detail'!$FX:$FX,'Line Detail'!$P:$P,$A17,'Line Detail'!$BI:$BI,"&lt;&gt;No Bid"))</f>
        <v>0</v>
      </c>
      <c r="E17" s="4">
        <f>IF($A17="",SUMIFS('Line Detail'!$EL:$EL,'Line Detail'!$Q:$Q,$B17,'Line Detail'!$BI:$BI,"&lt;&gt;No Bid"),SUMIFS('Line Detail'!$EL:$EL,'Line Detail'!$P:$P,$A17,'Line Detail'!$BI:$BI,"&lt;&gt;No Bid"))</f>
        <v>0</v>
      </c>
      <c r="F17" s="4">
        <f>IF($A17="",SUMIFS('Line Detail'!$FE:$FE,'Line Detail'!$Q:$Q,$B17,'Line Detail'!$BI:$BI,"&lt;&gt;No Bid"),SUMIFS('Line Detail'!$FE:$FE,'Line Detail'!$P:$P,$A17,'Line Detail'!$BI:$BI,"&lt;&gt;No Bid"))</f>
        <v>0</v>
      </c>
      <c r="G17" s="158" t="str">
        <f t="shared" si="0"/>
        <v/>
      </c>
      <c r="H17" s="86">
        <f t="shared" si="1"/>
        <v>0</v>
      </c>
      <c r="I17" s="86">
        <f>IF($A17="",SUMIFS('Line Detail'!$HI:$HI,'Line Detail'!$Q:$Q,$B17,'Line Detail'!$BI:$BI,"&lt;&gt;No Bid"),SUMIFS('Line Detail'!$HI:$HI,'Line Detail'!$P:$P,$A17,'Line Detail'!$BI:$BI,"&lt;&gt;No Bid"))</f>
        <v>0</v>
      </c>
      <c r="J17" s="86">
        <f>IF($A17="",SUMIFS('Line Detail'!$HK:$HK,'Line Detail'!$Q:$Q,$B17,'Line Detail'!$BI:$BI,"&lt;&gt;No Bid"),SUMIFS('Line Detail'!$HK:$HK,'Line Detail'!$P:$P,$A17,'Line Detail'!$BI:$BI,"&lt;&gt;No Bid"))</f>
        <v>0</v>
      </c>
      <c r="K17" s="86">
        <f t="shared" si="3"/>
        <v>0</v>
      </c>
      <c r="L17" s="86">
        <f>IF($A17="",SUMIFS('Line Detail'!$GP:$GP,'Line Detail'!$Q:$Q,$B17,'Line Detail'!$BI:$BI,"&lt;&gt;No Bid"),SUMIFS('Line Detail'!$GP:$GP,'Line Detail'!$P:$P,$A17,'Line Detail'!$BI:$BI,"&lt;&gt;No Bid"))</f>
        <v>0</v>
      </c>
      <c r="M17" s="86">
        <f t="shared" si="4"/>
        <v>0</v>
      </c>
      <c r="O17" s="163" t="str">
        <f>IFERROR(IF($A17="",SUMIFS('Line Detail'!$EL:$EL,'Line Detail'!$Q:$Q,$B17,'Line Detail'!$BI:$BI,"&lt;&gt;No Bid"),SUMIFS('Line Detail'!$EL:$EL,'Line Detail'!$P:$P,$A17,'Line Detail'!$BI:$BI,"&lt;&gt;No Bid"))/IF($A17="",SUMIFS('Line Detail'!$FD:$FD,'Line Detail'!$Q:$Q,$B17,'Line Detail'!$BI:$BI,"&lt;&gt;No Bid"),SUMIFS('Line Detail'!$FD:$FD,'Line Detail'!$P:$P,$A17,'Line Detail'!$BI:$BI,"&lt;&gt;No Bid")),"")</f>
        <v/>
      </c>
      <c r="P17" s="158" t="str">
        <f>IFERROR(IF($A17="",SUMIFS('Line Detail'!$FE:$FE,'Line Detail'!$Q:$Q,$B17,'Line Detail'!$BI:$BI,"&lt;&gt;No Bid"),SUMIFS('Line Detail'!$FE:$FE,'Line Detail'!$P:$P,$A17,'Line Detail'!$BI:$BI,"&lt;&gt;No Bid"))/IF($A17="",SUMIFS('Line Detail'!$FW:$FW,'Line Detail'!$Q:$Q,$B17,'Line Detail'!$BI:$BI,"&lt;&gt;No Bid"),SUMIFS('Line Detail'!$FW:$FW,'Line Detail'!$P:$P,$A17,'Line Detail'!$BI:$BI,"&lt;&gt;No Bid")),"")</f>
        <v/>
      </c>
      <c r="R17" s="325">
        <f>IFERROR((SUMIFS('Line Detail'!HL:HL,'Line Detail'!Q:Q,B17,'Line Detail'!BI:BI,"&lt;&gt;No Bid")) / (SUMIFS('Line Detail'!HM:HM,'Line Detail'!Q:Q,B17,'Line Detail'!BI:BI,"&lt;&gt;No Bid")),0)</f>
        <v>0</v>
      </c>
      <c r="T17" s="163" t="str">
        <f>IFERROR(IF($A17="",SUMIFS('Line Detail'!$GI:$GI,'Line Detail'!$Q:$Q,$B17,'Line Detail'!$BI:$BI,"&lt;&gt;No Bid"),SUMIFS('Line Detail'!$GI:$GI,'Line Detail'!$P:$P,$A17,'Line Detail'!$BI:$BI,"&lt;&gt;No Bid"))/IF($A17="",SUMIFS('Line Detail'!$GD:$GD,'Line Detail'!$Q:$Q,$B17,'Line Detail'!$BI:$BI,"&lt;&gt;No Bid"),SUMIFS('Line Detail'!$GD:$GD,'Line Detail'!$P:$P,$A17,'Line Detail'!$BI:$BI,"&lt;&gt;No Bid")),"")</f>
        <v/>
      </c>
      <c r="U17" s="163" t="str">
        <f>IFERROR(IF($A17="",SUMIFS('Line Detail'!$EW:$EW,'Line Detail'!$Q:$Q,$B17,'Line Detail'!$BI:$BI,"&lt;&gt;No Bid"),SUMIFS('Line Detail'!$EW:$EW,'Line Detail'!$P:$P,$A17,'Line Detail'!$BI:$BI,"&lt;&gt;No Bid"))/IF($A17="",SUMIFS('Line Detail'!$ER:$ER,'Line Detail'!$Q:$Q,$B17,'Line Detail'!$BI:$BI,"&lt;&gt;No Bid"),SUMIFS('Line Detail'!$ER:$ER,'Line Detail'!$P:$P,$A17,'Line Detail'!$BI:$BI,"&lt;&gt;No Bid")),"")</f>
        <v/>
      </c>
      <c r="V17" s="158" t="str">
        <f>IFERROR(IF($A17="",SUMIFS('Line Detail'!$FP:$FP,'Line Detail'!$Q:$Q,$B17,'Line Detail'!$BI:$BI,"&lt;&gt;No Bid"),SUMIFS('Line Detail'!$FP:$FP,'Line Detail'!$P:$P,$A17,'Line Detail'!$BI:$BI,"&lt;&gt;No Bid"))/IF($A17="",SUMIFS('Line Detail'!$FK:$FK,'Line Detail'!$Q:$Q,$B17,'Line Detail'!$BI:$BI,"&lt;&gt;No Bid"),SUMIFS('Line Detail'!$FK:$FK,'Line Detail'!$P:$P,$A17,'Line Detail'!$BI:$BI,"&lt;&gt;No Bid")),"")</f>
        <v/>
      </c>
      <c r="W17" s="158" t="str">
        <f>IFERROR(IF($A17="",SUMIFS('Line Detail'!$HA:$HA,'Line Detail'!$Q:$Q,$B17,'Line Detail'!$BI:$BI,"&lt;&gt;No Bid"),SUMIFS('Line Detail'!$HA:$HA,'Line Detail'!$P:$P,$A17,'Line Detail'!$BI:$BI,"&lt;&gt;No Bid"))/IF($A17="",SUMIFS('Line Detail'!$FK:$FK,'Line Detail'!$Q:$Q,$B17,'Line Detail'!$BI:$BI,"&lt;&gt;No Bid"),SUMIFS('Line Detail'!$FK:$FK,'Line Detail'!$P:$P,$A17,'Line Detail'!$BI:$BI,"&lt;&gt;No Bid")),"")</f>
        <v/>
      </c>
      <c r="Y17" s="4">
        <f>IF($A17="",SUMIFS('Line Detail'!$GI:$GI,'Line Detail'!$Q:$Q,$B17,'Line Detail'!$BI:$BI,"&lt;&gt;No Bid"),SUMIFS('Line Detail'!$GI:$GI,'Line Detail'!$P:$P,$A17,'Line Detail'!$BI:$BI,"&lt;&gt;No Bid"))</f>
        <v>0</v>
      </c>
      <c r="Z17" s="4">
        <f>IF($A17="",SUMIFS('Line Detail'!$EW:$EW,'Line Detail'!$Q:$Q,$B17,'Line Detail'!$BI:$BI,"&lt;&gt;No Bid"),SUMIFS('Line Detail'!$EW:$EW,'Line Detail'!$P:$P,$A17,'Line Detail'!$BI:$BI,"&lt;&gt;No Bid"))</f>
        <v>0</v>
      </c>
      <c r="AA17" s="86">
        <f>IF($A17="",SUMIFS('Line Detail'!$FP:$FP,'Line Detail'!$Q:$Q,$B17,'Line Detail'!$BI:$BI,"&lt;&gt;No Bid"),SUMIFS('Line Detail'!$FP:$FP,'Line Detail'!$P:$P,$A17,'Line Detail'!$BI:$BI,"&lt;&gt;No Bid"))</f>
        <v>0</v>
      </c>
      <c r="AB17" s="86">
        <f>IF($A17="",SUMIFS('Line Detail'!$HA:$HA,'Line Detail'!$Q:$Q,$B17,'Line Detail'!$BI:$BI,"&lt;&gt;No Bid"),SUMIFS('Line Detail'!$HA:$HA,'Line Detail'!$P:$P,$A17,'Line Detail'!$BI:$BI,"&lt;&gt;No Bid"))</f>
        <v>0</v>
      </c>
      <c r="AD17" s="163" t="str">
        <f>IFERROR(IF($A17="",SUMIFS('Line Detail'!$GO:$GO,'Line Detail'!$Q:$Q,$B17,'Line Detail'!$BI:$BI,"&lt;&gt;No Bid"),SUMIFS('Line Detail'!$GO:$GO,'Line Detail'!$P:$P,$A17,'Line Detail'!$BI:$BI,"&lt;&gt;No Bid"))/IF($A17="",SUMIFS('Line Detail'!$GD:$GD,'Line Detail'!$Q:$Q,$B17,'Line Detail'!$BI:$BI,"&lt;&gt;No Bid"),SUMIFS('Line Detail'!$GD:$GD,'Line Detail'!$P:$P,$A17,'Line Detail'!$BI:$BI,"&lt;&gt;No Bid")),"")</f>
        <v/>
      </c>
      <c r="AE17" s="163" t="str">
        <f>IFERROR(IF($A17="",SUMIFS('Line Detail'!$FC:$FC,'Line Detail'!$Q:$Q,$B17,'Line Detail'!$BI:$BI,"&lt;&gt;No Bid"),SUMIFS('Line Detail'!$FC:$FC,'Line Detail'!$P:$P,$A17,'Line Detail'!$BI:$BI,"&lt;&gt;No Bid"))/IF($A17="",SUMIFS('Line Detail'!$ER:$ER,'Line Detail'!$Q:$Q,$B17,'Line Detail'!$BI:$BI,"&lt;&gt;No Bid"),SUMIFS('Line Detail'!$ER:$ER,'Line Detail'!$P:$P,$A17,'Line Detail'!$BI:$BI,"&lt;&gt;No Bid")),"")</f>
        <v/>
      </c>
      <c r="AF17" s="158" t="str">
        <f>IFERROR(IF($A17="",SUMIFS('Line Detail'!$FV:$FV,'Line Detail'!$Q:$Q,$B17,'Line Detail'!$BI:$BI,"&lt;&gt;No Bid"),SUMIFS('Line Detail'!$FV:$FV,'Line Detail'!$P:$P,$A17,'Line Detail'!$BI:$BI,"&lt;&gt;No Bid"))/IF($A17="",SUMIFS('Line Detail'!$FK:$FK,'Line Detail'!$Q:$Q,$B17,'Line Detail'!$BI:$BI,"&lt;&gt;No Bid"),SUMIFS('Line Detail'!$FK:$FK,'Line Detail'!$P:$P,$A17,'Line Detail'!$BI:$BI,"&lt;&gt;No Bid")),"")</f>
        <v/>
      </c>
      <c r="AG17" s="158" t="str">
        <f>IFERROR(IF($A17="",SUMIFS('Line Detail'!$HG:$HG,'Line Detail'!$Q:$Q,$B17,'Line Detail'!$BI:$BI,"&lt;&gt;No Bid"),SUMIFS('Line Detail'!$HG:$HG,'Line Detail'!$P:$P,$A17,'Line Detail'!$BI:$BI,"&lt;&gt;No Bid"))/IF($A17="",SUMIFS('Line Detail'!$FK:$FK,'Line Detail'!$Q:$Q,$B17,'Line Detail'!$BI:$BI,"&lt;&gt;No Bid"),SUMIFS('Line Detail'!$FK:$FK,'Line Detail'!$P:$P,$A17,'Line Detail'!$BI:$BI,"&lt;&gt;No Bid")),"")</f>
        <v/>
      </c>
      <c r="AI17" s="4">
        <f>IF($A17="",SUMIFS('Line Detail'!$GO:$GO,'Line Detail'!$Q:$Q,$B17,'Line Detail'!$BI:$BI,"&lt;&gt;No Bid"),SUMIFS('Line Detail'!$GO:$GO,'Line Detail'!$P:$P,$A17,'Line Detail'!$BI:$BI,"&lt;&gt;No Bid"))</f>
        <v>0</v>
      </c>
      <c r="AJ17" s="4">
        <f>IF($A17="",SUMIFS('Line Detail'!$FC:$FC,'Line Detail'!$Q:$Q,$B17,'Line Detail'!$BI:$BI,"&lt;&gt;No Bid"),SUMIFS('Line Detail'!$FC:$FC,'Line Detail'!$P:$P,$A17,'Line Detail'!$BI:$BI,"&lt;&gt;No Bid"))</f>
        <v>0</v>
      </c>
      <c r="AK17" s="86">
        <f>IF($A17="",SUMIFS('Line Detail'!$FV:$FV,'Line Detail'!$Q:$Q,$B17,'Line Detail'!$BI:$BI,"&lt;&gt;No Bid"),SUMIFS('Line Detail'!$FV:$FV,'Line Detail'!$P:$P,$A17,'Line Detail'!$BI:$BI,"&lt;&gt;No Bid"))</f>
        <v>0</v>
      </c>
      <c r="AL17" s="86">
        <f>IF($A17="",SUMIFS('Line Detail'!$HG:$HG,'Line Detail'!$Q:$Q,$B17,'Line Detail'!$BI:$BI,"&lt;&gt;No Bid"),SUMIFS('Line Detail'!$HG:$HG,'Line Detail'!$P:$P,$A17,'Line Detail'!$BI:$BI,"&lt;&gt;No Bid"))</f>
        <v>0</v>
      </c>
    </row>
    <row r="18" spans="1:38" ht="15" customHeight="1" x14ac:dyDescent="0.3">
      <c r="A18" s="87" t="s">
        <v>87</v>
      </c>
      <c r="B18" s="85"/>
      <c r="C18" s="74"/>
      <c r="D18" s="4">
        <f>IF($A18="",SUMIFS('Line Detail'!$FX:$FX,'Line Detail'!$Q:$Q,$B18,'Line Detail'!$BI:$BI,"&lt;&gt;No Bid"),SUMIFS('Line Detail'!$FX:$FX,'Line Detail'!$P:$P,$A18,'Line Detail'!$BI:$BI,"&lt;&gt;No Bid"))</f>
        <v>0</v>
      </c>
      <c r="E18" s="4">
        <f>IF($A18="",SUMIFS('Line Detail'!$EL:$EL,'Line Detail'!$Q:$Q,$B18,'Line Detail'!$BI:$BI,"&lt;&gt;No Bid"),SUMIFS('Line Detail'!$EL:$EL,'Line Detail'!$P:$P,$A18,'Line Detail'!$BI:$BI,"&lt;&gt;No Bid"))</f>
        <v>0</v>
      </c>
      <c r="F18" s="4">
        <f>IF($A18="",SUMIFS('Line Detail'!$FE:$FE,'Line Detail'!$Q:$Q,$B18,'Line Detail'!$BI:$BI,"&lt;&gt;No Bid"),SUMIFS('Line Detail'!$FE:$FE,'Line Detail'!$P:$P,$A18,'Line Detail'!$BI:$BI,"&lt;&gt;No Bid"))</f>
        <v>0</v>
      </c>
      <c r="G18" s="158" t="str">
        <f t="shared" si="0"/>
        <v/>
      </c>
      <c r="H18" s="86">
        <f t="shared" ref="H18" si="6">IF(D18=0,0,F18-E18)</f>
        <v>0</v>
      </c>
      <c r="I18" s="86">
        <f>IF($A18="",SUMIFS('Line Detail'!$HI:$HI,'Line Detail'!$Q:$Q,$B18,'Line Detail'!$BI:$BI,"&lt;&gt;No Bid"),SUMIFS('Line Detail'!$HI:$HI,'Line Detail'!$P:$P,$A18,'Line Detail'!$BI:$BI,"&lt;&gt;No Bid"))</f>
        <v>0</v>
      </c>
      <c r="J18" s="86">
        <f>IF($A18="",SUMIFS('Line Detail'!$HK:$HK,'Line Detail'!$Q:$Q,$B18,'Line Detail'!$BI:$BI,"&lt;&gt;No Bid"),SUMIFS('Line Detail'!$HK:$HK,'Line Detail'!$P:$P,$A18,'Line Detail'!$BI:$BI,"&lt;&gt;No Bid"))</f>
        <v>0</v>
      </c>
      <c r="K18" s="86">
        <f t="shared" si="3"/>
        <v>0</v>
      </c>
      <c r="L18" s="86">
        <f>IF($A18="",SUMIFS('Line Detail'!$GP:$GP,'Line Detail'!$Q:$Q,$B18,'Line Detail'!$BI:$BI,"&lt;&gt;No Bid"),SUMIFS('Line Detail'!$GP:$GP,'Line Detail'!$P:$P,$A18,'Line Detail'!$BI:$BI,"&lt;&gt;No Bid"))</f>
        <v>0</v>
      </c>
      <c r="M18" s="86">
        <f t="shared" si="4"/>
        <v>0</v>
      </c>
      <c r="O18" s="163" t="str">
        <f>IFERROR(IF($A18="",SUMIFS('Line Detail'!$EL:$EL,'Line Detail'!$Q:$Q,$B18,'Line Detail'!$BI:$BI,"&lt;&gt;No Bid"),SUMIFS('Line Detail'!$EL:$EL,'Line Detail'!$P:$P,$A18,'Line Detail'!$BI:$BI,"&lt;&gt;No Bid"))/IF($A18="",SUMIFS('Line Detail'!$FD:$FD,'Line Detail'!$Q:$Q,$B18,'Line Detail'!$BI:$BI,"&lt;&gt;No Bid"),SUMIFS('Line Detail'!$FD:$FD,'Line Detail'!$P:$P,$A18,'Line Detail'!$BI:$BI,"&lt;&gt;No Bid")),"")</f>
        <v/>
      </c>
      <c r="P18" s="158" t="str">
        <f>IFERROR(IF($A18="",SUMIFS('Line Detail'!$FE:$FE,'Line Detail'!$Q:$Q,$B18,'Line Detail'!$BI:$BI,"&lt;&gt;No Bid"),SUMIFS('Line Detail'!$FE:$FE,'Line Detail'!$P:$P,$A18,'Line Detail'!$BI:$BI,"&lt;&gt;No Bid"))/IF($A18="",SUMIFS('Line Detail'!$FW:$FW,'Line Detail'!$Q:$Q,$B18,'Line Detail'!$BI:$BI,"&lt;&gt;No Bid"),SUMIFS('Line Detail'!$FW:$FW,'Line Detail'!$P:$P,$A18,'Line Detail'!$BI:$BI,"&lt;&gt;No Bid")),"")</f>
        <v/>
      </c>
      <c r="R18" s="325">
        <f>IFERROR((SUMIFS('Line Detail'!HL:HL,'Line Detail'!P:P,A18,'Line Detail'!BI:BI,"&lt;&gt;No Bid")) / (SUMIFS('Line Detail'!HM:HM,'Line Detail'!P:P,A18,'Line Detail'!BI:BI,"&lt;&gt;No Bid")),0)</f>
        <v>0</v>
      </c>
      <c r="T18" s="163" t="str">
        <f>IFERROR(IF($A18="",SUMIFS('Line Detail'!$GI:$GI,'Line Detail'!$Q:$Q,$B18,'Line Detail'!$BI:$BI,"&lt;&gt;No Bid"),SUMIFS('Line Detail'!$GI:$GI,'Line Detail'!$P:$P,$A18,'Line Detail'!$BI:$BI,"&lt;&gt;No Bid"))/IF($A18="",SUMIFS('Line Detail'!$GD:$GD,'Line Detail'!$Q:$Q,$B18,'Line Detail'!$BI:$BI,"&lt;&gt;No Bid"),SUMIFS('Line Detail'!$GD:$GD,'Line Detail'!$P:$P,$A18,'Line Detail'!$BI:$BI,"&lt;&gt;No Bid")),"")</f>
        <v/>
      </c>
      <c r="U18" s="163" t="str">
        <f>IFERROR(IF($A18="",SUMIFS('Line Detail'!$EW:$EW,'Line Detail'!$Q:$Q,$B18,'Line Detail'!$BI:$BI,"&lt;&gt;No Bid"),SUMIFS('Line Detail'!$EW:$EW,'Line Detail'!$P:$P,$A18,'Line Detail'!$BI:$BI,"&lt;&gt;No Bid"))/IF($A18="",SUMIFS('Line Detail'!$ER:$ER,'Line Detail'!$Q:$Q,$B18,'Line Detail'!$BI:$BI,"&lt;&gt;No Bid"),SUMIFS('Line Detail'!$ER:$ER,'Line Detail'!$P:$P,$A18,'Line Detail'!$BI:$BI,"&lt;&gt;No Bid")),"")</f>
        <v/>
      </c>
      <c r="V18" s="158" t="str">
        <f>IFERROR(IF($A18="",SUMIFS('Line Detail'!$FP:$FP,'Line Detail'!$Q:$Q,$B18,'Line Detail'!$BI:$BI,"&lt;&gt;No Bid"),SUMIFS('Line Detail'!$FP:$FP,'Line Detail'!$P:$P,$A18,'Line Detail'!$BI:$BI,"&lt;&gt;No Bid"))/IF($A18="",SUMIFS('Line Detail'!$FK:$FK,'Line Detail'!$Q:$Q,$B18,'Line Detail'!$BI:$BI,"&lt;&gt;No Bid"),SUMIFS('Line Detail'!$FK:$FK,'Line Detail'!$P:$P,$A18,'Line Detail'!$BI:$BI,"&lt;&gt;No Bid")),"")</f>
        <v/>
      </c>
      <c r="W18" s="158" t="str">
        <f>IFERROR(IF($A18="",SUMIFS('Line Detail'!$HA:$HA,'Line Detail'!$Q:$Q,$B18,'Line Detail'!$BI:$BI,"&lt;&gt;No Bid"),SUMIFS('Line Detail'!$HA:$HA,'Line Detail'!$P:$P,$A18,'Line Detail'!$BI:$BI,"&lt;&gt;No Bid"))/IF($A18="",SUMIFS('Line Detail'!$FK:$FK,'Line Detail'!$Q:$Q,$B18,'Line Detail'!$BI:$BI,"&lt;&gt;No Bid"),SUMIFS('Line Detail'!$FK:$FK,'Line Detail'!$P:$P,$A18,'Line Detail'!$BI:$BI,"&lt;&gt;No Bid")),"")</f>
        <v/>
      </c>
      <c r="Y18" s="4">
        <f>IF($A18="",SUMIFS('Line Detail'!$GI:$GI,'Line Detail'!$Q:$Q,$B18,'Line Detail'!$BI:$BI,"&lt;&gt;No Bid"),SUMIFS('Line Detail'!$GI:$GI,'Line Detail'!$P:$P,$A18,'Line Detail'!$BI:$BI,"&lt;&gt;No Bid"))</f>
        <v>0</v>
      </c>
      <c r="Z18" s="4">
        <f>IF($A18="",SUMIFS('Line Detail'!$EW:$EW,'Line Detail'!$Q:$Q,$B18,'Line Detail'!$BI:$BI,"&lt;&gt;No Bid"),SUMIFS('Line Detail'!$EW:$EW,'Line Detail'!$P:$P,$A18,'Line Detail'!$BI:$BI,"&lt;&gt;No Bid"))</f>
        <v>0</v>
      </c>
      <c r="AA18" s="86">
        <f>IF($A18="",SUMIFS('Line Detail'!$FP:$FP,'Line Detail'!$Q:$Q,$B18,'Line Detail'!$BI:$BI,"&lt;&gt;No Bid"),SUMIFS('Line Detail'!$FP:$FP,'Line Detail'!$P:$P,$A18,'Line Detail'!$BI:$BI,"&lt;&gt;No Bid"))</f>
        <v>0</v>
      </c>
      <c r="AB18" s="86">
        <f>IF($A18="",SUMIFS('Line Detail'!$HA:$HA,'Line Detail'!$Q:$Q,$B18,'Line Detail'!$BI:$BI,"&lt;&gt;No Bid"),SUMIFS('Line Detail'!$HA:$HA,'Line Detail'!$P:$P,$A18,'Line Detail'!$BI:$BI,"&lt;&gt;No Bid"))</f>
        <v>0</v>
      </c>
      <c r="AD18" s="163" t="str">
        <f>IFERROR(IF($A18="",SUMIFS('Line Detail'!$GO:$GO,'Line Detail'!$Q:$Q,$B18,'Line Detail'!$BI:$BI,"&lt;&gt;No Bid"),SUMIFS('Line Detail'!$GO:$GO,'Line Detail'!$P:$P,$A18,'Line Detail'!$BI:$BI,"&lt;&gt;No Bid"))/IF($A18="",SUMIFS('Line Detail'!$GD:$GD,'Line Detail'!$Q:$Q,$B18,'Line Detail'!$BI:$BI,"&lt;&gt;No Bid"),SUMIFS('Line Detail'!$GD:$GD,'Line Detail'!$P:$P,$A18,'Line Detail'!$BI:$BI,"&lt;&gt;No Bid")),"")</f>
        <v/>
      </c>
      <c r="AE18" s="163" t="str">
        <f>IFERROR(IF($A18="",SUMIFS('Line Detail'!$FC:$FC,'Line Detail'!$Q:$Q,$B18,'Line Detail'!$BI:$BI,"&lt;&gt;No Bid"),SUMIFS('Line Detail'!$FC:$FC,'Line Detail'!$P:$P,$A18,'Line Detail'!$BI:$BI,"&lt;&gt;No Bid"))/IF($A18="",SUMIFS('Line Detail'!$ER:$ER,'Line Detail'!$Q:$Q,$B18,'Line Detail'!$BI:$BI,"&lt;&gt;No Bid"),SUMIFS('Line Detail'!$ER:$ER,'Line Detail'!$P:$P,$A18,'Line Detail'!$BI:$BI,"&lt;&gt;No Bid")),"")</f>
        <v/>
      </c>
      <c r="AF18" s="158" t="str">
        <f>IFERROR(IF($A18="",SUMIFS('Line Detail'!$FV:$FV,'Line Detail'!$Q:$Q,$B18,'Line Detail'!$BI:$BI,"&lt;&gt;No Bid"),SUMIFS('Line Detail'!$FV:$FV,'Line Detail'!$P:$P,$A18,'Line Detail'!$BI:$BI,"&lt;&gt;No Bid"))/IF($A18="",SUMIFS('Line Detail'!$FK:$FK,'Line Detail'!$Q:$Q,$B18,'Line Detail'!$BI:$BI,"&lt;&gt;No Bid"),SUMIFS('Line Detail'!$FK:$FK,'Line Detail'!$P:$P,$A18,'Line Detail'!$BI:$BI,"&lt;&gt;No Bid")),"")</f>
        <v/>
      </c>
      <c r="AG18" s="158" t="str">
        <f>IFERROR(IF($A18="",SUMIFS('Line Detail'!$HG:$HG,'Line Detail'!$Q:$Q,$B18,'Line Detail'!$BI:$BI,"&lt;&gt;No Bid"),SUMIFS('Line Detail'!$HG:$HG,'Line Detail'!$P:$P,$A18,'Line Detail'!$BI:$BI,"&lt;&gt;No Bid"))/IF($A18="",SUMIFS('Line Detail'!$FK:$FK,'Line Detail'!$Q:$Q,$B18,'Line Detail'!$BI:$BI,"&lt;&gt;No Bid"),SUMIFS('Line Detail'!$FK:$FK,'Line Detail'!$P:$P,$A18,'Line Detail'!$BI:$BI,"&lt;&gt;No Bid")),"")</f>
        <v/>
      </c>
      <c r="AI18" s="4">
        <f>IF($A18="",SUMIFS('Line Detail'!$GO:$GO,'Line Detail'!$Q:$Q,$B18,'Line Detail'!$BI:$BI,"&lt;&gt;No Bid"),SUMIFS('Line Detail'!$GO:$GO,'Line Detail'!$P:$P,$A18,'Line Detail'!$BI:$BI,"&lt;&gt;No Bid"))</f>
        <v>0</v>
      </c>
      <c r="AJ18" s="4">
        <f>IF($A18="",SUMIFS('Line Detail'!$FC:$FC,'Line Detail'!$Q:$Q,$B18,'Line Detail'!$BI:$BI,"&lt;&gt;No Bid"),SUMIFS('Line Detail'!$FC:$FC,'Line Detail'!$P:$P,$A18,'Line Detail'!$BI:$BI,"&lt;&gt;No Bid"))</f>
        <v>0</v>
      </c>
      <c r="AK18" s="86">
        <f>IF($A18="",SUMIFS('Line Detail'!$FV:$FV,'Line Detail'!$Q:$Q,$B18,'Line Detail'!$BI:$BI,"&lt;&gt;No Bid"),SUMIFS('Line Detail'!$FV:$FV,'Line Detail'!$P:$P,$A18,'Line Detail'!$BI:$BI,"&lt;&gt;No Bid"))</f>
        <v>0</v>
      </c>
      <c r="AL18" s="86">
        <f>IF($A18="",SUMIFS('Line Detail'!$HG:$HG,'Line Detail'!$Q:$Q,$B18,'Line Detail'!$BI:$BI,"&lt;&gt;No Bid"),SUMIFS('Line Detail'!$HG:$HG,'Line Detail'!$P:$P,$A18,'Line Detail'!$BI:$BI,"&lt;&gt;No Bid"))</f>
        <v>0</v>
      </c>
    </row>
    <row r="19" spans="1:38" ht="15" customHeight="1" x14ac:dyDescent="0.3">
      <c r="A19" s="87" t="s">
        <v>41</v>
      </c>
      <c r="B19" s="85"/>
      <c r="C19" s="74"/>
      <c r="D19" s="4">
        <f>IF($A19="",SUMIFS('Line Detail'!$FX:$FX,'Line Detail'!$Q:$Q,$B19,'Line Detail'!$BI:$BI,"&lt;&gt;No Bid"),SUMIFS('Line Detail'!$FX:$FX,'Line Detail'!$P:$P,$A19,'Line Detail'!$BI:$BI,"&lt;&gt;No Bid"))</f>
        <v>0</v>
      </c>
      <c r="E19" s="4">
        <f>IF($A19="",SUMIFS('Line Detail'!$EL:$EL,'Line Detail'!$Q:$Q,$B19,'Line Detail'!$BI:$BI,"&lt;&gt;No Bid"),SUMIFS('Line Detail'!$EL:$EL,'Line Detail'!$P:$P,$A19,'Line Detail'!$BI:$BI,"&lt;&gt;No Bid"))</f>
        <v>0</v>
      </c>
      <c r="F19" s="4">
        <f>IF($A19="",SUMIFS('Line Detail'!$FE:$FE,'Line Detail'!$Q:$Q,$B19,'Line Detail'!$BI:$BI,"&lt;&gt;No Bid"),SUMIFS('Line Detail'!$FE:$FE,'Line Detail'!$P:$P,$A19,'Line Detail'!$BI:$BI,"&lt;&gt;No Bid"))</f>
        <v>0</v>
      </c>
      <c r="G19" s="158" t="str">
        <f t="shared" si="0"/>
        <v/>
      </c>
      <c r="H19" s="86">
        <f t="shared" si="1"/>
        <v>0</v>
      </c>
      <c r="I19" s="86">
        <f>IF($A19="",SUMIFS('Line Detail'!$HI:$HI,'Line Detail'!$Q:$Q,$B19,'Line Detail'!$BI:$BI,"&lt;&gt;No Bid"),SUMIFS('Line Detail'!$HI:$HI,'Line Detail'!$P:$P,$A19,'Line Detail'!$BI:$BI,"&lt;&gt;No Bid"))</f>
        <v>0</v>
      </c>
      <c r="J19" s="86">
        <f>IF($A19="",SUMIFS('Line Detail'!$HK:$HK,'Line Detail'!$Q:$Q,$B19,'Line Detail'!$BI:$BI,"&lt;&gt;No Bid"),SUMIFS('Line Detail'!$HK:$HK,'Line Detail'!$P:$P,$A19,'Line Detail'!$BI:$BI,"&lt;&gt;No Bid"))</f>
        <v>0</v>
      </c>
      <c r="K19" s="86">
        <f t="shared" si="3"/>
        <v>0</v>
      </c>
      <c r="L19" s="86">
        <f>IF($A19="",SUMIFS('Line Detail'!$GP:$GP,'Line Detail'!$Q:$Q,$B19,'Line Detail'!$BI:$BI,"&lt;&gt;No Bid"),SUMIFS('Line Detail'!$GP:$GP,'Line Detail'!$P:$P,$A19,'Line Detail'!$BI:$BI,"&lt;&gt;No Bid"))</f>
        <v>0</v>
      </c>
      <c r="M19" s="86">
        <f t="shared" si="4"/>
        <v>0</v>
      </c>
      <c r="O19" s="163" t="str">
        <f>IFERROR(IF($A19="",SUMIFS('Line Detail'!$EL:$EL,'Line Detail'!$Q:$Q,$B19,'Line Detail'!$BI:$BI,"&lt;&gt;No Bid"),SUMIFS('Line Detail'!$EL:$EL,'Line Detail'!$P:$P,$A19,'Line Detail'!$BI:$BI,"&lt;&gt;No Bid"))/IF($A19="",SUMIFS('Line Detail'!$FD:$FD,'Line Detail'!$Q:$Q,$B19,'Line Detail'!$BI:$BI,"&lt;&gt;No Bid"),SUMIFS('Line Detail'!$FD:$FD,'Line Detail'!$P:$P,$A19,'Line Detail'!$BI:$BI,"&lt;&gt;No Bid")),"")</f>
        <v/>
      </c>
      <c r="P19" s="158" t="str">
        <f>IFERROR(IF($A19="",SUMIFS('Line Detail'!$FE:$FE,'Line Detail'!$Q:$Q,$B19,'Line Detail'!$BI:$BI,"&lt;&gt;No Bid"),SUMIFS('Line Detail'!$FE:$FE,'Line Detail'!$P:$P,$A19,'Line Detail'!$BI:$BI,"&lt;&gt;No Bid"))/IF($A19="",SUMIFS('Line Detail'!$FW:$FW,'Line Detail'!$Q:$Q,$B19,'Line Detail'!$BI:$BI,"&lt;&gt;No Bid"),SUMIFS('Line Detail'!$FW:$FW,'Line Detail'!$P:$P,$A19,'Line Detail'!$BI:$BI,"&lt;&gt;No Bid")),"")</f>
        <v/>
      </c>
      <c r="R19" s="325">
        <f>IFERROR((SUMIFS('Line Detail'!HL:HL,'Line Detail'!P:P,A19,'Line Detail'!BI:BI,"&lt;&gt;No Bid")) / (SUMIFS('Line Detail'!HM:HM,'Line Detail'!P:P,A19,'Line Detail'!BI:BI,"&lt;&gt;No Bid")),0)</f>
        <v>0</v>
      </c>
      <c r="T19" s="163" t="str">
        <f>IFERROR(IF($A19="",SUMIFS('Line Detail'!$GI:$GI,'Line Detail'!$Q:$Q,$B19,'Line Detail'!$BI:$BI,"&lt;&gt;No Bid"),SUMIFS('Line Detail'!$GI:$GI,'Line Detail'!$P:$P,$A19,'Line Detail'!$BI:$BI,"&lt;&gt;No Bid"))/IF($A19="",SUMIFS('Line Detail'!$GD:$GD,'Line Detail'!$Q:$Q,$B19,'Line Detail'!$BI:$BI,"&lt;&gt;No Bid"),SUMIFS('Line Detail'!$GD:$GD,'Line Detail'!$P:$P,$A19,'Line Detail'!$BI:$BI,"&lt;&gt;No Bid")),"")</f>
        <v/>
      </c>
      <c r="U19" s="163" t="str">
        <f>IFERROR(IF($A19="",SUMIFS('Line Detail'!$EW:$EW,'Line Detail'!$Q:$Q,$B19,'Line Detail'!$BI:$BI,"&lt;&gt;No Bid"),SUMIFS('Line Detail'!$EW:$EW,'Line Detail'!$P:$P,$A19,'Line Detail'!$BI:$BI,"&lt;&gt;No Bid"))/IF($A19="",SUMIFS('Line Detail'!$ER:$ER,'Line Detail'!$Q:$Q,$B19,'Line Detail'!$BI:$BI,"&lt;&gt;No Bid"),SUMIFS('Line Detail'!$ER:$ER,'Line Detail'!$P:$P,$A19,'Line Detail'!$BI:$BI,"&lt;&gt;No Bid")),"")</f>
        <v/>
      </c>
      <c r="V19" s="158" t="str">
        <f>IFERROR(IF($A19="",SUMIFS('Line Detail'!$FP:$FP,'Line Detail'!$Q:$Q,$B19,'Line Detail'!$BI:$BI,"&lt;&gt;No Bid"),SUMIFS('Line Detail'!$FP:$FP,'Line Detail'!$P:$P,$A19,'Line Detail'!$BI:$BI,"&lt;&gt;No Bid"))/IF($A19="",SUMIFS('Line Detail'!$FK:$FK,'Line Detail'!$Q:$Q,$B19,'Line Detail'!$BI:$BI,"&lt;&gt;No Bid"),SUMIFS('Line Detail'!$FK:$FK,'Line Detail'!$P:$P,$A19,'Line Detail'!$BI:$BI,"&lt;&gt;No Bid")),"")</f>
        <v/>
      </c>
      <c r="W19" s="158" t="str">
        <f>IFERROR(IF($A19="",SUMIFS('Line Detail'!$HA:$HA,'Line Detail'!$Q:$Q,$B19,'Line Detail'!$BI:$BI,"&lt;&gt;No Bid"),SUMIFS('Line Detail'!$HA:$HA,'Line Detail'!$P:$P,$A19,'Line Detail'!$BI:$BI,"&lt;&gt;No Bid"))/IF($A19="",SUMIFS('Line Detail'!$FK:$FK,'Line Detail'!$Q:$Q,$B19,'Line Detail'!$BI:$BI,"&lt;&gt;No Bid"),SUMIFS('Line Detail'!$FK:$FK,'Line Detail'!$P:$P,$A19,'Line Detail'!$BI:$BI,"&lt;&gt;No Bid")),"")</f>
        <v/>
      </c>
      <c r="Y19" s="4">
        <f>IF($A19="",SUMIFS('Line Detail'!$GI:$GI,'Line Detail'!$Q:$Q,$B19,'Line Detail'!$BI:$BI,"&lt;&gt;No Bid"),SUMIFS('Line Detail'!$GI:$GI,'Line Detail'!$P:$P,$A19,'Line Detail'!$BI:$BI,"&lt;&gt;No Bid"))</f>
        <v>0</v>
      </c>
      <c r="Z19" s="4">
        <f>IF($A19="",SUMIFS('Line Detail'!$EW:$EW,'Line Detail'!$Q:$Q,$B19,'Line Detail'!$BI:$BI,"&lt;&gt;No Bid"),SUMIFS('Line Detail'!$EW:$EW,'Line Detail'!$P:$P,$A19,'Line Detail'!$BI:$BI,"&lt;&gt;No Bid"))</f>
        <v>0</v>
      </c>
      <c r="AA19" s="86">
        <f>IF($A19="",SUMIFS('Line Detail'!$FP:$FP,'Line Detail'!$Q:$Q,$B19,'Line Detail'!$BI:$BI,"&lt;&gt;No Bid"),SUMIFS('Line Detail'!$FP:$FP,'Line Detail'!$P:$P,$A19,'Line Detail'!$BI:$BI,"&lt;&gt;No Bid"))</f>
        <v>0</v>
      </c>
      <c r="AB19" s="86">
        <f>IF($A19="",SUMIFS('Line Detail'!$HA:$HA,'Line Detail'!$Q:$Q,$B19,'Line Detail'!$BI:$BI,"&lt;&gt;No Bid"),SUMIFS('Line Detail'!$HA:$HA,'Line Detail'!$P:$P,$A19,'Line Detail'!$BI:$BI,"&lt;&gt;No Bid"))</f>
        <v>0</v>
      </c>
      <c r="AD19" s="163" t="str">
        <f>IFERROR(IF($A19="",SUMIFS('Line Detail'!$GO:$GO,'Line Detail'!$Q:$Q,$B19,'Line Detail'!$BI:$BI,"&lt;&gt;No Bid"),SUMIFS('Line Detail'!$GO:$GO,'Line Detail'!$P:$P,$A19,'Line Detail'!$BI:$BI,"&lt;&gt;No Bid"))/IF($A19="",SUMIFS('Line Detail'!$GD:$GD,'Line Detail'!$Q:$Q,$B19,'Line Detail'!$BI:$BI,"&lt;&gt;No Bid"),SUMIFS('Line Detail'!$GD:$GD,'Line Detail'!$P:$P,$A19,'Line Detail'!$BI:$BI,"&lt;&gt;No Bid")),"")</f>
        <v/>
      </c>
      <c r="AE19" s="163" t="str">
        <f>IFERROR(IF($A19="",SUMIFS('Line Detail'!$FC:$FC,'Line Detail'!$Q:$Q,$B19,'Line Detail'!$BI:$BI,"&lt;&gt;No Bid"),SUMIFS('Line Detail'!$FC:$FC,'Line Detail'!$P:$P,$A19,'Line Detail'!$BI:$BI,"&lt;&gt;No Bid"))/IF($A19="",SUMIFS('Line Detail'!$ER:$ER,'Line Detail'!$Q:$Q,$B19,'Line Detail'!$BI:$BI,"&lt;&gt;No Bid"),SUMIFS('Line Detail'!$ER:$ER,'Line Detail'!$P:$P,$A19,'Line Detail'!$BI:$BI,"&lt;&gt;No Bid")),"")</f>
        <v/>
      </c>
      <c r="AF19" s="158" t="str">
        <f>IFERROR(IF($A19="",SUMIFS('Line Detail'!$FV:$FV,'Line Detail'!$Q:$Q,$B19,'Line Detail'!$BI:$BI,"&lt;&gt;No Bid"),SUMIFS('Line Detail'!$FV:$FV,'Line Detail'!$P:$P,$A19,'Line Detail'!$BI:$BI,"&lt;&gt;No Bid"))/IF($A19="",SUMIFS('Line Detail'!$FK:$FK,'Line Detail'!$Q:$Q,$B19,'Line Detail'!$BI:$BI,"&lt;&gt;No Bid"),SUMIFS('Line Detail'!$FK:$FK,'Line Detail'!$P:$P,$A19,'Line Detail'!$BI:$BI,"&lt;&gt;No Bid")),"")</f>
        <v/>
      </c>
      <c r="AG19" s="158" t="str">
        <f>IFERROR(IF($A19="",SUMIFS('Line Detail'!$HG:$HG,'Line Detail'!$Q:$Q,$B19,'Line Detail'!$BI:$BI,"&lt;&gt;No Bid"),SUMIFS('Line Detail'!$HG:$HG,'Line Detail'!$P:$P,$A19,'Line Detail'!$BI:$BI,"&lt;&gt;No Bid"))/IF($A19="",SUMIFS('Line Detail'!$FK:$FK,'Line Detail'!$Q:$Q,$B19,'Line Detail'!$BI:$BI,"&lt;&gt;No Bid"),SUMIFS('Line Detail'!$FK:$FK,'Line Detail'!$P:$P,$A19,'Line Detail'!$BI:$BI,"&lt;&gt;No Bid")),"")</f>
        <v/>
      </c>
      <c r="AI19" s="4">
        <f>IF($A19="",SUMIFS('Line Detail'!$GO:$GO,'Line Detail'!$Q:$Q,$B19,'Line Detail'!$BI:$BI,"&lt;&gt;No Bid"),SUMIFS('Line Detail'!$GO:$GO,'Line Detail'!$P:$P,$A19,'Line Detail'!$BI:$BI,"&lt;&gt;No Bid"))</f>
        <v>0</v>
      </c>
      <c r="AJ19" s="4">
        <f>IF($A19="",SUMIFS('Line Detail'!$FC:$FC,'Line Detail'!$Q:$Q,$B19,'Line Detail'!$BI:$BI,"&lt;&gt;No Bid"),SUMIFS('Line Detail'!$FC:$FC,'Line Detail'!$P:$P,$A19,'Line Detail'!$BI:$BI,"&lt;&gt;No Bid"))</f>
        <v>0</v>
      </c>
      <c r="AK19" s="86">
        <f>IF($A19="",SUMIFS('Line Detail'!$FV:$FV,'Line Detail'!$Q:$Q,$B19,'Line Detail'!$BI:$BI,"&lt;&gt;No Bid"),SUMIFS('Line Detail'!$FV:$FV,'Line Detail'!$P:$P,$A19,'Line Detail'!$BI:$BI,"&lt;&gt;No Bid"))</f>
        <v>0</v>
      </c>
      <c r="AL19" s="86">
        <f>IF($A19="",SUMIFS('Line Detail'!$HG:$HG,'Line Detail'!$Q:$Q,$B19,'Line Detail'!$BI:$BI,"&lt;&gt;No Bid"),SUMIFS('Line Detail'!$HG:$HG,'Line Detail'!$P:$P,$A19,'Line Detail'!$BI:$BI,"&lt;&gt;No Bid"))</f>
        <v>0</v>
      </c>
    </row>
    <row r="20" spans="1:38" ht="15" customHeight="1" outlineLevel="1" x14ac:dyDescent="0.3">
      <c r="A20" s="87"/>
      <c r="B20" s="85" t="s">
        <v>170</v>
      </c>
      <c r="C20" s="74"/>
      <c r="D20" s="4">
        <f>IF($A20="",SUMIFS('Line Detail'!$FX:$FX,'Line Detail'!$Q:$Q,$B20,'Line Detail'!$BI:$BI,"&lt;&gt;No Bid"),SUMIFS('Line Detail'!$FX:$FX,'Line Detail'!$P:$P,$A20,'Line Detail'!$BI:$BI,"&lt;&gt;No Bid"))</f>
        <v>0</v>
      </c>
      <c r="E20" s="4">
        <f>IF($A20="",SUMIFS('Line Detail'!$EL:$EL,'Line Detail'!$Q:$Q,$B20,'Line Detail'!$BI:$BI,"&lt;&gt;No Bid"),SUMIFS('Line Detail'!$EL:$EL,'Line Detail'!$P:$P,$A20,'Line Detail'!$BI:$BI,"&lt;&gt;No Bid"))</f>
        <v>0</v>
      </c>
      <c r="F20" s="4">
        <f>IF($A20="",SUMIFS('Line Detail'!$FE:$FE,'Line Detail'!$Q:$Q,$B20,'Line Detail'!$BI:$BI,"&lt;&gt;No Bid"),SUMIFS('Line Detail'!$FE:$FE,'Line Detail'!$P:$P,$A20,'Line Detail'!$BI:$BI,"&lt;&gt;No Bid"))</f>
        <v>0</v>
      </c>
      <c r="G20" s="158" t="str">
        <f t="shared" si="0"/>
        <v/>
      </c>
      <c r="H20" s="86">
        <f t="shared" si="1"/>
        <v>0</v>
      </c>
      <c r="I20" s="86">
        <f>IF($A20="",SUMIFS('Line Detail'!$HI:$HI,'Line Detail'!$Q:$Q,$B20,'Line Detail'!$BI:$BI,"&lt;&gt;No Bid"),SUMIFS('Line Detail'!$HI:$HI,'Line Detail'!$P:$P,$A20,'Line Detail'!$BI:$BI,"&lt;&gt;No Bid"))</f>
        <v>0</v>
      </c>
      <c r="J20" s="86">
        <f>IF($A20="",SUMIFS('Line Detail'!$HK:$HK,'Line Detail'!$Q:$Q,$B20,'Line Detail'!$BI:$BI,"&lt;&gt;No Bid"),SUMIFS('Line Detail'!$HK:$HK,'Line Detail'!$P:$P,$A20,'Line Detail'!$BI:$BI,"&lt;&gt;No Bid"))</f>
        <v>0</v>
      </c>
      <c r="K20" s="86">
        <f t="shared" si="3"/>
        <v>0</v>
      </c>
      <c r="L20" s="86">
        <f>IF($A20="",SUMIFS('Line Detail'!$GP:$GP,'Line Detail'!$Q:$Q,$B20,'Line Detail'!$BI:$BI,"&lt;&gt;No Bid"),SUMIFS('Line Detail'!$GP:$GP,'Line Detail'!$P:$P,$A20,'Line Detail'!$BI:$BI,"&lt;&gt;No Bid"))</f>
        <v>0</v>
      </c>
      <c r="M20" s="86">
        <f t="shared" si="4"/>
        <v>0</v>
      </c>
      <c r="O20" s="163" t="str">
        <f>IFERROR(IF($A20="",SUMIFS('Line Detail'!$EL:$EL,'Line Detail'!$Q:$Q,$B20,'Line Detail'!$BI:$BI,"&lt;&gt;No Bid"),SUMIFS('Line Detail'!$EL:$EL,'Line Detail'!$P:$P,$A20,'Line Detail'!$BI:$BI,"&lt;&gt;No Bid"))/IF($A20="",SUMIFS('Line Detail'!$FD:$FD,'Line Detail'!$Q:$Q,$B20,'Line Detail'!$BI:$BI,"&lt;&gt;No Bid"),SUMIFS('Line Detail'!$FD:$FD,'Line Detail'!$P:$P,$A20,'Line Detail'!$BI:$BI,"&lt;&gt;No Bid")),"")</f>
        <v/>
      </c>
      <c r="P20" s="158" t="str">
        <f>IFERROR(IF($A20="",SUMIFS('Line Detail'!$FE:$FE,'Line Detail'!$Q:$Q,$B20,'Line Detail'!$BI:$BI,"&lt;&gt;No Bid"),SUMIFS('Line Detail'!$FE:$FE,'Line Detail'!$P:$P,$A20,'Line Detail'!$BI:$BI,"&lt;&gt;No Bid"))/IF($A20="",SUMIFS('Line Detail'!$FW:$FW,'Line Detail'!$Q:$Q,$B20,'Line Detail'!$BI:$BI,"&lt;&gt;No Bid"),SUMIFS('Line Detail'!$FW:$FW,'Line Detail'!$P:$P,$A20,'Line Detail'!$BI:$BI,"&lt;&gt;No Bid")),"")</f>
        <v/>
      </c>
      <c r="R20" s="325">
        <f>IFERROR((SUMIFS('Line Detail'!HL:HL,'Line Detail'!Q:Q,B20,'Line Detail'!BI:BI,"&lt;&gt;No Bid")) / (SUMIFS('Line Detail'!HM:HM,'Line Detail'!Q:Q,B20,'Line Detail'!BI:BI,"&lt;&gt;No Bid")),0)</f>
        <v>0</v>
      </c>
      <c r="T20" s="163" t="str">
        <f>IFERROR(IF($A20="",SUMIFS('Line Detail'!$GI:$GI,'Line Detail'!$Q:$Q,$B20,'Line Detail'!$BI:$BI,"&lt;&gt;No Bid"),SUMIFS('Line Detail'!$GI:$GI,'Line Detail'!$P:$P,$A20,'Line Detail'!$BI:$BI,"&lt;&gt;No Bid"))/IF($A20="",SUMIFS('Line Detail'!$GD:$GD,'Line Detail'!$Q:$Q,$B20,'Line Detail'!$BI:$BI,"&lt;&gt;No Bid"),SUMIFS('Line Detail'!$GD:$GD,'Line Detail'!$P:$P,$A20,'Line Detail'!$BI:$BI,"&lt;&gt;No Bid")),"")</f>
        <v/>
      </c>
      <c r="U20" s="163" t="str">
        <f>IFERROR(IF($A20="",SUMIFS('Line Detail'!$EW:$EW,'Line Detail'!$Q:$Q,$B20,'Line Detail'!$BI:$BI,"&lt;&gt;No Bid"),SUMIFS('Line Detail'!$EW:$EW,'Line Detail'!$P:$P,$A20,'Line Detail'!$BI:$BI,"&lt;&gt;No Bid"))/IF($A20="",SUMIFS('Line Detail'!$ER:$ER,'Line Detail'!$Q:$Q,$B20,'Line Detail'!$BI:$BI,"&lt;&gt;No Bid"),SUMIFS('Line Detail'!$ER:$ER,'Line Detail'!$P:$P,$A20,'Line Detail'!$BI:$BI,"&lt;&gt;No Bid")),"")</f>
        <v/>
      </c>
      <c r="V20" s="158" t="str">
        <f>IFERROR(IF($A20="",SUMIFS('Line Detail'!$FP:$FP,'Line Detail'!$Q:$Q,$B20,'Line Detail'!$BI:$BI,"&lt;&gt;No Bid"),SUMIFS('Line Detail'!$FP:$FP,'Line Detail'!$P:$P,$A20,'Line Detail'!$BI:$BI,"&lt;&gt;No Bid"))/IF($A20="",SUMIFS('Line Detail'!$FK:$FK,'Line Detail'!$Q:$Q,$B20,'Line Detail'!$BI:$BI,"&lt;&gt;No Bid"),SUMIFS('Line Detail'!$FK:$FK,'Line Detail'!$P:$P,$A20,'Line Detail'!$BI:$BI,"&lt;&gt;No Bid")),"")</f>
        <v/>
      </c>
      <c r="W20" s="158" t="str">
        <f>IFERROR(IF($A20="",SUMIFS('Line Detail'!$HA:$HA,'Line Detail'!$Q:$Q,$B20,'Line Detail'!$BI:$BI,"&lt;&gt;No Bid"),SUMIFS('Line Detail'!$HA:$HA,'Line Detail'!$P:$P,$A20,'Line Detail'!$BI:$BI,"&lt;&gt;No Bid"))/IF($A20="",SUMIFS('Line Detail'!$FK:$FK,'Line Detail'!$Q:$Q,$B20,'Line Detail'!$BI:$BI,"&lt;&gt;No Bid"),SUMIFS('Line Detail'!$FK:$FK,'Line Detail'!$P:$P,$A20,'Line Detail'!$BI:$BI,"&lt;&gt;No Bid")),"")</f>
        <v/>
      </c>
      <c r="Y20" s="4">
        <f>IF($A20="",SUMIFS('Line Detail'!$GI:$GI,'Line Detail'!$Q:$Q,$B20,'Line Detail'!$BI:$BI,"&lt;&gt;No Bid"),SUMIFS('Line Detail'!$GI:$GI,'Line Detail'!$P:$P,$A20,'Line Detail'!$BI:$BI,"&lt;&gt;No Bid"))</f>
        <v>0</v>
      </c>
      <c r="Z20" s="4">
        <f>IF($A20="",SUMIFS('Line Detail'!$EW:$EW,'Line Detail'!$Q:$Q,$B20,'Line Detail'!$BI:$BI,"&lt;&gt;No Bid"),SUMIFS('Line Detail'!$EW:$EW,'Line Detail'!$P:$P,$A20,'Line Detail'!$BI:$BI,"&lt;&gt;No Bid"))</f>
        <v>0</v>
      </c>
      <c r="AA20" s="86">
        <f>IF($A20="",SUMIFS('Line Detail'!$FP:$FP,'Line Detail'!$Q:$Q,$B20,'Line Detail'!$BI:$BI,"&lt;&gt;No Bid"),SUMIFS('Line Detail'!$FP:$FP,'Line Detail'!$P:$P,$A20,'Line Detail'!$BI:$BI,"&lt;&gt;No Bid"))</f>
        <v>0</v>
      </c>
      <c r="AB20" s="86">
        <f>IF($A20="",SUMIFS('Line Detail'!$HA:$HA,'Line Detail'!$Q:$Q,$B20,'Line Detail'!$BI:$BI,"&lt;&gt;No Bid"),SUMIFS('Line Detail'!$HA:$HA,'Line Detail'!$P:$P,$A20,'Line Detail'!$BI:$BI,"&lt;&gt;No Bid"))</f>
        <v>0</v>
      </c>
      <c r="AD20" s="163" t="str">
        <f>IFERROR(IF($A20="",SUMIFS('Line Detail'!$GO:$GO,'Line Detail'!$Q:$Q,$B20,'Line Detail'!$BI:$BI,"&lt;&gt;No Bid"),SUMIFS('Line Detail'!$GO:$GO,'Line Detail'!$P:$P,$A20,'Line Detail'!$BI:$BI,"&lt;&gt;No Bid"))/IF($A20="",SUMIFS('Line Detail'!$GD:$GD,'Line Detail'!$Q:$Q,$B20,'Line Detail'!$BI:$BI,"&lt;&gt;No Bid"),SUMIFS('Line Detail'!$GD:$GD,'Line Detail'!$P:$P,$A20,'Line Detail'!$BI:$BI,"&lt;&gt;No Bid")),"")</f>
        <v/>
      </c>
      <c r="AE20" s="163" t="str">
        <f>IFERROR(IF($A20="",SUMIFS('Line Detail'!$FC:$FC,'Line Detail'!$Q:$Q,$B20,'Line Detail'!$BI:$BI,"&lt;&gt;No Bid"),SUMIFS('Line Detail'!$FC:$FC,'Line Detail'!$P:$P,$A20,'Line Detail'!$BI:$BI,"&lt;&gt;No Bid"))/IF($A20="",SUMIFS('Line Detail'!$ER:$ER,'Line Detail'!$Q:$Q,$B20,'Line Detail'!$BI:$BI,"&lt;&gt;No Bid"),SUMIFS('Line Detail'!$ER:$ER,'Line Detail'!$P:$P,$A20,'Line Detail'!$BI:$BI,"&lt;&gt;No Bid")),"")</f>
        <v/>
      </c>
      <c r="AF20" s="158" t="str">
        <f>IFERROR(IF($A20="",SUMIFS('Line Detail'!$FV:$FV,'Line Detail'!$Q:$Q,$B20,'Line Detail'!$BI:$BI,"&lt;&gt;No Bid"),SUMIFS('Line Detail'!$FV:$FV,'Line Detail'!$P:$P,$A20,'Line Detail'!$BI:$BI,"&lt;&gt;No Bid"))/IF($A20="",SUMIFS('Line Detail'!$FK:$FK,'Line Detail'!$Q:$Q,$B20,'Line Detail'!$BI:$BI,"&lt;&gt;No Bid"),SUMIFS('Line Detail'!$FK:$FK,'Line Detail'!$P:$P,$A20,'Line Detail'!$BI:$BI,"&lt;&gt;No Bid")),"")</f>
        <v/>
      </c>
      <c r="AG20" s="158" t="str">
        <f>IFERROR(IF($A20="",SUMIFS('Line Detail'!$HG:$HG,'Line Detail'!$Q:$Q,$B20,'Line Detail'!$BI:$BI,"&lt;&gt;No Bid"),SUMIFS('Line Detail'!$HG:$HG,'Line Detail'!$P:$P,$A20,'Line Detail'!$BI:$BI,"&lt;&gt;No Bid"))/IF($A20="",SUMIFS('Line Detail'!$FK:$FK,'Line Detail'!$Q:$Q,$B20,'Line Detail'!$BI:$BI,"&lt;&gt;No Bid"),SUMIFS('Line Detail'!$FK:$FK,'Line Detail'!$P:$P,$A20,'Line Detail'!$BI:$BI,"&lt;&gt;No Bid")),"")</f>
        <v/>
      </c>
      <c r="AI20" s="4">
        <f>IF($A20="",SUMIFS('Line Detail'!$GO:$GO,'Line Detail'!$Q:$Q,$B20,'Line Detail'!$BI:$BI,"&lt;&gt;No Bid"),SUMIFS('Line Detail'!$GO:$GO,'Line Detail'!$P:$P,$A20,'Line Detail'!$BI:$BI,"&lt;&gt;No Bid"))</f>
        <v>0</v>
      </c>
      <c r="AJ20" s="4">
        <f>IF($A20="",SUMIFS('Line Detail'!$FC:$FC,'Line Detail'!$Q:$Q,$B20,'Line Detail'!$BI:$BI,"&lt;&gt;No Bid"),SUMIFS('Line Detail'!$FC:$FC,'Line Detail'!$P:$P,$A20,'Line Detail'!$BI:$BI,"&lt;&gt;No Bid"))</f>
        <v>0</v>
      </c>
      <c r="AK20" s="86">
        <f>IF($A20="",SUMIFS('Line Detail'!$FV:$FV,'Line Detail'!$Q:$Q,$B20,'Line Detail'!$BI:$BI,"&lt;&gt;No Bid"),SUMIFS('Line Detail'!$FV:$FV,'Line Detail'!$P:$P,$A20,'Line Detail'!$BI:$BI,"&lt;&gt;No Bid"))</f>
        <v>0</v>
      </c>
      <c r="AL20" s="86">
        <f>IF($A20="",SUMIFS('Line Detail'!$HG:$HG,'Line Detail'!$Q:$Q,$B20,'Line Detail'!$BI:$BI,"&lt;&gt;No Bid"),SUMIFS('Line Detail'!$HG:$HG,'Line Detail'!$P:$P,$A20,'Line Detail'!$BI:$BI,"&lt;&gt;No Bid"))</f>
        <v>0</v>
      </c>
    </row>
    <row r="21" spans="1:38" ht="15" customHeight="1" outlineLevel="1" x14ac:dyDescent="0.3">
      <c r="A21" s="87"/>
      <c r="B21" s="85" t="s">
        <v>405</v>
      </c>
      <c r="C21" s="74"/>
      <c r="D21" s="4">
        <f>IF($A21="",SUMIFS('Line Detail'!$FX:$FX,'Line Detail'!$Q:$Q,$B21,'Line Detail'!$BI:$BI,"&lt;&gt;No Bid"),SUMIFS('Line Detail'!$FX:$FX,'Line Detail'!$P:$P,$A21,'Line Detail'!$BI:$BI,"&lt;&gt;No Bid"))</f>
        <v>0</v>
      </c>
      <c r="E21" s="4">
        <f>IF($A21="",SUMIFS('Line Detail'!$EL:$EL,'Line Detail'!$Q:$Q,$B21,'Line Detail'!$BI:$BI,"&lt;&gt;No Bid"),SUMIFS('Line Detail'!$EL:$EL,'Line Detail'!$P:$P,$A21,'Line Detail'!$BI:$BI,"&lt;&gt;No Bid"))</f>
        <v>0</v>
      </c>
      <c r="F21" s="4">
        <f>IF($A21="",SUMIFS('Line Detail'!$FE:$FE,'Line Detail'!$Q:$Q,$B21,'Line Detail'!$BI:$BI,"&lt;&gt;No Bid"),SUMIFS('Line Detail'!$FE:$FE,'Line Detail'!$P:$P,$A21,'Line Detail'!$BI:$BI,"&lt;&gt;No Bid"))</f>
        <v>0</v>
      </c>
      <c r="G21" s="158" t="str">
        <f t="shared" si="0"/>
        <v/>
      </c>
      <c r="H21" s="86">
        <f t="shared" si="1"/>
        <v>0</v>
      </c>
      <c r="I21" s="86">
        <f>IF($A21="",SUMIFS('Line Detail'!$HI:$HI,'Line Detail'!$Q:$Q,$B21,'Line Detail'!$BI:$BI,"&lt;&gt;No Bid"),SUMIFS('Line Detail'!$HI:$HI,'Line Detail'!$P:$P,$A21,'Line Detail'!$BI:$BI,"&lt;&gt;No Bid"))</f>
        <v>0</v>
      </c>
      <c r="J21" s="86">
        <f>IF($A21="",SUMIFS('Line Detail'!$HK:$HK,'Line Detail'!$Q:$Q,$B21,'Line Detail'!$BI:$BI,"&lt;&gt;No Bid"),SUMIFS('Line Detail'!$HK:$HK,'Line Detail'!$P:$P,$A21,'Line Detail'!$BI:$BI,"&lt;&gt;No Bid"))</f>
        <v>0</v>
      </c>
      <c r="K21" s="86">
        <f t="shared" si="3"/>
        <v>0</v>
      </c>
      <c r="L21" s="86">
        <f>IF($A21="",SUMIFS('Line Detail'!$GP:$GP,'Line Detail'!$Q:$Q,$B21,'Line Detail'!$BI:$BI,"&lt;&gt;No Bid"),SUMIFS('Line Detail'!$GP:$GP,'Line Detail'!$P:$P,$A21,'Line Detail'!$BI:$BI,"&lt;&gt;No Bid"))</f>
        <v>0</v>
      </c>
      <c r="M21" s="86">
        <f t="shared" si="4"/>
        <v>0</v>
      </c>
      <c r="O21" s="163" t="str">
        <f>IFERROR(IF($A21="",SUMIFS('Line Detail'!$EL:$EL,'Line Detail'!$Q:$Q,$B21,'Line Detail'!$BI:$BI,"&lt;&gt;No Bid"),SUMIFS('Line Detail'!$EL:$EL,'Line Detail'!$P:$P,$A21,'Line Detail'!$BI:$BI,"&lt;&gt;No Bid"))/IF($A21="",SUMIFS('Line Detail'!$FD:$FD,'Line Detail'!$Q:$Q,$B21,'Line Detail'!$BI:$BI,"&lt;&gt;No Bid"),SUMIFS('Line Detail'!$FD:$FD,'Line Detail'!$P:$P,$A21,'Line Detail'!$BI:$BI,"&lt;&gt;No Bid")),"")</f>
        <v/>
      </c>
      <c r="P21" s="158" t="str">
        <f>IFERROR(IF($A21="",SUMIFS('Line Detail'!$FE:$FE,'Line Detail'!$Q:$Q,$B21,'Line Detail'!$BI:$BI,"&lt;&gt;No Bid"),SUMIFS('Line Detail'!$FE:$FE,'Line Detail'!$P:$P,$A21,'Line Detail'!$BI:$BI,"&lt;&gt;No Bid"))/IF($A21="",SUMIFS('Line Detail'!$FW:$FW,'Line Detail'!$Q:$Q,$B21,'Line Detail'!$BI:$BI,"&lt;&gt;No Bid"),SUMIFS('Line Detail'!$FW:$FW,'Line Detail'!$P:$P,$A21,'Line Detail'!$BI:$BI,"&lt;&gt;No Bid")),"")</f>
        <v/>
      </c>
      <c r="R21" s="325">
        <f>IFERROR((SUMIFS('Line Detail'!HL:HL,'Line Detail'!Q:Q,B21,'Line Detail'!BI:BI,"&lt;&gt;No Bid")) / (SUMIFS('Line Detail'!HM:HM,'Line Detail'!Q:Q,B21,'Line Detail'!BI:BI,"&lt;&gt;No Bid")),0)</f>
        <v>0</v>
      </c>
      <c r="T21" s="163" t="str">
        <f>IFERROR(IF($A21="",SUMIFS('Line Detail'!$GI:$GI,'Line Detail'!$Q:$Q,$B21,'Line Detail'!$BI:$BI,"&lt;&gt;No Bid"),SUMIFS('Line Detail'!$GI:$GI,'Line Detail'!$P:$P,$A21,'Line Detail'!$BI:$BI,"&lt;&gt;No Bid"))/IF($A21="",SUMIFS('Line Detail'!$GD:$GD,'Line Detail'!$Q:$Q,$B21,'Line Detail'!$BI:$BI,"&lt;&gt;No Bid"),SUMIFS('Line Detail'!$GD:$GD,'Line Detail'!$P:$P,$A21,'Line Detail'!$BI:$BI,"&lt;&gt;No Bid")),"")</f>
        <v/>
      </c>
      <c r="U21" s="163" t="str">
        <f>IFERROR(IF($A21="",SUMIFS('Line Detail'!$EW:$EW,'Line Detail'!$Q:$Q,$B21,'Line Detail'!$BI:$BI,"&lt;&gt;No Bid"),SUMIFS('Line Detail'!$EW:$EW,'Line Detail'!$P:$P,$A21,'Line Detail'!$BI:$BI,"&lt;&gt;No Bid"))/IF($A21="",SUMIFS('Line Detail'!$ER:$ER,'Line Detail'!$Q:$Q,$B21,'Line Detail'!$BI:$BI,"&lt;&gt;No Bid"),SUMIFS('Line Detail'!$ER:$ER,'Line Detail'!$P:$P,$A21,'Line Detail'!$BI:$BI,"&lt;&gt;No Bid")),"")</f>
        <v/>
      </c>
      <c r="V21" s="158" t="str">
        <f>IFERROR(IF($A21="",SUMIFS('Line Detail'!$FP:$FP,'Line Detail'!$Q:$Q,$B21,'Line Detail'!$BI:$BI,"&lt;&gt;No Bid"),SUMIFS('Line Detail'!$FP:$FP,'Line Detail'!$P:$P,$A21,'Line Detail'!$BI:$BI,"&lt;&gt;No Bid"))/IF($A21="",SUMIFS('Line Detail'!$FK:$FK,'Line Detail'!$Q:$Q,$B21,'Line Detail'!$BI:$BI,"&lt;&gt;No Bid"),SUMIFS('Line Detail'!$FK:$FK,'Line Detail'!$P:$P,$A21,'Line Detail'!$BI:$BI,"&lt;&gt;No Bid")),"")</f>
        <v/>
      </c>
      <c r="W21" s="158" t="str">
        <f>IFERROR(IF($A21="",SUMIFS('Line Detail'!$HA:$HA,'Line Detail'!$Q:$Q,$B21,'Line Detail'!$BI:$BI,"&lt;&gt;No Bid"),SUMIFS('Line Detail'!$HA:$HA,'Line Detail'!$P:$P,$A21,'Line Detail'!$BI:$BI,"&lt;&gt;No Bid"))/IF($A21="",SUMIFS('Line Detail'!$FK:$FK,'Line Detail'!$Q:$Q,$B21,'Line Detail'!$BI:$BI,"&lt;&gt;No Bid"),SUMIFS('Line Detail'!$FK:$FK,'Line Detail'!$P:$P,$A21,'Line Detail'!$BI:$BI,"&lt;&gt;No Bid")),"")</f>
        <v/>
      </c>
      <c r="Y21" s="4">
        <f>IF($A21="",SUMIFS('Line Detail'!$GI:$GI,'Line Detail'!$Q:$Q,$B21,'Line Detail'!$BI:$BI,"&lt;&gt;No Bid"),SUMIFS('Line Detail'!$GI:$GI,'Line Detail'!$P:$P,$A21,'Line Detail'!$BI:$BI,"&lt;&gt;No Bid"))</f>
        <v>0</v>
      </c>
      <c r="Z21" s="4">
        <f>IF($A21="",SUMIFS('Line Detail'!$EW:$EW,'Line Detail'!$Q:$Q,$B21,'Line Detail'!$BI:$BI,"&lt;&gt;No Bid"),SUMIFS('Line Detail'!$EW:$EW,'Line Detail'!$P:$P,$A21,'Line Detail'!$BI:$BI,"&lt;&gt;No Bid"))</f>
        <v>0</v>
      </c>
      <c r="AA21" s="86">
        <f>IF($A21="",SUMIFS('Line Detail'!$FP:$FP,'Line Detail'!$Q:$Q,$B21,'Line Detail'!$BI:$BI,"&lt;&gt;No Bid"),SUMIFS('Line Detail'!$FP:$FP,'Line Detail'!$P:$P,$A21,'Line Detail'!$BI:$BI,"&lt;&gt;No Bid"))</f>
        <v>0</v>
      </c>
      <c r="AB21" s="86">
        <f>IF($A21="",SUMIFS('Line Detail'!$HA:$HA,'Line Detail'!$Q:$Q,$B21,'Line Detail'!$BI:$BI,"&lt;&gt;No Bid"),SUMIFS('Line Detail'!$HA:$HA,'Line Detail'!$P:$P,$A21,'Line Detail'!$BI:$BI,"&lt;&gt;No Bid"))</f>
        <v>0</v>
      </c>
      <c r="AD21" s="163" t="str">
        <f>IFERROR(IF($A21="",SUMIFS('Line Detail'!$GO:$GO,'Line Detail'!$Q:$Q,$B21,'Line Detail'!$BI:$BI,"&lt;&gt;No Bid"),SUMIFS('Line Detail'!$GO:$GO,'Line Detail'!$P:$P,$A21,'Line Detail'!$BI:$BI,"&lt;&gt;No Bid"))/IF($A21="",SUMIFS('Line Detail'!$GD:$GD,'Line Detail'!$Q:$Q,$B21,'Line Detail'!$BI:$BI,"&lt;&gt;No Bid"),SUMIFS('Line Detail'!$GD:$GD,'Line Detail'!$P:$P,$A21,'Line Detail'!$BI:$BI,"&lt;&gt;No Bid")),"")</f>
        <v/>
      </c>
      <c r="AE21" s="163" t="str">
        <f>IFERROR(IF($A21="",SUMIFS('Line Detail'!$FC:$FC,'Line Detail'!$Q:$Q,$B21,'Line Detail'!$BI:$BI,"&lt;&gt;No Bid"),SUMIFS('Line Detail'!$FC:$FC,'Line Detail'!$P:$P,$A21,'Line Detail'!$BI:$BI,"&lt;&gt;No Bid"))/IF($A21="",SUMIFS('Line Detail'!$ER:$ER,'Line Detail'!$Q:$Q,$B21,'Line Detail'!$BI:$BI,"&lt;&gt;No Bid"),SUMIFS('Line Detail'!$ER:$ER,'Line Detail'!$P:$P,$A21,'Line Detail'!$BI:$BI,"&lt;&gt;No Bid")),"")</f>
        <v/>
      </c>
      <c r="AF21" s="158" t="str">
        <f>IFERROR(IF($A21="",SUMIFS('Line Detail'!$FV:$FV,'Line Detail'!$Q:$Q,$B21,'Line Detail'!$BI:$BI,"&lt;&gt;No Bid"),SUMIFS('Line Detail'!$FV:$FV,'Line Detail'!$P:$P,$A21,'Line Detail'!$BI:$BI,"&lt;&gt;No Bid"))/IF($A21="",SUMIFS('Line Detail'!$FK:$FK,'Line Detail'!$Q:$Q,$B21,'Line Detail'!$BI:$BI,"&lt;&gt;No Bid"),SUMIFS('Line Detail'!$FK:$FK,'Line Detail'!$P:$P,$A21,'Line Detail'!$BI:$BI,"&lt;&gt;No Bid")),"")</f>
        <v/>
      </c>
      <c r="AG21" s="158" t="str">
        <f>IFERROR(IF($A21="",SUMIFS('Line Detail'!$HG:$HG,'Line Detail'!$Q:$Q,$B21,'Line Detail'!$BI:$BI,"&lt;&gt;No Bid"),SUMIFS('Line Detail'!$HG:$HG,'Line Detail'!$P:$P,$A21,'Line Detail'!$BI:$BI,"&lt;&gt;No Bid"))/IF($A21="",SUMIFS('Line Detail'!$FK:$FK,'Line Detail'!$Q:$Q,$B21,'Line Detail'!$BI:$BI,"&lt;&gt;No Bid"),SUMIFS('Line Detail'!$FK:$FK,'Line Detail'!$P:$P,$A21,'Line Detail'!$BI:$BI,"&lt;&gt;No Bid")),"")</f>
        <v/>
      </c>
      <c r="AI21" s="4">
        <f>IF($A21="",SUMIFS('Line Detail'!$GO:$GO,'Line Detail'!$Q:$Q,$B21,'Line Detail'!$BI:$BI,"&lt;&gt;No Bid"),SUMIFS('Line Detail'!$GO:$GO,'Line Detail'!$P:$P,$A21,'Line Detail'!$BI:$BI,"&lt;&gt;No Bid"))</f>
        <v>0</v>
      </c>
      <c r="AJ21" s="4">
        <f>IF($A21="",SUMIFS('Line Detail'!$FC:$FC,'Line Detail'!$Q:$Q,$B21,'Line Detail'!$BI:$BI,"&lt;&gt;No Bid"),SUMIFS('Line Detail'!$FC:$FC,'Line Detail'!$P:$P,$A21,'Line Detail'!$BI:$BI,"&lt;&gt;No Bid"))</f>
        <v>0</v>
      </c>
      <c r="AK21" s="86">
        <f>IF($A21="",SUMIFS('Line Detail'!$FV:$FV,'Line Detail'!$Q:$Q,$B21,'Line Detail'!$BI:$BI,"&lt;&gt;No Bid"),SUMIFS('Line Detail'!$FV:$FV,'Line Detail'!$P:$P,$A21,'Line Detail'!$BI:$BI,"&lt;&gt;No Bid"))</f>
        <v>0</v>
      </c>
      <c r="AL21" s="86">
        <f>IF($A21="",SUMIFS('Line Detail'!$HG:$HG,'Line Detail'!$Q:$Q,$B21,'Line Detail'!$BI:$BI,"&lt;&gt;No Bid"),SUMIFS('Line Detail'!$HG:$HG,'Line Detail'!$P:$P,$A21,'Line Detail'!$BI:$BI,"&lt;&gt;No Bid"))</f>
        <v>0</v>
      </c>
    </row>
    <row r="22" spans="1:38" ht="15" customHeight="1" outlineLevel="1" x14ac:dyDescent="0.3">
      <c r="A22" s="87"/>
      <c r="B22" s="85" t="s">
        <v>81</v>
      </c>
      <c r="C22" s="74"/>
      <c r="D22" s="4">
        <f>IF($A22="",SUMIFS('Line Detail'!$FX:$FX,'Line Detail'!$Q:$Q,$B22,'Line Detail'!$BI:$BI,"&lt;&gt;No Bid"),SUMIFS('Line Detail'!$FX:$FX,'Line Detail'!$P:$P,$A22,'Line Detail'!$BI:$BI,"&lt;&gt;No Bid"))</f>
        <v>0</v>
      </c>
      <c r="E22" s="4">
        <f>IF($A22="",SUMIFS('Line Detail'!$EL:$EL,'Line Detail'!$Q:$Q,$B22,'Line Detail'!$BI:$BI,"&lt;&gt;No Bid"),SUMIFS('Line Detail'!$EL:$EL,'Line Detail'!$P:$P,$A22,'Line Detail'!$BI:$BI,"&lt;&gt;No Bid"))</f>
        <v>0</v>
      </c>
      <c r="F22" s="4">
        <f>IF($A22="",SUMIFS('Line Detail'!$FE:$FE,'Line Detail'!$Q:$Q,$B22,'Line Detail'!$BI:$BI,"&lt;&gt;No Bid"),SUMIFS('Line Detail'!$FE:$FE,'Line Detail'!$P:$P,$A22,'Line Detail'!$BI:$BI,"&lt;&gt;No Bid"))</f>
        <v>0</v>
      </c>
      <c r="G22" s="158" t="str">
        <f t="shared" si="0"/>
        <v/>
      </c>
      <c r="H22" s="86">
        <f t="shared" si="1"/>
        <v>0</v>
      </c>
      <c r="I22" s="86">
        <f>IF($A22="",SUMIFS('Line Detail'!$HI:$HI,'Line Detail'!$Q:$Q,$B22,'Line Detail'!$BI:$BI,"&lt;&gt;No Bid"),SUMIFS('Line Detail'!$HI:$HI,'Line Detail'!$P:$P,$A22,'Line Detail'!$BI:$BI,"&lt;&gt;No Bid"))</f>
        <v>0</v>
      </c>
      <c r="J22" s="86">
        <f>IF($A22="",SUMIFS('Line Detail'!$HK:$HK,'Line Detail'!$Q:$Q,$B22,'Line Detail'!$BI:$BI,"&lt;&gt;No Bid"),SUMIFS('Line Detail'!$HK:$HK,'Line Detail'!$P:$P,$A22,'Line Detail'!$BI:$BI,"&lt;&gt;No Bid"))</f>
        <v>0</v>
      </c>
      <c r="K22" s="86">
        <f t="shared" si="3"/>
        <v>0</v>
      </c>
      <c r="L22" s="86">
        <f>IF($A22="",SUMIFS('Line Detail'!$GP:$GP,'Line Detail'!$Q:$Q,$B22,'Line Detail'!$BI:$BI,"&lt;&gt;No Bid"),SUMIFS('Line Detail'!$GP:$GP,'Line Detail'!$P:$P,$A22,'Line Detail'!$BI:$BI,"&lt;&gt;No Bid"))</f>
        <v>0</v>
      </c>
      <c r="M22" s="86">
        <f t="shared" si="4"/>
        <v>0</v>
      </c>
      <c r="O22" s="163" t="str">
        <f>IFERROR(IF($A22="",SUMIFS('Line Detail'!$EL:$EL,'Line Detail'!$Q:$Q,$B22,'Line Detail'!$BI:$BI,"&lt;&gt;No Bid"),SUMIFS('Line Detail'!$EL:$EL,'Line Detail'!$P:$P,$A22,'Line Detail'!$BI:$BI,"&lt;&gt;No Bid"))/IF($A22="",SUMIFS('Line Detail'!$FD:$FD,'Line Detail'!$Q:$Q,$B22,'Line Detail'!$BI:$BI,"&lt;&gt;No Bid"),SUMIFS('Line Detail'!$FD:$FD,'Line Detail'!$P:$P,$A22,'Line Detail'!$BI:$BI,"&lt;&gt;No Bid")),"")</f>
        <v/>
      </c>
      <c r="P22" s="158" t="str">
        <f>IFERROR(IF($A22="",SUMIFS('Line Detail'!$FE:$FE,'Line Detail'!$Q:$Q,$B22,'Line Detail'!$BI:$BI,"&lt;&gt;No Bid"),SUMIFS('Line Detail'!$FE:$FE,'Line Detail'!$P:$P,$A22,'Line Detail'!$BI:$BI,"&lt;&gt;No Bid"))/IF($A22="",SUMIFS('Line Detail'!$FW:$FW,'Line Detail'!$Q:$Q,$B22,'Line Detail'!$BI:$BI,"&lt;&gt;No Bid"),SUMIFS('Line Detail'!$FW:$FW,'Line Detail'!$P:$P,$A22,'Line Detail'!$BI:$BI,"&lt;&gt;No Bid")),"")</f>
        <v/>
      </c>
      <c r="R22" s="325">
        <f>IFERROR((SUMIFS('Line Detail'!HL:HL,'Line Detail'!Q:Q,B22,'Line Detail'!BI:BI,"&lt;&gt;No Bid")) / (SUMIFS('Line Detail'!HM:HM,'Line Detail'!Q:Q,B22,'Line Detail'!BI:BI,"&lt;&gt;No Bid")),0)</f>
        <v>0</v>
      </c>
      <c r="T22" s="163" t="str">
        <f>IFERROR(IF($A22="",SUMIFS('Line Detail'!$GI:$GI,'Line Detail'!$Q:$Q,$B22,'Line Detail'!$BI:$BI,"&lt;&gt;No Bid"),SUMIFS('Line Detail'!$GI:$GI,'Line Detail'!$P:$P,$A22,'Line Detail'!$BI:$BI,"&lt;&gt;No Bid"))/IF($A22="",SUMIFS('Line Detail'!$GD:$GD,'Line Detail'!$Q:$Q,$B22,'Line Detail'!$BI:$BI,"&lt;&gt;No Bid"),SUMIFS('Line Detail'!$GD:$GD,'Line Detail'!$P:$P,$A22,'Line Detail'!$BI:$BI,"&lt;&gt;No Bid")),"")</f>
        <v/>
      </c>
      <c r="U22" s="163" t="str">
        <f>IFERROR(IF($A22="",SUMIFS('Line Detail'!$EW:$EW,'Line Detail'!$Q:$Q,$B22,'Line Detail'!$BI:$BI,"&lt;&gt;No Bid"),SUMIFS('Line Detail'!$EW:$EW,'Line Detail'!$P:$P,$A22,'Line Detail'!$BI:$BI,"&lt;&gt;No Bid"))/IF($A22="",SUMIFS('Line Detail'!$ER:$ER,'Line Detail'!$Q:$Q,$B22,'Line Detail'!$BI:$BI,"&lt;&gt;No Bid"),SUMIFS('Line Detail'!$ER:$ER,'Line Detail'!$P:$P,$A22,'Line Detail'!$BI:$BI,"&lt;&gt;No Bid")),"")</f>
        <v/>
      </c>
      <c r="V22" s="158" t="str">
        <f>IFERROR(IF($A22="",SUMIFS('Line Detail'!$FP:$FP,'Line Detail'!$Q:$Q,$B22,'Line Detail'!$BI:$BI,"&lt;&gt;No Bid"),SUMIFS('Line Detail'!$FP:$FP,'Line Detail'!$P:$P,$A22,'Line Detail'!$BI:$BI,"&lt;&gt;No Bid"))/IF($A22="",SUMIFS('Line Detail'!$FK:$FK,'Line Detail'!$Q:$Q,$B22,'Line Detail'!$BI:$BI,"&lt;&gt;No Bid"),SUMIFS('Line Detail'!$FK:$FK,'Line Detail'!$P:$P,$A22,'Line Detail'!$BI:$BI,"&lt;&gt;No Bid")),"")</f>
        <v/>
      </c>
      <c r="W22" s="158" t="str">
        <f>IFERROR(IF($A22="",SUMIFS('Line Detail'!$HA:$HA,'Line Detail'!$Q:$Q,$B22,'Line Detail'!$BI:$BI,"&lt;&gt;No Bid"),SUMIFS('Line Detail'!$HA:$HA,'Line Detail'!$P:$P,$A22,'Line Detail'!$BI:$BI,"&lt;&gt;No Bid"))/IF($A22="",SUMIFS('Line Detail'!$FK:$FK,'Line Detail'!$Q:$Q,$B22,'Line Detail'!$BI:$BI,"&lt;&gt;No Bid"),SUMIFS('Line Detail'!$FK:$FK,'Line Detail'!$P:$P,$A22,'Line Detail'!$BI:$BI,"&lt;&gt;No Bid")),"")</f>
        <v/>
      </c>
      <c r="Y22" s="4">
        <f>IF($A22="",SUMIFS('Line Detail'!$GI:$GI,'Line Detail'!$Q:$Q,$B22,'Line Detail'!$BI:$BI,"&lt;&gt;No Bid"),SUMIFS('Line Detail'!$GI:$GI,'Line Detail'!$P:$P,$A22,'Line Detail'!$BI:$BI,"&lt;&gt;No Bid"))</f>
        <v>0</v>
      </c>
      <c r="Z22" s="4">
        <f>IF($A22="",SUMIFS('Line Detail'!$EW:$EW,'Line Detail'!$Q:$Q,$B22,'Line Detail'!$BI:$BI,"&lt;&gt;No Bid"),SUMIFS('Line Detail'!$EW:$EW,'Line Detail'!$P:$P,$A22,'Line Detail'!$BI:$BI,"&lt;&gt;No Bid"))</f>
        <v>0</v>
      </c>
      <c r="AA22" s="86">
        <f>IF($A22="",SUMIFS('Line Detail'!$FP:$FP,'Line Detail'!$Q:$Q,$B22,'Line Detail'!$BI:$BI,"&lt;&gt;No Bid"),SUMIFS('Line Detail'!$FP:$FP,'Line Detail'!$P:$P,$A22,'Line Detail'!$BI:$BI,"&lt;&gt;No Bid"))</f>
        <v>0</v>
      </c>
      <c r="AB22" s="86">
        <f>IF($A22="",SUMIFS('Line Detail'!$HA:$HA,'Line Detail'!$Q:$Q,$B22,'Line Detail'!$BI:$BI,"&lt;&gt;No Bid"),SUMIFS('Line Detail'!$HA:$HA,'Line Detail'!$P:$P,$A22,'Line Detail'!$BI:$BI,"&lt;&gt;No Bid"))</f>
        <v>0</v>
      </c>
      <c r="AD22" s="163" t="str">
        <f>IFERROR(IF($A22="",SUMIFS('Line Detail'!$GO:$GO,'Line Detail'!$Q:$Q,$B22,'Line Detail'!$BI:$BI,"&lt;&gt;No Bid"),SUMIFS('Line Detail'!$GO:$GO,'Line Detail'!$P:$P,$A22,'Line Detail'!$BI:$BI,"&lt;&gt;No Bid"))/IF($A22="",SUMIFS('Line Detail'!$GD:$GD,'Line Detail'!$Q:$Q,$B22,'Line Detail'!$BI:$BI,"&lt;&gt;No Bid"),SUMIFS('Line Detail'!$GD:$GD,'Line Detail'!$P:$P,$A22,'Line Detail'!$BI:$BI,"&lt;&gt;No Bid")),"")</f>
        <v/>
      </c>
      <c r="AE22" s="163" t="str">
        <f>IFERROR(IF($A22="",SUMIFS('Line Detail'!$FC:$FC,'Line Detail'!$Q:$Q,$B22,'Line Detail'!$BI:$BI,"&lt;&gt;No Bid"),SUMIFS('Line Detail'!$FC:$FC,'Line Detail'!$P:$P,$A22,'Line Detail'!$BI:$BI,"&lt;&gt;No Bid"))/IF($A22="",SUMIFS('Line Detail'!$ER:$ER,'Line Detail'!$Q:$Q,$B22,'Line Detail'!$BI:$BI,"&lt;&gt;No Bid"),SUMIFS('Line Detail'!$ER:$ER,'Line Detail'!$P:$P,$A22,'Line Detail'!$BI:$BI,"&lt;&gt;No Bid")),"")</f>
        <v/>
      </c>
      <c r="AF22" s="158" t="str">
        <f>IFERROR(IF($A22="",SUMIFS('Line Detail'!$FV:$FV,'Line Detail'!$Q:$Q,$B22,'Line Detail'!$BI:$BI,"&lt;&gt;No Bid"),SUMIFS('Line Detail'!$FV:$FV,'Line Detail'!$P:$P,$A22,'Line Detail'!$BI:$BI,"&lt;&gt;No Bid"))/IF($A22="",SUMIFS('Line Detail'!$FK:$FK,'Line Detail'!$Q:$Q,$B22,'Line Detail'!$BI:$BI,"&lt;&gt;No Bid"),SUMIFS('Line Detail'!$FK:$FK,'Line Detail'!$P:$P,$A22,'Line Detail'!$BI:$BI,"&lt;&gt;No Bid")),"")</f>
        <v/>
      </c>
      <c r="AG22" s="158" t="str">
        <f>IFERROR(IF($A22="",SUMIFS('Line Detail'!$HG:$HG,'Line Detail'!$Q:$Q,$B22,'Line Detail'!$BI:$BI,"&lt;&gt;No Bid"),SUMIFS('Line Detail'!$HG:$HG,'Line Detail'!$P:$P,$A22,'Line Detail'!$BI:$BI,"&lt;&gt;No Bid"))/IF($A22="",SUMIFS('Line Detail'!$FK:$FK,'Line Detail'!$Q:$Q,$B22,'Line Detail'!$BI:$BI,"&lt;&gt;No Bid"),SUMIFS('Line Detail'!$FK:$FK,'Line Detail'!$P:$P,$A22,'Line Detail'!$BI:$BI,"&lt;&gt;No Bid")),"")</f>
        <v/>
      </c>
      <c r="AI22" s="4">
        <f>IF($A22="",SUMIFS('Line Detail'!$GO:$GO,'Line Detail'!$Q:$Q,$B22,'Line Detail'!$BI:$BI,"&lt;&gt;No Bid"),SUMIFS('Line Detail'!$GO:$GO,'Line Detail'!$P:$P,$A22,'Line Detail'!$BI:$BI,"&lt;&gt;No Bid"))</f>
        <v>0</v>
      </c>
      <c r="AJ22" s="4">
        <f>IF($A22="",SUMIFS('Line Detail'!$FC:$FC,'Line Detail'!$Q:$Q,$B22,'Line Detail'!$BI:$BI,"&lt;&gt;No Bid"),SUMIFS('Line Detail'!$FC:$FC,'Line Detail'!$P:$P,$A22,'Line Detail'!$BI:$BI,"&lt;&gt;No Bid"))</f>
        <v>0</v>
      </c>
      <c r="AK22" s="86">
        <f>IF($A22="",SUMIFS('Line Detail'!$FV:$FV,'Line Detail'!$Q:$Q,$B22,'Line Detail'!$BI:$BI,"&lt;&gt;No Bid"),SUMIFS('Line Detail'!$FV:$FV,'Line Detail'!$P:$P,$A22,'Line Detail'!$BI:$BI,"&lt;&gt;No Bid"))</f>
        <v>0</v>
      </c>
      <c r="AL22" s="86">
        <f>IF($A22="",SUMIFS('Line Detail'!$HG:$HG,'Line Detail'!$Q:$Q,$B22,'Line Detail'!$BI:$BI,"&lt;&gt;No Bid"),SUMIFS('Line Detail'!$HG:$HG,'Line Detail'!$P:$P,$A22,'Line Detail'!$BI:$BI,"&lt;&gt;No Bid"))</f>
        <v>0</v>
      </c>
    </row>
    <row r="23" spans="1:38" ht="15" customHeight="1" outlineLevel="1" x14ac:dyDescent="0.3">
      <c r="A23" s="87"/>
      <c r="B23" s="85" t="s">
        <v>84</v>
      </c>
      <c r="C23" s="74"/>
      <c r="D23" s="4">
        <f>IF($A23="",SUMIFS('Line Detail'!$FX:$FX,'Line Detail'!$Q:$Q,$B23,'Line Detail'!$BI:$BI,"&lt;&gt;No Bid"),SUMIFS('Line Detail'!$FX:$FX,'Line Detail'!$P:$P,$A23,'Line Detail'!$BI:$BI,"&lt;&gt;No Bid"))</f>
        <v>0</v>
      </c>
      <c r="E23" s="4">
        <f>IF($A23="",SUMIFS('Line Detail'!$EL:$EL,'Line Detail'!$Q:$Q,$B23,'Line Detail'!$BI:$BI,"&lt;&gt;No Bid"),SUMIFS('Line Detail'!$EL:$EL,'Line Detail'!$P:$P,$A23,'Line Detail'!$BI:$BI,"&lt;&gt;No Bid"))</f>
        <v>0</v>
      </c>
      <c r="F23" s="4">
        <f>IF($A23="",SUMIFS('Line Detail'!$FE:$FE,'Line Detail'!$Q:$Q,$B23,'Line Detail'!$BI:$BI,"&lt;&gt;No Bid"),SUMIFS('Line Detail'!$FE:$FE,'Line Detail'!$P:$P,$A23,'Line Detail'!$BI:$BI,"&lt;&gt;No Bid"))</f>
        <v>0</v>
      </c>
      <c r="G23" s="158" t="str">
        <f t="shared" si="0"/>
        <v/>
      </c>
      <c r="H23" s="86">
        <f t="shared" si="1"/>
        <v>0</v>
      </c>
      <c r="I23" s="86">
        <f>IF($A23="",SUMIFS('Line Detail'!$HI:$HI,'Line Detail'!$Q:$Q,$B23,'Line Detail'!$BI:$BI,"&lt;&gt;No Bid"),SUMIFS('Line Detail'!$HI:$HI,'Line Detail'!$P:$P,$A23,'Line Detail'!$BI:$BI,"&lt;&gt;No Bid"))</f>
        <v>0</v>
      </c>
      <c r="J23" s="86">
        <f>IF($A23="",SUMIFS('Line Detail'!$HK:$HK,'Line Detail'!$Q:$Q,$B23,'Line Detail'!$BI:$BI,"&lt;&gt;No Bid"),SUMIFS('Line Detail'!$HK:$HK,'Line Detail'!$P:$P,$A23,'Line Detail'!$BI:$BI,"&lt;&gt;No Bid"))</f>
        <v>0</v>
      </c>
      <c r="K23" s="86">
        <f t="shared" si="3"/>
        <v>0</v>
      </c>
      <c r="L23" s="86">
        <f>IF($A23="",SUMIFS('Line Detail'!$GP:$GP,'Line Detail'!$Q:$Q,$B23,'Line Detail'!$BI:$BI,"&lt;&gt;No Bid"),SUMIFS('Line Detail'!$GP:$GP,'Line Detail'!$P:$P,$A23,'Line Detail'!$BI:$BI,"&lt;&gt;No Bid"))</f>
        <v>0</v>
      </c>
      <c r="M23" s="86">
        <f t="shared" si="4"/>
        <v>0</v>
      </c>
      <c r="O23" s="163" t="str">
        <f>IFERROR(IF($A23="",SUMIFS('Line Detail'!$EL:$EL,'Line Detail'!$Q:$Q,$B23,'Line Detail'!$BI:$BI,"&lt;&gt;No Bid"),SUMIFS('Line Detail'!$EL:$EL,'Line Detail'!$P:$P,$A23,'Line Detail'!$BI:$BI,"&lt;&gt;No Bid"))/IF($A23="",SUMIFS('Line Detail'!$FD:$FD,'Line Detail'!$Q:$Q,$B23,'Line Detail'!$BI:$BI,"&lt;&gt;No Bid"),SUMIFS('Line Detail'!$FD:$FD,'Line Detail'!$P:$P,$A23,'Line Detail'!$BI:$BI,"&lt;&gt;No Bid")),"")</f>
        <v/>
      </c>
      <c r="P23" s="158" t="str">
        <f>IFERROR(IF($A23="",SUMIFS('Line Detail'!$FE:$FE,'Line Detail'!$Q:$Q,$B23,'Line Detail'!$BI:$BI,"&lt;&gt;No Bid"),SUMIFS('Line Detail'!$FE:$FE,'Line Detail'!$P:$P,$A23,'Line Detail'!$BI:$BI,"&lt;&gt;No Bid"))/IF($A23="",SUMIFS('Line Detail'!$FW:$FW,'Line Detail'!$Q:$Q,$B23,'Line Detail'!$BI:$BI,"&lt;&gt;No Bid"),SUMIFS('Line Detail'!$FW:$FW,'Line Detail'!$P:$P,$A23,'Line Detail'!$BI:$BI,"&lt;&gt;No Bid")),"")</f>
        <v/>
      </c>
      <c r="R23" s="325">
        <f>IFERROR((SUMIFS('Line Detail'!HL:HL,'Line Detail'!Q:Q,B23,'Line Detail'!BI:BI,"&lt;&gt;No Bid")) / (SUMIFS('Line Detail'!HM:HM,'Line Detail'!Q:Q,B23,'Line Detail'!BI:BI,"&lt;&gt;No Bid")),0)</f>
        <v>0</v>
      </c>
      <c r="T23" s="163" t="str">
        <f>IFERROR(IF($A23="",SUMIFS('Line Detail'!$GI:$GI,'Line Detail'!$Q:$Q,$B23,'Line Detail'!$BI:$BI,"&lt;&gt;No Bid"),SUMIFS('Line Detail'!$GI:$GI,'Line Detail'!$P:$P,$A23,'Line Detail'!$BI:$BI,"&lt;&gt;No Bid"))/IF($A23="",SUMIFS('Line Detail'!$GD:$GD,'Line Detail'!$Q:$Q,$B23,'Line Detail'!$BI:$BI,"&lt;&gt;No Bid"),SUMIFS('Line Detail'!$GD:$GD,'Line Detail'!$P:$P,$A23,'Line Detail'!$BI:$BI,"&lt;&gt;No Bid")),"")</f>
        <v/>
      </c>
      <c r="U23" s="163" t="str">
        <f>IFERROR(IF($A23="",SUMIFS('Line Detail'!$EW:$EW,'Line Detail'!$Q:$Q,$B23,'Line Detail'!$BI:$BI,"&lt;&gt;No Bid"),SUMIFS('Line Detail'!$EW:$EW,'Line Detail'!$P:$P,$A23,'Line Detail'!$BI:$BI,"&lt;&gt;No Bid"))/IF($A23="",SUMIFS('Line Detail'!$ER:$ER,'Line Detail'!$Q:$Q,$B23,'Line Detail'!$BI:$BI,"&lt;&gt;No Bid"),SUMIFS('Line Detail'!$ER:$ER,'Line Detail'!$P:$P,$A23,'Line Detail'!$BI:$BI,"&lt;&gt;No Bid")),"")</f>
        <v/>
      </c>
      <c r="V23" s="158" t="str">
        <f>IFERROR(IF($A23="",SUMIFS('Line Detail'!$FP:$FP,'Line Detail'!$Q:$Q,$B23,'Line Detail'!$BI:$BI,"&lt;&gt;No Bid"),SUMIFS('Line Detail'!$FP:$FP,'Line Detail'!$P:$P,$A23,'Line Detail'!$BI:$BI,"&lt;&gt;No Bid"))/IF($A23="",SUMIFS('Line Detail'!$FK:$FK,'Line Detail'!$Q:$Q,$B23,'Line Detail'!$BI:$BI,"&lt;&gt;No Bid"),SUMIFS('Line Detail'!$FK:$FK,'Line Detail'!$P:$P,$A23,'Line Detail'!$BI:$BI,"&lt;&gt;No Bid")),"")</f>
        <v/>
      </c>
      <c r="W23" s="158" t="str">
        <f>IFERROR(IF($A23="",SUMIFS('Line Detail'!$HA:$HA,'Line Detail'!$Q:$Q,$B23,'Line Detail'!$BI:$BI,"&lt;&gt;No Bid"),SUMIFS('Line Detail'!$HA:$HA,'Line Detail'!$P:$P,$A23,'Line Detail'!$BI:$BI,"&lt;&gt;No Bid"))/IF($A23="",SUMIFS('Line Detail'!$FK:$FK,'Line Detail'!$Q:$Q,$B23,'Line Detail'!$BI:$BI,"&lt;&gt;No Bid"),SUMIFS('Line Detail'!$FK:$FK,'Line Detail'!$P:$P,$A23,'Line Detail'!$BI:$BI,"&lt;&gt;No Bid")),"")</f>
        <v/>
      </c>
      <c r="Y23" s="4">
        <f>IF($A23="",SUMIFS('Line Detail'!$GI:$GI,'Line Detail'!$Q:$Q,$B23,'Line Detail'!$BI:$BI,"&lt;&gt;No Bid"),SUMIFS('Line Detail'!$GI:$GI,'Line Detail'!$P:$P,$A23,'Line Detail'!$BI:$BI,"&lt;&gt;No Bid"))</f>
        <v>0</v>
      </c>
      <c r="Z23" s="4">
        <f>IF($A23="",SUMIFS('Line Detail'!$EW:$EW,'Line Detail'!$Q:$Q,$B23,'Line Detail'!$BI:$BI,"&lt;&gt;No Bid"),SUMIFS('Line Detail'!$EW:$EW,'Line Detail'!$P:$P,$A23,'Line Detail'!$BI:$BI,"&lt;&gt;No Bid"))</f>
        <v>0</v>
      </c>
      <c r="AA23" s="86">
        <f>IF($A23="",SUMIFS('Line Detail'!$FP:$FP,'Line Detail'!$Q:$Q,$B23,'Line Detail'!$BI:$BI,"&lt;&gt;No Bid"),SUMIFS('Line Detail'!$FP:$FP,'Line Detail'!$P:$P,$A23,'Line Detail'!$BI:$BI,"&lt;&gt;No Bid"))</f>
        <v>0</v>
      </c>
      <c r="AB23" s="86">
        <f>IF($A23="",SUMIFS('Line Detail'!$HA:$HA,'Line Detail'!$Q:$Q,$B23,'Line Detail'!$BI:$BI,"&lt;&gt;No Bid"),SUMIFS('Line Detail'!$HA:$HA,'Line Detail'!$P:$P,$A23,'Line Detail'!$BI:$BI,"&lt;&gt;No Bid"))</f>
        <v>0</v>
      </c>
      <c r="AD23" s="163" t="str">
        <f>IFERROR(IF($A23="",SUMIFS('Line Detail'!$GO:$GO,'Line Detail'!$Q:$Q,$B23,'Line Detail'!$BI:$BI,"&lt;&gt;No Bid"),SUMIFS('Line Detail'!$GO:$GO,'Line Detail'!$P:$P,$A23,'Line Detail'!$BI:$BI,"&lt;&gt;No Bid"))/IF($A23="",SUMIFS('Line Detail'!$GD:$GD,'Line Detail'!$Q:$Q,$B23,'Line Detail'!$BI:$BI,"&lt;&gt;No Bid"),SUMIFS('Line Detail'!$GD:$GD,'Line Detail'!$P:$P,$A23,'Line Detail'!$BI:$BI,"&lt;&gt;No Bid")),"")</f>
        <v/>
      </c>
      <c r="AE23" s="163" t="str">
        <f>IFERROR(IF($A23="",SUMIFS('Line Detail'!$FC:$FC,'Line Detail'!$Q:$Q,$B23,'Line Detail'!$BI:$BI,"&lt;&gt;No Bid"),SUMIFS('Line Detail'!$FC:$FC,'Line Detail'!$P:$P,$A23,'Line Detail'!$BI:$BI,"&lt;&gt;No Bid"))/IF($A23="",SUMIFS('Line Detail'!$ER:$ER,'Line Detail'!$Q:$Q,$B23,'Line Detail'!$BI:$BI,"&lt;&gt;No Bid"),SUMIFS('Line Detail'!$ER:$ER,'Line Detail'!$P:$P,$A23,'Line Detail'!$BI:$BI,"&lt;&gt;No Bid")),"")</f>
        <v/>
      </c>
      <c r="AF23" s="158" t="str">
        <f>IFERROR(IF($A23="",SUMIFS('Line Detail'!$FV:$FV,'Line Detail'!$Q:$Q,$B23,'Line Detail'!$BI:$BI,"&lt;&gt;No Bid"),SUMIFS('Line Detail'!$FV:$FV,'Line Detail'!$P:$P,$A23,'Line Detail'!$BI:$BI,"&lt;&gt;No Bid"))/IF($A23="",SUMIFS('Line Detail'!$FK:$FK,'Line Detail'!$Q:$Q,$B23,'Line Detail'!$BI:$BI,"&lt;&gt;No Bid"),SUMIFS('Line Detail'!$FK:$FK,'Line Detail'!$P:$P,$A23,'Line Detail'!$BI:$BI,"&lt;&gt;No Bid")),"")</f>
        <v/>
      </c>
      <c r="AG23" s="158" t="str">
        <f>IFERROR(IF($A23="",SUMIFS('Line Detail'!$HG:$HG,'Line Detail'!$Q:$Q,$B23,'Line Detail'!$BI:$BI,"&lt;&gt;No Bid"),SUMIFS('Line Detail'!$HG:$HG,'Line Detail'!$P:$P,$A23,'Line Detail'!$BI:$BI,"&lt;&gt;No Bid"))/IF($A23="",SUMIFS('Line Detail'!$FK:$FK,'Line Detail'!$Q:$Q,$B23,'Line Detail'!$BI:$BI,"&lt;&gt;No Bid"),SUMIFS('Line Detail'!$FK:$FK,'Line Detail'!$P:$P,$A23,'Line Detail'!$BI:$BI,"&lt;&gt;No Bid")),"")</f>
        <v/>
      </c>
      <c r="AI23" s="4">
        <f>IF($A23="",SUMIFS('Line Detail'!$GO:$GO,'Line Detail'!$Q:$Q,$B23,'Line Detail'!$BI:$BI,"&lt;&gt;No Bid"),SUMIFS('Line Detail'!$GO:$GO,'Line Detail'!$P:$P,$A23,'Line Detail'!$BI:$BI,"&lt;&gt;No Bid"))</f>
        <v>0</v>
      </c>
      <c r="AJ23" s="4">
        <f>IF($A23="",SUMIFS('Line Detail'!$FC:$FC,'Line Detail'!$Q:$Q,$B23,'Line Detail'!$BI:$BI,"&lt;&gt;No Bid"),SUMIFS('Line Detail'!$FC:$FC,'Line Detail'!$P:$P,$A23,'Line Detail'!$BI:$BI,"&lt;&gt;No Bid"))</f>
        <v>0</v>
      </c>
      <c r="AK23" s="86">
        <f>IF($A23="",SUMIFS('Line Detail'!$FV:$FV,'Line Detail'!$Q:$Q,$B23,'Line Detail'!$BI:$BI,"&lt;&gt;No Bid"),SUMIFS('Line Detail'!$FV:$FV,'Line Detail'!$P:$P,$A23,'Line Detail'!$BI:$BI,"&lt;&gt;No Bid"))</f>
        <v>0</v>
      </c>
      <c r="AL23" s="86">
        <f>IF($A23="",SUMIFS('Line Detail'!$HG:$HG,'Line Detail'!$Q:$Q,$B23,'Line Detail'!$BI:$BI,"&lt;&gt;No Bid"),SUMIFS('Line Detail'!$HG:$HG,'Line Detail'!$P:$P,$A23,'Line Detail'!$BI:$BI,"&lt;&gt;No Bid"))</f>
        <v>0</v>
      </c>
    </row>
    <row r="24" spans="1:38" ht="15" customHeight="1" x14ac:dyDescent="0.3">
      <c r="A24" s="87" t="s">
        <v>432</v>
      </c>
      <c r="B24" s="85"/>
      <c r="C24" s="74"/>
      <c r="D24" s="4">
        <f>IF($A24="",SUMIFS('Line Detail'!$FX:$FX,'Line Detail'!$Q:$Q,$B24,'Line Detail'!$BI:$BI,"&lt;&gt;No Bid"),SUMIFS('Line Detail'!$FX:$FX,'Line Detail'!$P:$P,$A24,'Line Detail'!$BI:$BI,"&lt;&gt;No Bid"))</f>
        <v>0</v>
      </c>
      <c r="E24" s="4">
        <f>IF($A24="",SUMIFS('Line Detail'!$EL:$EL,'Line Detail'!$Q:$Q,$B24,'Line Detail'!$BI:$BI,"&lt;&gt;No Bid"),SUMIFS('Line Detail'!$EL:$EL,'Line Detail'!$P:$P,$A24,'Line Detail'!$BI:$BI,"&lt;&gt;No Bid"))</f>
        <v>0</v>
      </c>
      <c r="F24" s="4">
        <f>IF($A24="",SUMIFS('Line Detail'!$FE:$FE,'Line Detail'!$Q:$Q,$B24,'Line Detail'!$BI:$BI,"&lt;&gt;No Bid"),SUMIFS('Line Detail'!$FE:$FE,'Line Detail'!$P:$P,$A24,'Line Detail'!$BI:$BI,"&lt;&gt;No Bid"))</f>
        <v>0</v>
      </c>
      <c r="G24" s="158" t="str">
        <f t="shared" si="0"/>
        <v/>
      </c>
      <c r="H24" s="86">
        <f t="shared" si="1"/>
        <v>0</v>
      </c>
      <c r="I24" s="86">
        <f>IF($A24="",SUMIFS('Line Detail'!$HI:$HI,'Line Detail'!$Q:$Q,$B24,'Line Detail'!$BI:$BI,"&lt;&gt;No Bid"),SUMIFS('Line Detail'!$HI:$HI,'Line Detail'!$P:$P,$A24,'Line Detail'!$BI:$BI,"&lt;&gt;No Bid"))</f>
        <v>0</v>
      </c>
      <c r="J24" s="86">
        <f>IF($A24="",SUMIFS('Line Detail'!$HK:$HK,'Line Detail'!$Q:$Q,$B24,'Line Detail'!$BI:$BI,"&lt;&gt;No Bid"),SUMIFS('Line Detail'!$HK:$HK,'Line Detail'!$P:$P,$A24,'Line Detail'!$BI:$BI,"&lt;&gt;No Bid"))</f>
        <v>0</v>
      </c>
      <c r="K24" s="86">
        <f t="shared" si="3"/>
        <v>0</v>
      </c>
      <c r="L24" s="86">
        <f>IF($A24="",SUMIFS('Line Detail'!$GP:$GP,'Line Detail'!$Q:$Q,$B24,'Line Detail'!$BI:$BI,"&lt;&gt;No Bid"),SUMIFS('Line Detail'!$GP:$GP,'Line Detail'!$P:$P,$A24,'Line Detail'!$BI:$BI,"&lt;&gt;No Bid"))</f>
        <v>0</v>
      </c>
      <c r="M24" s="86">
        <f t="shared" si="4"/>
        <v>0</v>
      </c>
      <c r="O24" s="163" t="str">
        <f>IFERROR(IF($A24="",SUMIFS('Line Detail'!$EL:$EL,'Line Detail'!$Q:$Q,$B24,'Line Detail'!$BI:$BI,"&lt;&gt;No Bid"),SUMIFS('Line Detail'!$EL:$EL,'Line Detail'!$P:$P,$A24,'Line Detail'!$BI:$BI,"&lt;&gt;No Bid"))/IF($A24="",SUMIFS('Line Detail'!$FD:$FD,'Line Detail'!$Q:$Q,$B24,'Line Detail'!$BI:$BI,"&lt;&gt;No Bid"),SUMIFS('Line Detail'!$FD:$FD,'Line Detail'!$P:$P,$A24,'Line Detail'!$BI:$BI,"&lt;&gt;No Bid")),"")</f>
        <v/>
      </c>
      <c r="P24" s="158" t="str">
        <f>IFERROR(IF($A24="",SUMIFS('Line Detail'!$FE:$FE,'Line Detail'!$Q:$Q,$B24,'Line Detail'!$BI:$BI,"&lt;&gt;No Bid"),SUMIFS('Line Detail'!$FE:$FE,'Line Detail'!$P:$P,$A24,'Line Detail'!$BI:$BI,"&lt;&gt;No Bid"))/IF($A24="",SUMIFS('Line Detail'!$FW:$FW,'Line Detail'!$Q:$Q,$B24,'Line Detail'!$BI:$BI,"&lt;&gt;No Bid"),SUMIFS('Line Detail'!$FW:$FW,'Line Detail'!$P:$P,$A24,'Line Detail'!$BI:$BI,"&lt;&gt;No Bid")),"")</f>
        <v/>
      </c>
      <c r="R24" s="325">
        <f>IFERROR((SUMIFS('Line Detail'!HL:HL,'Line Detail'!P:P,A24,'Line Detail'!BI:BI,"&lt;&gt;No Bid")) / (SUMIFS('Line Detail'!HM:HM,'Line Detail'!P:P,A24,'Line Detail'!BI:BI,"&lt;&gt;No Bid")),0)</f>
        <v>0</v>
      </c>
      <c r="T24" s="163" t="str">
        <f>IFERROR(IF($A24="",SUMIFS('Line Detail'!$GI:$GI,'Line Detail'!$Q:$Q,$B24,'Line Detail'!$BI:$BI,"&lt;&gt;No Bid"),SUMIFS('Line Detail'!$GI:$GI,'Line Detail'!$P:$P,$A24,'Line Detail'!$BI:$BI,"&lt;&gt;No Bid"))/IF($A24="",SUMIFS('Line Detail'!$GD:$GD,'Line Detail'!$Q:$Q,$B24,'Line Detail'!$BI:$BI,"&lt;&gt;No Bid"),SUMIFS('Line Detail'!$GD:$GD,'Line Detail'!$P:$P,$A24,'Line Detail'!$BI:$BI,"&lt;&gt;No Bid")),"")</f>
        <v/>
      </c>
      <c r="U24" s="163" t="str">
        <f>IFERROR(IF($A24="",SUMIFS('Line Detail'!$EW:$EW,'Line Detail'!$Q:$Q,$B24,'Line Detail'!$BI:$BI,"&lt;&gt;No Bid"),SUMIFS('Line Detail'!$EW:$EW,'Line Detail'!$P:$P,$A24,'Line Detail'!$BI:$BI,"&lt;&gt;No Bid"))/IF($A24="",SUMIFS('Line Detail'!$ER:$ER,'Line Detail'!$Q:$Q,$B24,'Line Detail'!$BI:$BI,"&lt;&gt;No Bid"),SUMIFS('Line Detail'!$ER:$ER,'Line Detail'!$P:$P,$A24,'Line Detail'!$BI:$BI,"&lt;&gt;No Bid")),"")</f>
        <v/>
      </c>
      <c r="V24" s="158" t="str">
        <f>IFERROR(IF($A24="",SUMIFS('Line Detail'!$FP:$FP,'Line Detail'!$Q:$Q,$B24,'Line Detail'!$BI:$BI,"&lt;&gt;No Bid"),SUMIFS('Line Detail'!$FP:$FP,'Line Detail'!$P:$P,$A24,'Line Detail'!$BI:$BI,"&lt;&gt;No Bid"))/IF($A24="",SUMIFS('Line Detail'!$FK:$FK,'Line Detail'!$Q:$Q,$B24,'Line Detail'!$BI:$BI,"&lt;&gt;No Bid"),SUMIFS('Line Detail'!$FK:$FK,'Line Detail'!$P:$P,$A24,'Line Detail'!$BI:$BI,"&lt;&gt;No Bid")),"")</f>
        <v/>
      </c>
      <c r="W24" s="158" t="str">
        <f>IFERROR(IF($A24="",SUMIFS('Line Detail'!$HA:$HA,'Line Detail'!$Q:$Q,$B24,'Line Detail'!$BI:$BI,"&lt;&gt;No Bid"),SUMIFS('Line Detail'!$HA:$HA,'Line Detail'!$P:$P,$A24,'Line Detail'!$BI:$BI,"&lt;&gt;No Bid"))/IF($A24="",SUMIFS('Line Detail'!$FK:$FK,'Line Detail'!$Q:$Q,$B24,'Line Detail'!$BI:$BI,"&lt;&gt;No Bid"),SUMIFS('Line Detail'!$FK:$FK,'Line Detail'!$P:$P,$A24,'Line Detail'!$BI:$BI,"&lt;&gt;No Bid")),"")</f>
        <v/>
      </c>
      <c r="Y24" s="4">
        <f>IF($A24="",SUMIFS('Line Detail'!$GI:$GI,'Line Detail'!$Q:$Q,$B24,'Line Detail'!$BI:$BI,"&lt;&gt;No Bid"),SUMIFS('Line Detail'!$GI:$GI,'Line Detail'!$P:$P,$A24,'Line Detail'!$BI:$BI,"&lt;&gt;No Bid"))</f>
        <v>0</v>
      </c>
      <c r="Z24" s="4">
        <f>IF($A24="",SUMIFS('Line Detail'!$EW:$EW,'Line Detail'!$Q:$Q,$B24,'Line Detail'!$BI:$BI,"&lt;&gt;No Bid"),SUMIFS('Line Detail'!$EW:$EW,'Line Detail'!$P:$P,$A24,'Line Detail'!$BI:$BI,"&lt;&gt;No Bid"))</f>
        <v>0</v>
      </c>
      <c r="AA24" s="86">
        <f>IF($A24="",SUMIFS('Line Detail'!$FP:$FP,'Line Detail'!$Q:$Q,$B24,'Line Detail'!$BI:$BI,"&lt;&gt;No Bid"),SUMIFS('Line Detail'!$FP:$FP,'Line Detail'!$P:$P,$A24,'Line Detail'!$BI:$BI,"&lt;&gt;No Bid"))</f>
        <v>0</v>
      </c>
      <c r="AB24" s="86">
        <f>IF($A24="",SUMIFS('Line Detail'!$HA:$HA,'Line Detail'!$Q:$Q,$B24,'Line Detail'!$BI:$BI,"&lt;&gt;No Bid"),SUMIFS('Line Detail'!$HA:$HA,'Line Detail'!$P:$P,$A24,'Line Detail'!$BI:$BI,"&lt;&gt;No Bid"))</f>
        <v>0</v>
      </c>
      <c r="AD24" s="163" t="str">
        <f>IFERROR(IF($A24="",SUMIFS('Line Detail'!$GO:$GO,'Line Detail'!$Q:$Q,$B24,'Line Detail'!$BI:$BI,"&lt;&gt;No Bid"),SUMIFS('Line Detail'!$GO:$GO,'Line Detail'!$P:$P,$A24,'Line Detail'!$BI:$BI,"&lt;&gt;No Bid"))/IF($A24="",SUMIFS('Line Detail'!$GD:$GD,'Line Detail'!$Q:$Q,$B24,'Line Detail'!$BI:$BI,"&lt;&gt;No Bid"),SUMIFS('Line Detail'!$GD:$GD,'Line Detail'!$P:$P,$A24,'Line Detail'!$BI:$BI,"&lt;&gt;No Bid")),"")</f>
        <v/>
      </c>
      <c r="AE24" s="163" t="str">
        <f>IFERROR(IF($A24="",SUMIFS('Line Detail'!$FC:$FC,'Line Detail'!$Q:$Q,$B24,'Line Detail'!$BI:$BI,"&lt;&gt;No Bid"),SUMIFS('Line Detail'!$FC:$FC,'Line Detail'!$P:$P,$A24,'Line Detail'!$BI:$BI,"&lt;&gt;No Bid"))/IF($A24="",SUMIFS('Line Detail'!$ER:$ER,'Line Detail'!$Q:$Q,$B24,'Line Detail'!$BI:$BI,"&lt;&gt;No Bid"),SUMIFS('Line Detail'!$ER:$ER,'Line Detail'!$P:$P,$A24,'Line Detail'!$BI:$BI,"&lt;&gt;No Bid")),"")</f>
        <v/>
      </c>
      <c r="AF24" s="158" t="str">
        <f>IFERROR(IF($A24="",SUMIFS('Line Detail'!$FV:$FV,'Line Detail'!$Q:$Q,$B24,'Line Detail'!$BI:$BI,"&lt;&gt;No Bid"),SUMIFS('Line Detail'!$FV:$FV,'Line Detail'!$P:$P,$A24,'Line Detail'!$BI:$BI,"&lt;&gt;No Bid"))/IF($A24="",SUMIFS('Line Detail'!$FK:$FK,'Line Detail'!$Q:$Q,$B24,'Line Detail'!$BI:$BI,"&lt;&gt;No Bid"),SUMIFS('Line Detail'!$FK:$FK,'Line Detail'!$P:$P,$A24,'Line Detail'!$BI:$BI,"&lt;&gt;No Bid")),"")</f>
        <v/>
      </c>
      <c r="AG24" s="158" t="str">
        <f>IFERROR(IF($A24="",SUMIFS('Line Detail'!$HG:$HG,'Line Detail'!$Q:$Q,$B24,'Line Detail'!$BI:$BI,"&lt;&gt;No Bid"),SUMIFS('Line Detail'!$HG:$HG,'Line Detail'!$P:$P,$A24,'Line Detail'!$BI:$BI,"&lt;&gt;No Bid"))/IF($A24="",SUMIFS('Line Detail'!$FK:$FK,'Line Detail'!$Q:$Q,$B24,'Line Detail'!$BI:$BI,"&lt;&gt;No Bid"),SUMIFS('Line Detail'!$FK:$FK,'Line Detail'!$P:$P,$A24,'Line Detail'!$BI:$BI,"&lt;&gt;No Bid")),"")</f>
        <v/>
      </c>
      <c r="AI24" s="4">
        <f>IF($A24="",SUMIFS('Line Detail'!$GO:$GO,'Line Detail'!$Q:$Q,$B24,'Line Detail'!$BI:$BI,"&lt;&gt;No Bid"),SUMIFS('Line Detail'!$GO:$GO,'Line Detail'!$P:$P,$A24,'Line Detail'!$BI:$BI,"&lt;&gt;No Bid"))</f>
        <v>0</v>
      </c>
      <c r="AJ24" s="4">
        <f>IF($A24="",SUMIFS('Line Detail'!$FC:$FC,'Line Detail'!$Q:$Q,$B24,'Line Detail'!$BI:$BI,"&lt;&gt;No Bid"),SUMIFS('Line Detail'!$FC:$FC,'Line Detail'!$P:$P,$A24,'Line Detail'!$BI:$BI,"&lt;&gt;No Bid"))</f>
        <v>0</v>
      </c>
      <c r="AK24" s="86">
        <f>IF($A24="",SUMIFS('Line Detail'!$FV:$FV,'Line Detail'!$Q:$Q,$B24,'Line Detail'!$BI:$BI,"&lt;&gt;No Bid"),SUMIFS('Line Detail'!$FV:$FV,'Line Detail'!$P:$P,$A24,'Line Detail'!$BI:$BI,"&lt;&gt;No Bid"))</f>
        <v>0</v>
      </c>
      <c r="AL24" s="86">
        <f>IF($A24="",SUMIFS('Line Detail'!$HG:$HG,'Line Detail'!$Q:$Q,$B24,'Line Detail'!$BI:$BI,"&lt;&gt;No Bid"),SUMIFS('Line Detail'!$HG:$HG,'Line Detail'!$P:$P,$A24,'Line Detail'!$BI:$BI,"&lt;&gt;No Bid"))</f>
        <v>0</v>
      </c>
    </row>
    <row r="25" spans="1:38" ht="15" customHeight="1" x14ac:dyDescent="0.3">
      <c r="A25" s="87" t="s">
        <v>42</v>
      </c>
      <c r="B25" s="85"/>
      <c r="C25" s="74"/>
      <c r="D25" s="4">
        <f>IF($A25="",SUMIFS('Line Detail'!$FX:$FX,'Line Detail'!$Q:$Q,$B25,'Line Detail'!$BI:$BI,"&lt;&gt;No Bid"),SUMIFS('Line Detail'!$FX:$FX,'Line Detail'!$P:$P,$A25,'Line Detail'!$BI:$BI,"&lt;&gt;No Bid"))</f>
        <v>0</v>
      </c>
      <c r="E25" s="4">
        <f>IF($A25="",SUMIFS('Line Detail'!$EL:$EL,'Line Detail'!$Q:$Q,$B25,'Line Detail'!$BI:$BI,"&lt;&gt;No Bid"),SUMIFS('Line Detail'!$EL:$EL,'Line Detail'!$P:$P,$A25,'Line Detail'!$BI:$BI,"&lt;&gt;No Bid"))</f>
        <v>0</v>
      </c>
      <c r="F25" s="4">
        <f>IF($A25="",SUMIFS('Line Detail'!$FE:$FE,'Line Detail'!$Q:$Q,$B25,'Line Detail'!$BI:$BI,"&lt;&gt;No Bid"),SUMIFS('Line Detail'!$FE:$FE,'Line Detail'!$P:$P,$A25,'Line Detail'!$BI:$BI,"&lt;&gt;No Bid"))</f>
        <v>0</v>
      </c>
      <c r="G25" s="158" t="str">
        <f t="shared" si="0"/>
        <v/>
      </c>
      <c r="H25" s="86">
        <f t="shared" si="1"/>
        <v>0</v>
      </c>
      <c r="I25" s="86">
        <f>IF($A25="",SUMIFS('Line Detail'!$HI:$HI,'Line Detail'!$Q:$Q,$B25,'Line Detail'!$BI:$BI,"&lt;&gt;No Bid"),SUMIFS('Line Detail'!$HI:$HI,'Line Detail'!$P:$P,$A25,'Line Detail'!$BI:$BI,"&lt;&gt;No Bid"))</f>
        <v>0</v>
      </c>
      <c r="J25" s="86">
        <f>IF($A25="",SUMIFS('Line Detail'!$HK:$HK,'Line Detail'!$Q:$Q,$B25,'Line Detail'!$BI:$BI,"&lt;&gt;No Bid"),SUMIFS('Line Detail'!$HK:$HK,'Line Detail'!$P:$P,$A25,'Line Detail'!$BI:$BI,"&lt;&gt;No Bid"))</f>
        <v>0</v>
      </c>
      <c r="K25" s="86">
        <f t="shared" si="3"/>
        <v>0</v>
      </c>
      <c r="L25" s="86">
        <f>IF($A25="",SUMIFS('Line Detail'!$GP:$GP,'Line Detail'!$Q:$Q,$B25,'Line Detail'!$BI:$BI,"&lt;&gt;No Bid"),SUMIFS('Line Detail'!$GP:$GP,'Line Detail'!$P:$P,$A25,'Line Detail'!$BI:$BI,"&lt;&gt;No Bid"))</f>
        <v>0</v>
      </c>
      <c r="M25" s="86">
        <f t="shared" si="4"/>
        <v>0</v>
      </c>
      <c r="O25" s="163" t="str">
        <f>IFERROR(IF($A25="",SUMIFS('Line Detail'!$EL:$EL,'Line Detail'!$Q:$Q,$B25,'Line Detail'!$BI:$BI,"&lt;&gt;No Bid"),SUMIFS('Line Detail'!$EL:$EL,'Line Detail'!$P:$P,$A25,'Line Detail'!$BI:$BI,"&lt;&gt;No Bid"))/IF($A25="",SUMIFS('Line Detail'!$FD:$FD,'Line Detail'!$Q:$Q,$B25,'Line Detail'!$BI:$BI,"&lt;&gt;No Bid"),SUMIFS('Line Detail'!$FD:$FD,'Line Detail'!$P:$P,$A25,'Line Detail'!$BI:$BI,"&lt;&gt;No Bid")),"")</f>
        <v/>
      </c>
      <c r="P25" s="158" t="str">
        <f>IFERROR(IF($A25="",SUMIFS('Line Detail'!$FE:$FE,'Line Detail'!$Q:$Q,$B25,'Line Detail'!$BI:$BI,"&lt;&gt;No Bid"),SUMIFS('Line Detail'!$FE:$FE,'Line Detail'!$P:$P,$A25,'Line Detail'!$BI:$BI,"&lt;&gt;No Bid"))/IF($A25="",SUMIFS('Line Detail'!$FW:$FW,'Line Detail'!$Q:$Q,$B25,'Line Detail'!$BI:$BI,"&lt;&gt;No Bid"),SUMIFS('Line Detail'!$FW:$FW,'Line Detail'!$P:$P,$A25,'Line Detail'!$BI:$BI,"&lt;&gt;No Bid")),"")</f>
        <v/>
      </c>
      <c r="R25" s="325">
        <f>IFERROR((SUMIFS('Line Detail'!HL:HL,'Line Detail'!P:P,A25,'Line Detail'!BI:BI,"&lt;&gt;No Bid")) / (SUMIFS('Line Detail'!HM:HM,'Line Detail'!P:P,A25,'Line Detail'!BI:BI,"&lt;&gt;No Bid")),0)</f>
        <v>0</v>
      </c>
      <c r="T25" s="163" t="str">
        <f>IFERROR(IF($A25="",SUMIFS('Line Detail'!$GI:$GI,'Line Detail'!$Q:$Q,$B25,'Line Detail'!$BI:$BI,"&lt;&gt;No Bid"),SUMIFS('Line Detail'!$GI:$GI,'Line Detail'!$P:$P,$A25,'Line Detail'!$BI:$BI,"&lt;&gt;No Bid"))/IF($A25="",SUMIFS('Line Detail'!$GD:$GD,'Line Detail'!$Q:$Q,$B25,'Line Detail'!$BI:$BI,"&lt;&gt;No Bid"),SUMIFS('Line Detail'!$GD:$GD,'Line Detail'!$P:$P,$A25,'Line Detail'!$BI:$BI,"&lt;&gt;No Bid")),"")</f>
        <v/>
      </c>
      <c r="U25" s="163" t="str">
        <f>IFERROR(IF($A25="",SUMIFS('Line Detail'!$EW:$EW,'Line Detail'!$Q:$Q,$B25,'Line Detail'!$BI:$BI,"&lt;&gt;No Bid"),SUMIFS('Line Detail'!$EW:$EW,'Line Detail'!$P:$P,$A25,'Line Detail'!$BI:$BI,"&lt;&gt;No Bid"))/IF($A25="",SUMIFS('Line Detail'!$ER:$ER,'Line Detail'!$Q:$Q,$B25,'Line Detail'!$BI:$BI,"&lt;&gt;No Bid"),SUMIFS('Line Detail'!$ER:$ER,'Line Detail'!$P:$P,$A25,'Line Detail'!$BI:$BI,"&lt;&gt;No Bid")),"")</f>
        <v/>
      </c>
      <c r="V25" s="158" t="str">
        <f>IFERROR(IF($A25="",SUMIFS('Line Detail'!$FP:$FP,'Line Detail'!$Q:$Q,$B25,'Line Detail'!$BI:$BI,"&lt;&gt;No Bid"),SUMIFS('Line Detail'!$FP:$FP,'Line Detail'!$P:$P,$A25,'Line Detail'!$BI:$BI,"&lt;&gt;No Bid"))/IF($A25="",SUMIFS('Line Detail'!$FK:$FK,'Line Detail'!$Q:$Q,$B25,'Line Detail'!$BI:$BI,"&lt;&gt;No Bid"),SUMIFS('Line Detail'!$FK:$FK,'Line Detail'!$P:$P,$A25,'Line Detail'!$BI:$BI,"&lt;&gt;No Bid")),"")</f>
        <v/>
      </c>
      <c r="W25" s="158" t="str">
        <f>IFERROR(IF($A25="",SUMIFS('Line Detail'!$HA:$HA,'Line Detail'!$Q:$Q,$B25,'Line Detail'!$BI:$BI,"&lt;&gt;No Bid"),SUMIFS('Line Detail'!$HA:$HA,'Line Detail'!$P:$P,$A25,'Line Detail'!$BI:$BI,"&lt;&gt;No Bid"))/IF($A25="",SUMIFS('Line Detail'!$FK:$FK,'Line Detail'!$Q:$Q,$B25,'Line Detail'!$BI:$BI,"&lt;&gt;No Bid"),SUMIFS('Line Detail'!$FK:$FK,'Line Detail'!$P:$P,$A25,'Line Detail'!$BI:$BI,"&lt;&gt;No Bid")),"")</f>
        <v/>
      </c>
      <c r="Y25" s="4">
        <f>IF($A25="",SUMIFS('Line Detail'!$GI:$GI,'Line Detail'!$Q:$Q,$B25,'Line Detail'!$BI:$BI,"&lt;&gt;No Bid"),SUMIFS('Line Detail'!$GI:$GI,'Line Detail'!$P:$P,$A25,'Line Detail'!$BI:$BI,"&lt;&gt;No Bid"))</f>
        <v>0</v>
      </c>
      <c r="Z25" s="4">
        <f>IF($A25="",SUMIFS('Line Detail'!$EW:$EW,'Line Detail'!$Q:$Q,$B25,'Line Detail'!$BI:$BI,"&lt;&gt;No Bid"),SUMIFS('Line Detail'!$EW:$EW,'Line Detail'!$P:$P,$A25,'Line Detail'!$BI:$BI,"&lt;&gt;No Bid"))</f>
        <v>0</v>
      </c>
      <c r="AA25" s="86">
        <f>IF($A25="",SUMIFS('Line Detail'!$FP:$FP,'Line Detail'!$Q:$Q,$B25,'Line Detail'!$BI:$BI,"&lt;&gt;No Bid"),SUMIFS('Line Detail'!$FP:$FP,'Line Detail'!$P:$P,$A25,'Line Detail'!$BI:$BI,"&lt;&gt;No Bid"))</f>
        <v>0</v>
      </c>
      <c r="AB25" s="86">
        <f>IF($A25="",SUMIFS('Line Detail'!$HA:$HA,'Line Detail'!$Q:$Q,$B25,'Line Detail'!$BI:$BI,"&lt;&gt;No Bid"),SUMIFS('Line Detail'!$HA:$HA,'Line Detail'!$P:$P,$A25,'Line Detail'!$BI:$BI,"&lt;&gt;No Bid"))</f>
        <v>0</v>
      </c>
      <c r="AD25" s="163" t="str">
        <f>IFERROR(IF($A25="",SUMIFS('Line Detail'!$GO:$GO,'Line Detail'!$Q:$Q,$B25,'Line Detail'!$BI:$BI,"&lt;&gt;No Bid"),SUMIFS('Line Detail'!$GO:$GO,'Line Detail'!$P:$P,$A25,'Line Detail'!$BI:$BI,"&lt;&gt;No Bid"))/IF($A25="",SUMIFS('Line Detail'!$GD:$GD,'Line Detail'!$Q:$Q,$B25,'Line Detail'!$BI:$BI,"&lt;&gt;No Bid"),SUMIFS('Line Detail'!$GD:$GD,'Line Detail'!$P:$P,$A25,'Line Detail'!$BI:$BI,"&lt;&gt;No Bid")),"")</f>
        <v/>
      </c>
      <c r="AE25" s="163" t="str">
        <f>IFERROR(IF($A25="",SUMIFS('Line Detail'!$FC:$FC,'Line Detail'!$Q:$Q,$B25,'Line Detail'!$BI:$BI,"&lt;&gt;No Bid"),SUMIFS('Line Detail'!$FC:$FC,'Line Detail'!$P:$P,$A25,'Line Detail'!$BI:$BI,"&lt;&gt;No Bid"))/IF($A25="",SUMIFS('Line Detail'!$ER:$ER,'Line Detail'!$Q:$Q,$B25,'Line Detail'!$BI:$BI,"&lt;&gt;No Bid"),SUMIFS('Line Detail'!$ER:$ER,'Line Detail'!$P:$P,$A25,'Line Detail'!$BI:$BI,"&lt;&gt;No Bid")),"")</f>
        <v/>
      </c>
      <c r="AF25" s="158" t="str">
        <f>IFERROR(IF($A25="",SUMIFS('Line Detail'!$FV:$FV,'Line Detail'!$Q:$Q,$B25,'Line Detail'!$BI:$BI,"&lt;&gt;No Bid"),SUMIFS('Line Detail'!$FV:$FV,'Line Detail'!$P:$P,$A25,'Line Detail'!$BI:$BI,"&lt;&gt;No Bid"))/IF($A25="",SUMIFS('Line Detail'!$FK:$FK,'Line Detail'!$Q:$Q,$B25,'Line Detail'!$BI:$BI,"&lt;&gt;No Bid"),SUMIFS('Line Detail'!$FK:$FK,'Line Detail'!$P:$P,$A25,'Line Detail'!$BI:$BI,"&lt;&gt;No Bid")),"")</f>
        <v/>
      </c>
      <c r="AG25" s="158" t="str">
        <f>IFERROR(IF($A25="",SUMIFS('Line Detail'!$HG:$HG,'Line Detail'!$Q:$Q,$B25,'Line Detail'!$BI:$BI,"&lt;&gt;No Bid"),SUMIFS('Line Detail'!$HG:$HG,'Line Detail'!$P:$P,$A25,'Line Detail'!$BI:$BI,"&lt;&gt;No Bid"))/IF($A25="",SUMIFS('Line Detail'!$FK:$FK,'Line Detail'!$Q:$Q,$B25,'Line Detail'!$BI:$BI,"&lt;&gt;No Bid"),SUMIFS('Line Detail'!$FK:$FK,'Line Detail'!$P:$P,$A25,'Line Detail'!$BI:$BI,"&lt;&gt;No Bid")),"")</f>
        <v/>
      </c>
      <c r="AI25" s="4">
        <f>IF($A25="",SUMIFS('Line Detail'!$GO:$GO,'Line Detail'!$Q:$Q,$B25,'Line Detail'!$BI:$BI,"&lt;&gt;No Bid"),SUMIFS('Line Detail'!$GO:$GO,'Line Detail'!$P:$P,$A25,'Line Detail'!$BI:$BI,"&lt;&gt;No Bid"))</f>
        <v>0</v>
      </c>
      <c r="AJ25" s="4">
        <f>IF($A25="",SUMIFS('Line Detail'!$FC:$FC,'Line Detail'!$Q:$Q,$B25,'Line Detail'!$BI:$BI,"&lt;&gt;No Bid"),SUMIFS('Line Detail'!$FC:$FC,'Line Detail'!$P:$P,$A25,'Line Detail'!$BI:$BI,"&lt;&gt;No Bid"))</f>
        <v>0</v>
      </c>
      <c r="AK25" s="86">
        <f>IF($A25="",SUMIFS('Line Detail'!$FV:$FV,'Line Detail'!$Q:$Q,$B25,'Line Detail'!$BI:$BI,"&lt;&gt;No Bid"),SUMIFS('Line Detail'!$FV:$FV,'Line Detail'!$P:$P,$A25,'Line Detail'!$BI:$BI,"&lt;&gt;No Bid"))</f>
        <v>0</v>
      </c>
      <c r="AL25" s="86">
        <f>IF($A25="",SUMIFS('Line Detail'!$HG:$HG,'Line Detail'!$Q:$Q,$B25,'Line Detail'!$BI:$BI,"&lt;&gt;No Bid"),SUMIFS('Line Detail'!$HG:$HG,'Line Detail'!$P:$P,$A25,'Line Detail'!$BI:$BI,"&lt;&gt;No Bid"))</f>
        <v>0</v>
      </c>
    </row>
    <row r="26" spans="1:38" ht="15" customHeight="1" outlineLevel="1" x14ac:dyDescent="0.3">
      <c r="A26" s="87"/>
      <c r="B26" s="85" t="s">
        <v>78</v>
      </c>
      <c r="C26" s="74"/>
      <c r="D26" s="4">
        <f>IF($A26="",SUMIFS('Line Detail'!$FX:$FX,'Line Detail'!$Q:$Q,$B26,'Line Detail'!$BI:$BI,"&lt;&gt;No Bid"),SUMIFS('Line Detail'!$FX:$FX,'Line Detail'!$P:$P,$A26,'Line Detail'!$BI:$BI,"&lt;&gt;No Bid"))</f>
        <v>0</v>
      </c>
      <c r="E26" s="4">
        <f>IF($A26="",SUMIFS('Line Detail'!$EL:$EL,'Line Detail'!$Q:$Q,$B26,'Line Detail'!$BI:$BI,"&lt;&gt;No Bid"),SUMIFS('Line Detail'!$EL:$EL,'Line Detail'!$P:$P,$A26,'Line Detail'!$BI:$BI,"&lt;&gt;No Bid"))</f>
        <v>0</v>
      </c>
      <c r="F26" s="4">
        <f>IF($A26="",SUMIFS('Line Detail'!$FE:$FE,'Line Detail'!$Q:$Q,$B26,'Line Detail'!$BI:$BI,"&lt;&gt;No Bid"),SUMIFS('Line Detail'!$FE:$FE,'Line Detail'!$P:$P,$A26,'Line Detail'!$BI:$BI,"&lt;&gt;No Bid"))</f>
        <v>0</v>
      </c>
      <c r="G26" s="158" t="str">
        <f t="shared" si="0"/>
        <v/>
      </c>
      <c r="H26" s="86">
        <f t="shared" si="1"/>
        <v>0</v>
      </c>
      <c r="I26" s="86">
        <f>IF($A26="",SUMIFS('Line Detail'!$HI:$HI,'Line Detail'!$Q:$Q,$B26,'Line Detail'!$BI:$BI,"&lt;&gt;No Bid"),SUMIFS('Line Detail'!$HI:$HI,'Line Detail'!$P:$P,$A26,'Line Detail'!$BI:$BI,"&lt;&gt;No Bid"))</f>
        <v>0</v>
      </c>
      <c r="J26" s="86">
        <f>IF($A26="",SUMIFS('Line Detail'!$HK:$HK,'Line Detail'!$Q:$Q,$B26,'Line Detail'!$BI:$BI,"&lt;&gt;No Bid"),SUMIFS('Line Detail'!$HK:$HK,'Line Detail'!$P:$P,$A26,'Line Detail'!$BI:$BI,"&lt;&gt;No Bid"))</f>
        <v>0</v>
      </c>
      <c r="K26" s="86">
        <f t="shared" si="3"/>
        <v>0</v>
      </c>
      <c r="L26" s="86">
        <f>IF($A26="",SUMIFS('Line Detail'!$GP:$GP,'Line Detail'!$Q:$Q,$B26,'Line Detail'!$BI:$BI,"&lt;&gt;No Bid"),SUMIFS('Line Detail'!$GP:$GP,'Line Detail'!$P:$P,$A26,'Line Detail'!$BI:$BI,"&lt;&gt;No Bid"))</f>
        <v>0</v>
      </c>
      <c r="M26" s="86">
        <f t="shared" si="4"/>
        <v>0</v>
      </c>
      <c r="O26" s="163" t="str">
        <f>IFERROR(IF($A26="",SUMIFS('Line Detail'!$EL:$EL,'Line Detail'!$Q:$Q,$B26,'Line Detail'!$BI:$BI,"&lt;&gt;No Bid"),SUMIFS('Line Detail'!$EL:$EL,'Line Detail'!$P:$P,$A26,'Line Detail'!$BI:$BI,"&lt;&gt;No Bid"))/IF($A26="",SUMIFS('Line Detail'!$FD:$FD,'Line Detail'!$Q:$Q,$B26,'Line Detail'!$BI:$BI,"&lt;&gt;No Bid"),SUMIFS('Line Detail'!$FD:$FD,'Line Detail'!$P:$P,$A26,'Line Detail'!$BI:$BI,"&lt;&gt;No Bid")),"")</f>
        <v/>
      </c>
      <c r="P26" s="158" t="str">
        <f>IFERROR(IF($A26="",SUMIFS('Line Detail'!$FE:$FE,'Line Detail'!$Q:$Q,$B26,'Line Detail'!$BI:$BI,"&lt;&gt;No Bid"),SUMIFS('Line Detail'!$FE:$FE,'Line Detail'!$P:$P,$A26,'Line Detail'!$BI:$BI,"&lt;&gt;No Bid"))/IF($A26="",SUMIFS('Line Detail'!$FW:$FW,'Line Detail'!$Q:$Q,$B26,'Line Detail'!$BI:$BI,"&lt;&gt;No Bid"),SUMIFS('Line Detail'!$FW:$FW,'Line Detail'!$P:$P,$A26,'Line Detail'!$BI:$BI,"&lt;&gt;No Bid")),"")</f>
        <v/>
      </c>
      <c r="R26" s="325">
        <f>IFERROR((SUMIFS('Line Detail'!HL:HL,'Line Detail'!Q:Q,B26,'Line Detail'!BI:BI,"&lt;&gt;No Bid")) / (SUMIFS('Line Detail'!HM:HM,'Line Detail'!Q:Q,B26,'Line Detail'!BI:BI,"&lt;&gt;No Bid")),0)</f>
        <v>0</v>
      </c>
      <c r="T26" s="163" t="str">
        <f>IFERROR(IF($A26="",SUMIFS('Line Detail'!$GI:$GI,'Line Detail'!$Q:$Q,$B26,'Line Detail'!$BI:$BI,"&lt;&gt;No Bid"),SUMIFS('Line Detail'!$GI:$GI,'Line Detail'!$P:$P,$A26,'Line Detail'!$BI:$BI,"&lt;&gt;No Bid"))/IF($A26="",SUMIFS('Line Detail'!$GD:$GD,'Line Detail'!$Q:$Q,$B26,'Line Detail'!$BI:$BI,"&lt;&gt;No Bid"),SUMIFS('Line Detail'!$GD:$GD,'Line Detail'!$P:$P,$A26,'Line Detail'!$BI:$BI,"&lt;&gt;No Bid")),"")</f>
        <v/>
      </c>
      <c r="U26" s="163" t="str">
        <f>IFERROR(IF($A26="",SUMIFS('Line Detail'!$EW:$EW,'Line Detail'!$Q:$Q,$B26,'Line Detail'!$BI:$BI,"&lt;&gt;No Bid"),SUMIFS('Line Detail'!$EW:$EW,'Line Detail'!$P:$P,$A26,'Line Detail'!$BI:$BI,"&lt;&gt;No Bid"))/IF($A26="",SUMIFS('Line Detail'!$ER:$ER,'Line Detail'!$Q:$Q,$B26,'Line Detail'!$BI:$BI,"&lt;&gt;No Bid"),SUMIFS('Line Detail'!$ER:$ER,'Line Detail'!$P:$P,$A26,'Line Detail'!$BI:$BI,"&lt;&gt;No Bid")),"")</f>
        <v/>
      </c>
      <c r="V26" s="158" t="str">
        <f>IFERROR(IF($A26="",SUMIFS('Line Detail'!$FP:$FP,'Line Detail'!$Q:$Q,$B26,'Line Detail'!$BI:$BI,"&lt;&gt;No Bid"),SUMIFS('Line Detail'!$FP:$FP,'Line Detail'!$P:$P,$A26,'Line Detail'!$BI:$BI,"&lt;&gt;No Bid"))/IF($A26="",SUMIFS('Line Detail'!$FK:$FK,'Line Detail'!$Q:$Q,$B26,'Line Detail'!$BI:$BI,"&lt;&gt;No Bid"),SUMIFS('Line Detail'!$FK:$FK,'Line Detail'!$P:$P,$A26,'Line Detail'!$BI:$BI,"&lt;&gt;No Bid")),"")</f>
        <v/>
      </c>
      <c r="W26" s="158" t="str">
        <f>IFERROR(IF($A26="",SUMIFS('Line Detail'!$HA:$HA,'Line Detail'!$Q:$Q,$B26,'Line Detail'!$BI:$BI,"&lt;&gt;No Bid"),SUMIFS('Line Detail'!$HA:$HA,'Line Detail'!$P:$P,$A26,'Line Detail'!$BI:$BI,"&lt;&gt;No Bid"))/IF($A26="",SUMIFS('Line Detail'!$FK:$FK,'Line Detail'!$Q:$Q,$B26,'Line Detail'!$BI:$BI,"&lt;&gt;No Bid"),SUMIFS('Line Detail'!$FK:$FK,'Line Detail'!$P:$P,$A26,'Line Detail'!$BI:$BI,"&lt;&gt;No Bid")),"")</f>
        <v/>
      </c>
      <c r="Y26" s="4">
        <f>IF($A26="",SUMIFS('Line Detail'!$GI:$GI,'Line Detail'!$Q:$Q,$B26,'Line Detail'!$BI:$BI,"&lt;&gt;No Bid"),SUMIFS('Line Detail'!$GI:$GI,'Line Detail'!$P:$P,$A26,'Line Detail'!$BI:$BI,"&lt;&gt;No Bid"))</f>
        <v>0</v>
      </c>
      <c r="Z26" s="4">
        <f>IF($A26="",SUMIFS('Line Detail'!$EW:$EW,'Line Detail'!$Q:$Q,$B26,'Line Detail'!$BI:$BI,"&lt;&gt;No Bid"),SUMIFS('Line Detail'!$EW:$EW,'Line Detail'!$P:$P,$A26,'Line Detail'!$BI:$BI,"&lt;&gt;No Bid"))</f>
        <v>0</v>
      </c>
      <c r="AA26" s="86">
        <f>IF($A26="",SUMIFS('Line Detail'!$FP:$FP,'Line Detail'!$Q:$Q,$B26,'Line Detail'!$BI:$BI,"&lt;&gt;No Bid"),SUMIFS('Line Detail'!$FP:$FP,'Line Detail'!$P:$P,$A26,'Line Detail'!$BI:$BI,"&lt;&gt;No Bid"))</f>
        <v>0</v>
      </c>
      <c r="AB26" s="86">
        <f>IF($A26="",SUMIFS('Line Detail'!$HA:$HA,'Line Detail'!$Q:$Q,$B26,'Line Detail'!$BI:$BI,"&lt;&gt;No Bid"),SUMIFS('Line Detail'!$HA:$HA,'Line Detail'!$P:$P,$A26,'Line Detail'!$BI:$BI,"&lt;&gt;No Bid"))</f>
        <v>0</v>
      </c>
      <c r="AD26" s="163" t="str">
        <f>IFERROR(IF($A26="",SUMIFS('Line Detail'!$GO:$GO,'Line Detail'!$Q:$Q,$B26,'Line Detail'!$BI:$BI,"&lt;&gt;No Bid"),SUMIFS('Line Detail'!$GO:$GO,'Line Detail'!$P:$P,$A26,'Line Detail'!$BI:$BI,"&lt;&gt;No Bid"))/IF($A26="",SUMIFS('Line Detail'!$GD:$GD,'Line Detail'!$Q:$Q,$B26,'Line Detail'!$BI:$BI,"&lt;&gt;No Bid"),SUMIFS('Line Detail'!$GD:$GD,'Line Detail'!$P:$P,$A26,'Line Detail'!$BI:$BI,"&lt;&gt;No Bid")),"")</f>
        <v/>
      </c>
      <c r="AE26" s="163" t="str">
        <f>IFERROR(IF($A26="",SUMIFS('Line Detail'!$FC:$FC,'Line Detail'!$Q:$Q,$B26,'Line Detail'!$BI:$BI,"&lt;&gt;No Bid"),SUMIFS('Line Detail'!$FC:$FC,'Line Detail'!$P:$P,$A26,'Line Detail'!$BI:$BI,"&lt;&gt;No Bid"))/IF($A26="",SUMIFS('Line Detail'!$ER:$ER,'Line Detail'!$Q:$Q,$B26,'Line Detail'!$BI:$BI,"&lt;&gt;No Bid"),SUMIFS('Line Detail'!$ER:$ER,'Line Detail'!$P:$P,$A26,'Line Detail'!$BI:$BI,"&lt;&gt;No Bid")),"")</f>
        <v/>
      </c>
      <c r="AF26" s="158" t="str">
        <f>IFERROR(IF($A26="",SUMIFS('Line Detail'!$FV:$FV,'Line Detail'!$Q:$Q,$B26,'Line Detail'!$BI:$BI,"&lt;&gt;No Bid"),SUMIFS('Line Detail'!$FV:$FV,'Line Detail'!$P:$P,$A26,'Line Detail'!$BI:$BI,"&lt;&gt;No Bid"))/IF($A26="",SUMIFS('Line Detail'!$FK:$FK,'Line Detail'!$Q:$Q,$B26,'Line Detail'!$BI:$BI,"&lt;&gt;No Bid"),SUMIFS('Line Detail'!$FK:$FK,'Line Detail'!$P:$P,$A26,'Line Detail'!$BI:$BI,"&lt;&gt;No Bid")),"")</f>
        <v/>
      </c>
      <c r="AG26" s="158" t="str">
        <f>IFERROR(IF($A26="",SUMIFS('Line Detail'!$HG:$HG,'Line Detail'!$Q:$Q,$B26,'Line Detail'!$BI:$BI,"&lt;&gt;No Bid"),SUMIFS('Line Detail'!$HG:$HG,'Line Detail'!$P:$P,$A26,'Line Detail'!$BI:$BI,"&lt;&gt;No Bid"))/IF($A26="",SUMIFS('Line Detail'!$FK:$FK,'Line Detail'!$Q:$Q,$B26,'Line Detail'!$BI:$BI,"&lt;&gt;No Bid"),SUMIFS('Line Detail'!$FK:$FK,'Line Detail'!$P:$P,$A26,'Line Detail'!$BI:$BI,"&lt;&gt;No Bid")),"")</f>
        <v/>
      </c>
      <c r="AI26" s="4">
        <f>IF($A26="",SUMIFS('Line Detail'!$GO:$GO,'Line Detail'!$Q:$Q,$B26,'Line Detail'!$BI:$BI,"&lt;&gt;No Bid"),SUMIFS('Line Detail'!$GO:$GO,'Line Detail'!$P:$P,$A26,'Line Detail'!$BI:$BI,"&lt;&gt;No Bid"))</f>
        <v>0</v>
      </c>
      <c r="AJ26" s="4">
        <f>IF($A26="",SUMIFS('Line Detail'!$FC:$FC,'Line Detail'!$Q:$Q,$B26,'Line Detail'!$BI:$BI,"&lt;&gt;No Bid"),SUMIFS('Line Detail'!$FC:$FC,'Line Detail'!$P:$P,$A26,'Line Detail'!$BI:$BI,"&lt;&gt;No Bid"))</f>
        <v>0</v>
      </c>
      <c r="AK26" s="86">
        <f>IF($A26="",SUMIFS('Line Detail'!$FV:$FV,'Line Detail'!$Q:$Q,$B26,'Line Detail'!$BI:$BI,"&lt;&gt;No Bid"),SUMIFS('Line Detail'!$FV:$FV,'Line Detail'!$P:$P,$A26,'Line Detail'!$BI:$BI,"&lt;&gt;No Bid"))</f>
        <v>0</v>
      </c>
      <c r="AL26" s="86">
        <f>IF($A26="",SUMIFS('Line Detail'!$HG:$HG,'Line Detail'!$Q:$Q,$B26,'Line Detail'!$BI:$BI,"&lt;&gt;No Bid"),SUMIFS('Line Detail'!$HG:$HG,'Line Detail'!$P:$P,$A26,'Line Detail'!$BI:$BI,"&lt;&gt;No Bid"))</f>
        <v>0</v>
      </c>
    </row>
    <row r="27" spans="1:38" ht="15" customHeight="1" outlineLevel="1" x14ac:dyDescent="0.3">
      <c r="A27" s="87"/>
      <c r="B27" s="85" t="s">
        <v>171</v>
      </c>
      <c r="C27" s="74"/>
      <c r="D27" s="4">
        <f>IF($A27="",SUMIFS('Line Detail'!$FX:$FX,'Line Detail'!$Q:$Q,$B27,'Line Detail'!$BI:$BI,"&lt;&gt;No Bid"),SUMIFS('Line Detail'!$FX:$FX,'Line Detail'!$P:$P,$A27,'Line Detail'!$BI:$BI,"&lt;&gt;No Bid"))</f>
        <v>0</v>
      </c>
      <c r="E27" s="4">
        <f>IF($A27="",SUMIFS('Line Detail'!$EL:$EL,'Line Detail'!$Q:$Q,$B27,'Line Detail'!$BI:$BI,"&lt;&gt;No Bid"),SUMIFS('Line Detail'!$EL:$EL,'Line Detail'!$P:$P,$A27,'Line Detail'!$BI:$BI,"&lt;&gt;No Bid"))</f>
        <v>0</v>
      </c>
      <c r="F27" s="4">
        <f>IF($A27="",SUMIFS('Line Detail'!$FE:$FE,'Line Detail'!$Q:$Q,$B27,'Line Detail'!$BI:$BI,"&lt;&gt;No Bid"),SUMIFS('Line Detail'!$FE:$FE,'Line Detail'!$P:$P,$A27,'Line Detail'!$BI:$BI,"&lt;&gt;No Bid"))</f>
        <v>0</v>
      </c>
      <c r="G27" s="158" t="str">
        <f t="shared" si="0"/>
        <v/>
      </c>
      <c r="H27" s="86">
        <f t="shared" si="1"/>
        <v>0</v>
      </c>
      <c r="I27" s="86">
        <f>IF($A27="",SUMIFS('Line Detail'!$HI:$HI,'Line Detail'!$Q:$Q,$B27,'Line Detail'!$BI:$BI,"&lt;&gt;No Bid"),SUMIFS('Line Detail'!$HI:$HI,'Line Detail'!$P:$P,$A27,'Line Detail'!$BI:$BI,"&lt;&gt;No Bid"))</f>
        <v>0</v>
      </c>
      <c r="J27" s="86">
        <f>IF($A27="",SUMIFS('Line Detail'!$HK:$HK,'Line Detail'!$Q:$Q,$B27,'Line Detail'!$BI:$BI,"&lt;&gt;No Bid"),SUMIFS('Line Detail'!$HK:$HK,'Line Detail'!$P:$P,$A27,'Line Detail'!$BI:$BI,"&lt;&gt;No Bid"))</f>
        <v>0</v>
      </c>
      <c r="K27" s="86">
        <f t="shared" si="3"/>
        <v>0</v>
      </c>
      <c r="L27" s="86">
        <f>IF($A27="",SUMIFS('Line Detail'!$GP:$GP,'Line Detail'!$Q:$Q,$B27,'Line Detail'!$BI:$BI,"&lt;&gt;No Bid"),SUMIFS('Line Detail'!$GP:$GP,'Line Detail'!$P:$P,$A27,'Line Detail'!$BI:$BI,"&lt;&gt;No Bid"))</f>
        <v>0</v>
      </c>
      <c r="M27" s="86">
        <f t="shared" si="4"/>
        <v>0</v>
      </c>
      <c r="O27" s="163" t="str">
        <f>IFERROR(IF($A27="",SUMIFS('Line Detail'!$EL:$EL,'Line Detail'!$Q:$Q,$B27,'Line Detail'!$BI:$BI,"&lt;&gt;No Bid"),SUMIFS('Line Detail'!$EL:$EL,'Line Detail'!$P:$P,$A27,'Line Detail'!$BI:$BI,"&lt;&gt;No Bid"))/IF($A27="",SUMIFS('Line Detail'!$FD:$FD,'Line Detail'!$Q:$Q,$B27,'Line Detail'!$BI:$BI,"&lt;&gt;No Bid"),SUMIFS('Line Detail'!$FD:$FD,'Line Detail'!$P:$P,$A27,'Line Detail'!$BI:$BI,"&lt;&gt;No Bid")),"")</f>
        <v/>
      </c>
      <c r="P27" s="158" t="str">
        <f>IFERROR(IF($A27="",SUMIFS('Line Detail'!$FE:$FE,'Line Detail'!$Q:$Q,$B27,'Line Detail'!$BI:$BI,"&lt;&gt;No Bid"),SUMIFS('Line Detail'!$FE:$FE,'Line Detail'!$P:$P,$A27,'Line Detail'!$BI:$BI,"&lt;&gt;No Bid"))/IF($A27="",SUMIFS('Line Detail'!$FW:$FW,'Line Detail'!$Q:$Q,$B27,'Line Detail'!$BI:$BI,"&lt;&gt;No Bid"),SUMIFS('Line Detail'!$FW:$FW,'Line Detail'!$P:$P,$A27,'Line Detail'!$BI:$BI,"&lt;&gt;No Bid")),"")</f>
        <v/>
      </c>
      <c r="R27" s="325">
        <f>IFERROR((SUMIFS('Line Detail'!HL:HL,'Line Detail'!Q:Q,B27,'Line Detail'!BI:BI,"&lt;&gt;No Bid")) / (SUMIFS('Line Detail'!HM:HM,'Line Detail'!Q:Q,B27,'Line Detail'!BI:BI,"&lt;&gt;No Bid")),0)</f>
        <v>0</v>
      </c>
      <c r="T27" s="163" t="str">
        <f>IFERROR(IF($A27="",SUMIFS('Line Detail'!$GI:$GI,'Line Detail'!$Q:$Q,$B27,'Line Detail'!$BI:$BI,"&lt;&gt;No Bid"),SUMIFS('Line Detail'!$GI:$GI,'Line Detail'!$P:$P,$A27,'Line Detail'!$BI:$BI,"&lt;&gt;No Bid"))/IF($A27="",SUMIFS('Line Detail'!$GD:$GD,'Line Detail'!$Q:$Q,$B27,'Line Detail'!$BI:$BI,"&lt;&gt;No Bid"),SUMIFS('Line Detail'!$GD:$GD,'Line Detail'!$P:$P,$A27,'Line Detail'!$BI:$BI,"&lt;&gt;No Bid")),"")</f>
        <v/>
      </c>
      <c r="U27" s="163" t="str">
        <f>IFERROR(IF($A27="",SUMIFS('Line Detail'!$EW:$EW,'Line Detail'!$Q:$Q,$B27,'Line Detail'!$BI:$BI,"&lt;&gt;No Bid"),SUMIFS('Line Detail'!$EW:$EW,'Line Detail'!$P:$P,$A27,'Line Detail'!$BI:$BI,"&lt;&gt;No Bid"))/IF($A27="",SUMIFS('Line Detail'!$ER:$ER,'Line Detail'!$Q:$Q,$B27,'Line Detail'!$BI:$BI,"&lt;&gt;No Bid"),SUMIFS('Line Detail'!$ER:$ER,'Line Detail'!$P:$P,$A27,'Line Detail'!$BI:$BI,"&lt;&gt;No Bid")),"")</f>
        <v/>
      </c>
      <c r="V27" s="158" t="str">
        <f>IFERROR(IF($A27="",SUMIFS('Line Detail'!$FP:$FP,'Line Detail'!$Q:$Q,$B27,'Line Detail'!$BI:$BI,"&lt;&gt;No Bid"),SUMIFS('Line Detail'!$FP:$FP,'Line Detail'!$P:$P,$A27,'Line Detail'!$BI:$BI,"&lt;&gt;No Bid"))/IF($A27="",SUMIFS('Line Detail'!$FK:$FK,'Line Detail'!$Q:$Q,$B27,'Line Detail'!$BI:$BI,"&lt;&gt;No Bid"),SUMIFS('Line Detail'!$FK:$FK,'Line Detail'!$P:$P,$A27,'Line Detail'!$BI:$BI,"&lt;&gt;No Bid")),"")</f>
        <v/>
      </c>
      <c r="W27" s="158" t="str">
        <f>IFERROR(IF($A27="",SUMIFS('Line Detail'!$HA:$HA,'Line Detail'!$Q:$Q,$B27,'Line Detail'!$BI:$BI,"&lt;&gt;No Bid"),SUMIFS('Line Detail'!$HA:$HA,'Line Detail'!$P:$P,$A27,'Line Detail'!$BI:$BI,"&lt;&gt;No Bid"))/IF($A27="",SUMIFS('Line Detail'!$FK:$FK,'Line Detail'!$Q:$Q,$B27,'Line Detail'!$BI:$BI,"&lt;&gt;No Bid"),SUMIFS('Line Detail'!$FK:$FK,'Line Detail'!$P:$P,$A27,'Line Detail'!$BI:$BI,"&lt;&gt;No Bid")),"")</f>
        <v/>
      </c>
      <c r="Y27" s="4">
        <f>IF($A27="",SUMIFS('Line Detail'!$GI:$GI,'Line Detail'!$Q:$Q,$B27,'Line Detail'!$BI:$BI,"&lt;&gt;No Bid"),SUMIFS('Line Detail'!$GI:$GI,'Line Detail'!$P:$P,$A27,'Line Detail'!$BI:$BI,"&lt;&gt;No Bid"))</f>
        <v>0</v>
      </c>
      <c r="Z27" s="4">
        <f>IF($A27="",SUMIFS('Line Detail'!$EW:$EW,'Line Detail'!$Q:$Q,$B27,'Line Detail'!$BI:$BI,"&lt;&gt;No Bid"),SUMIFS('Line Detail'!$EW:$EW,'Line Detail'!$P:$P,$A27,'Line Detail'!$BI:$BI,"&lt;&gt;No Bid"))</f>
        <v>0</v>
      </c>
      <c r="AA27" s="86">
        <f>IF($A27="",SUMIFS('Line Detail'!$FP:$FP,'Line Detail'!$Q:$Q,$B27,'Line Detail'!$BI:$BI,"&lt;&gt;No Bid"),SUMIFS('Line Detail'!$FP:$FP,'Line Detail'!$P:$P,$A27,'Line Detail'!$BI:$BI,"&lt;&gt;No Bid"))</f>
        <v>0</v>
      </c>
      <c r="AB27" s="86">
        <f>IF($A27="",SUMIFS('Line Detail'!$HA:$HA,'Line Detail'!$Q:$Q,$B27,'Line Detail'!$BI:$BI,"&lt;&gt;No Bid"),SUMIFS('Line Detail'!$HA:$HA,'Line Detail'!$P:$P,$A27,'Line Detail'!$BI:$BI,"&lt;&gt;No Bid"))</f>
        <v>0</v>
      </c>
      <c r="AD27" s="163" t="str">
        <f>IFERROR(IF($A27="",SUMIFS('Line Detail'!$GO:$GO,'Line Detail'!$Q:$Q,$B27,'Line Detail'!$BI:$BI,"&lt;&gt;No Bid"),SUMIFS('Line Detail'!$GO:$GO,'Line Detail'!$P:$P,$A27,'Line Detail'!$BI:$BI,"&lt;&gt;No Bid"))/IF($A27="",SUMIFS('Line Detail'!$GD:$GD,'Line Detail'!$Q:$Q,$B27,'Line Detail'!$BI:$BI,"&lt;&gt;No Bid"),SUMIFS('Line Detail'!$GD:$GD,'Line Detail'!$P:$P,$A27,'Line Detail'!$BI:$BI,"&lt;&gt;No Bid")),"")</f>
        <v/>
      </c>
      <c r="AE27" s="163" t="str">
        <f>IFERROR(IF($A27="",SUMIFS('Line Detail'!$FC:$FC,'Line Detail'!$Q:$Q,$B27,'Line Detail'!$BI:$BI,"&lt;&gt;No Bid"),SUMIFS('Line Detail'!$FC:$FC,'Line Detail'!$P:$P,$A27,'Line Detail'!$BI:$BI,"&lt;&gt;No Bid"))/IF($A27="",SUMIFS('Line Detail'!$ER:$ER,'Line Detail'!$Q:$Q,$B27,'Line Detail'!$BI:$BI,"&lt;&gt;No Bid"),SUMIFS('Line Detail'!$ER:$ER,'Line Detail'!$P:$P,$A27,'Line Detail'!$BI:$BI,"&lt;&gt;No Bid")),"")</f>
        <v/>
      </c>
      <c r="AF27" s="158" t="str">
        <f>IFERROR(IF($A27="",SUMIFS('Line Detail'!$FV:$FV,'Line Detail'!$Q:$Q,$B27,'Line Detail'!$BI:$BI,"&lt;&gt;No Bid"),SUMIFS('Line Detail'!$FV:$FV,'Line Detail'!$P:$P,$A27,'Line Detail'!$BI:$BI,"&lt;&gt;No Bid"))/IF($A27="",SUMIFS('Line Detail'!$FK:$FK,'Line Detail'!$Q:$Q,$B27,'Line Detail'!$BI:$BI,"&lt;&gt;No Bid"),SUMIFS('Line Detail'!$FK:$FK,'Line Detail'!$P:$P,$A27,'Line Detail'!$BI:$BI,"&lt;&gt;No Bid")),"")</f>
        <v/>
      </c>
      <c r="AG27" s="158" t="str">
        <f>IFERROR(IF($A27="",SUMIFS('Line Detail'!$HG:$HG,'Line Detail'!$Q:$Q,$B27,'Line Detail'!$BI:$BI,"&lt;&gt;No Bid"),SUMIFS('Line Detail'!$HG:$HG,'Line Detail'!$P:$P,$A27,'Line Detail'!$BI:$BI,"&lt;&gt;No Bid"))/IF($A27="",SUMIFS('Line Detail'!$FK:$FK,'Line Detail'!$Q:$Q,$B27,'Line Detail'!$BI:$BI,"&lt;&gt;No Bid"),SUMIFS('Line Detail'!$FK:$FK,'Line Detail'!$P:$P,$A27,'Line Detail'!$BI:$BI,"&lt;&gt;No Bid")),"")</f>
        <v/>
      </c>
      <c r="AI27" s="4">
        <f>IF($A27="",SUMIFS('Line Detail'!$GO:$GO,'Line Detail'!$Q:$Q,$B27,'Line Detail'!$BI:$BI,"&lt;&gt;No Bid"),SUMIFS('Line Detail'!$GO:$GO,'Line Detail'!$P:$P,$A27,'Line Detail'!$BI:$BI,"&lt;&gt;No Bid"))</f>
        <v>0</v>
      </c>
      <c r="AJ27" s="4">
        <f>IF($A27="",SUMIFS('Line Detail'!$FC:$FC,'Line Detail'!$Q:$Q,$B27,'Line Detail'!$BI:$BI,"&lt;&gt;No Bid"),SUMIFS('Line Detail'!$FC:$FC,'Line Detail'!$P:$P,$A27,'Line Detail'!$BI:$BI,"&lt;&gt;No Bid"))</f>
        <v>0</v>
      </c>
      <c r="AK27" s="86">
        <f>IF($A27="",SUMIFS('Line Detail'!$FV:$FV,'Line Detail'!$Q:$Q,$B27,'Line Detail'!$BI:$BI,"&lt;&gt;No Bid"),SUMIFS('Line Detail'!$FV:$FV,'Line Detail'!$P:$P,$A27,'Line Detail'!$BI:$BI,"&lt;&gt;No Bid"))</f>
        <v>0</v>
      </c>
      <c r="AL27" s="86">
        <f>IF($A27="",SUMIFS('Line Detail'!$HG:$HG,'Line Detail'!$Q:$Q,$B27,'Line Detail'!$BI:$BI,"&lt;&gt;No Bid"),SUMIFS('Line Detail'!$HG:$HG,'Line Detail'!$P:$P,$A27,'Line Detail'!$BI:$BI,"&lt;&gt;No Bid"))</f>
        <v>0</v>
      </c>
    </row>
    <row r="28" spans="1:38" ht="15" customHeight="1" x14ac:dyDescent="0.3">
      <c r="A28" s="87" t="s">
        <v>43</v>
      </c>
      <c r="B28" s="85"/>
      <c r="C28" s="74"/>
      <c r="D28" s="4">
        <f>IF($A28="",SUMIFS('Line Detail'!$FX:$FX,'Line Detail'!$Q:$Q,$B28,'Line Detail'!$BI:$BI,"&lt;&gt;No Bid"),SUMIFS('Line Detail'!$FX:$FX,'Line Detail'!$P:$P,$A28,'Line Detail'!$BI:$BI,"&lt;&gt;No Bid"))</f>
        <v>0</v>
      </c>
      <c r="E28" s="4">
        <f>IF($A28="",SUMIFS('Line Detail'!$EL:$EL,'Line Detail'!$Q:$Q,$B28,'Line Detail'!$BI:$BI,"&lt;&gt;No Bid"),SUMIFS('Line Detail'!$EL:$EL,'Line Detail'!$P:$P,$A28,'Line Detail'!$BI:$BI,"&lt;&gt;No Bid"))</f>
        <v>0</v>
      </c>
      <c r="F28" s="4">
        <f>IF($A28="",SUMIFS('Line Detail'!$FE:$FE,'Line Detail'!$Q:$Q,$B28,'Line Detail'!$BI:$BI,"&lt;&gt;No Bid"),SUMIFS('Line Detail'!$FE:$FE,'Line Detail'!$P:$P,$A28,'Line Detail'!$BI:$BI,"&lt;&gt;No Bid"))</f>
        <v>0</v>
      </c>
      <c r="G28" s="158" t="str">
        <f t="shared" si="0"/>
        <v/>
      </c>
      <c r="H28" s="86">
        <f t="shared" si="1"/>
        <v>0</v>
      </c>
      <c r="I28" s="86">
        <f>IF($A28="",SUMIFS('Line Detail'!$HI:$HI,'Line Detail'!$Q:$Q,$B28,'Line Detail'!$BI:$BI,"&lt;&gt;No Bid"),SUMIFS('Line Detail'!$HI:$HI,'Line Detail'!$P:$P,$A28,'Line Detail'!$BI:$BI,"&lt;&gt;No Bid"))</f>
        <v>0</v>
      </c>
      <c r="J28" s="86">
        <f>IF($A28="",SUMIFS('Line Detail'!$HK:$HK,'Line Detail'!$Q:$Q,$B28,'Line Detail'!$BI:$BI,"&lt;&gt;No Bid"),SUMIFS('Line Detail'!$HK:$HK,'Line Detail'!$P:$P,$A28,'Line Detail'!$BI:$BI,"&lt;&gt;No Bid"))</f>
        <v>0</v>
      </c>
      <c r="K28" s="86">
        <f t="shared" si="3"/>
        <v>0</v>
      </c>
      <c r="L28" s="86">
        <f>IF($A28="",SUMIFS('Line Detail'!$GP:$GP,'Line Detail'!$Q:$Q,$B28,'Line Detail'!$BI:$BI,"&lt;&gt;No Bid"),SUMIFS('Line Detail'!$GP:$GP,'Line Detail'!$P:$P,$A28,'Line Detail'!$BI:$BI,"&lt;&gt;No Bid"))</f>
        <v>0</v>
      </c>
      <c r="M28" s="86">
        <f t="shared" si="4"/>
        <v>0</v>
      </c>
      <c r="O28" s="163" t="str">
        <f>IFERROR(IF($A28="",SUMIFS('Line Detail'!$EL:$EL,'Line Detail'!$Q:$Q,$B28,'Line Detail'!$BI:$BI,"&lt;&gt;No Bid"),SUMIFS('Line Detail'!$EL:$EL,'Line Detail'!$P:$P,$A28,'Line Detail'!$BI:$BI,"&lt;&gt;No Bid"))/IF($A28="",SUMIFS('Line Detail'!$FD:$FD,'Line Detail'!$Q:$Q,$B28,'Line Detail'!$BI:$BI,"&lt;&gt;No Bid"),SUMIFS('Line Detail'!$FD:$FD,'Line Detail'!$P:$P,$A28,'Line Detail'!$BI:$BI,"&lt;&gt;No Bid")),"")</f>
        <v/>
      </c>
      <c r="P28" s="158" t="str">
        <f>IFERROR(IF($A28="",SUMIFS('Line Detail'!$FE:$FE,'Line Detail'!$Q:$Q,$B28,'Line Detail'!$BI:$BI,"&lt;&gt;No Bid"),SUMIFS('Line Detail'!$FE:$FE,'Line Detail'!$P:$P,$A28,'Line Detail'!$BI:$BI,"&lt;&gt;No Bid"))/IF($A28="",SUMIFS('Line Detail'!$FW:$FW,'Line Detail'!$Q:$Q,$B28,'Line Detail'!$BI:$BI,"&lt;&gt;No Bid"),SUMIFS('Line Detail'!$FW:$FW,'Line Detail'!$P:$P,$A28,'Line Detail'!$BI:$BI,"&lt;&gt;No Bid")),"")</f>
        <v/>
      </c>
      <c r="R28" s="325">
        <f>IFERROR((SUMIFS('Line Detail'!HL:HL,'Line Detail'!P:P,A28,'Line Detail'!BI:BI,"&lt;&gt;No Bid")) / (SUMIFS('Line Detail'!HM:HM,'Line Detail'!P:P,A28,'Line Detail'!BI:BI,"&lt;&gt;No Bid")),0)</f>
        <v>0</v>
      </c>
      <c r="T28" s="163" t="str">
        <f>IFERROR(IF($A28="",SUMIFS('Line Detail'!$GI:$GI,'Line Detail'!$Q:$Q,$B28,'Line Detail'!$BI:$BI,"&lt;&gt;No Bid"),SUMIFS('Line Detail'!$GI:$GI,'Line Detail'!$P:$P,$A28,'Line Detail'!$BI:$BI,"&lt;&gt;No Bid"))/IF($A28="",SUMIFS('Line Detail'!$GD:$GD,'Line Detail'!$Q:$Q,$B28,'Line Detail'!$BI:$BI,"&lt;&gt;No Bid"),SUMIFS('Line Detail'!$GD:$GD,'Line Detail'!$P:$P,$A28,'Line Detail'!$BI:$BI,"&lt;&gt;No Bid")),"")</f>
        <v/>
      </c>
      <c r="U28" s="163" t="str">
        <f>IFERROR(IF($A28="",SUMIFS('Line Detail'!$EW:$EW,'Line Detail'!$Q:$Q,$B28,'Line Detail'!$BI:$BI,"&lt;&gt;No Bid"),SUMIFS('Line Detail'!$EW:$EW,'Line Detail'!$P:$P,$A28,'Line Detail'!$BI:$BI,"&lt;&gt;No Bid"))/IF($A28="",SUMIFS('Line Detail'!$ER:$ER,'Line Detail'!$Q:$Q,$B28,'Line Detail'!$BI:$BI,"&lt;&gt;No Bid"),SUMIFS('Line Detail'!$ER:$ER,'Line Detail'!$P:$P,$A28,'Line Detail'!$BI:$BI,"&lt;&gt;No Bid")),"")</f>
        <v/>
      </c>
      <c r="V28" s="158" t="str">
        <f>IFERROR(IF($A28="",SUMIFS('Line Detail'!$FP:$FP,'Line Detail'!$Q:$Q,$B28,'Line Detail'!$BI:$BI,"&lt;&gt;No Bid"),SUMIFS('Line Detail'!$FP:$FP,'Line Detail'!$P:$P,$A28,'Line Detail'!$BI:$BI,"&lt;&gt;No Bid"))/IF($A28="",SUMIFS('Line Detail'!$FK:$FK,'Line Detail'!$Q:$Q,$B28,'Line Detail'!$BI:$BI,"&lt;&gt;No Bid"),SUMIFS('Line Detail'!$FK:$FK,'Line Detail'!$P:$P,$A28,'Line Detail'!$BI:$BI,"&lt;&gt;No Bid")),"")</f>
        <v/>
      </c>
      <c r="W28" s="158" t="str">
        <f>IFERROR(IF($A28="",SUMIFS('Line Detail'!$HA:$HA,'Line Detail'!$Q:$Q,$B28,'Line Detail'!$BI:$BI,"&lt;&gt;No Bid"),SUMIFS('Line Detail'!$HA:$HA,'Line Detail'!$P:$P,$A28,'Line Detail'!$BI:$BI,"&lt;&gt;No Bid"))/IF($A28="",SUMIFS('Line Detail'!$FK:$FK,'Line Detail'!$Q:$Q,$B28,'Line Detail'!$BI:$BI,"&lt;&gt;No Bid"),SUMIFS('Line Detail'!$FK:$FK,'Line Detail'!$P:$P,$A28,'Line Detail'!$BI:$BI,"&lt;&gt;No Bid")),"")</f>
        <v/>
      </c>
      <c r="Y28" s="4">
        <f>IF($A28="",SUMIFS('Line Detail'!$GI:$GI,'Line Detail'!$Q:$Q,$B28,'Line Detail'!$BI:$BI,"&lt;&gt;No Bid"),SUMIFS('Line Detail'!$GI:$GI,'Line Detail'!$P:$P,$A28,'Line Detail'!$BI:$BI,"&lt;&gt;No Bid"))</f>
        <v>0</v>
      </c>
      <c r="Z28" s="4">
        <f>IF($A28="",SUMIFS('Line Detail'!$EW:$EW,'Line Detail'!$Q:$Q,$B28,'Line Detail'!$BI:$BI,"&lt;&gt;No Bid"),SUMIFS('Line Detail'!$EW:$EW,'Line Detail'!$P:$P,$A28,'Line Detail'!$BI:$BI,"&lt;&gt;No Bid"))</f>
        <v>0</v>
      </c>
      <c r="AA28" s="86">
        <f>IF($A28="",SUMIFS('Line Detail'!$FP:$FP,'Line Detail'!$Q:$Q,$B28,'Line Detail'!$BI:$BI,"&lt;&gt;No Bid"),SUMIFS('Line Detail'!$FP:$FP,'Line Detail'!$P:$P,$A28,'Line Detail'!$BI:$BI,"&lt;&gt;No Bid"))</f>
        <v>0</v>
      </c>
      <c r="AB28" s="86">
        <f>IF($A28="",SUMIFS('Line Detail'!$HA:$HA,'Line Detail'!$Q:$Q,$B28,'Line Detail'!$BI:$BI,"&lt;&gt;No Bid"),SUMIFS('Line Detail'!$HA:$HA,'Line Detail'!$P:$P,$A28,'Line Detail'!$BI:$BI,"&lt;&gt;No Bid"))</f>
        <v>0</v>
      </c>
      <c r="AD28" s="163" t="str">
        <f>IFERROR(IF($A28="",SUMIFS('Line Detail'!$GO:$GO,'Line Detail'!$Q:$Q,$B28,'Line Detail'!$BI:$BI,"&lt;&gt;No Bid"),SUMIFS('Line Detail'!$GO:$GO,'Line Detail'!$P:$P,$A28,'Line Detail'!$BI:$BI,"&lt;&gt;No Bid"))/IF($A28="",SUMIFS('Line Detail'!$GD:$GD,'Line Detail'!$Q:$Q,$B28,'Line Detail'!$BI:$BI,"&lt;&gt;No Bid"),SUMIFS('Line Detail'!$GD:$GD,'Line Detail'!$P:$P,$A28,'Line Detail'!$BI:$BI,"&lt;&gt;No Bid")),"")</f>
        <v/>
      </c>
      <c r="AE28" s="163" t="str">
        <f>IFERROR(IF($A28="",SUMIFS('Line Detail'!$FC:$FC,'Line Detail'!$Q:$Q,$B28,'Line Detail'!$BI:$BI,"&lt;&gt;No Bid"),SUMIFS('Line Detail'!$FC:$FC,'Line Detail'!$P:$P,$A28,'Line Detail'!$BI:$BI,"&lt;&gt;No Bid"))/IF($A28="",SUMIFS('Line Detail'!$ER:$ER,'Line Detail'!$Q:$Q,$B28,'Line Detail'!$BI:$BI,"&lt;&gt;No Bid"),SUMIFS('Line Detail'!$ER:$ER,'Line Detail'!$P:$P,$A28,'Line Detail'!$BI:$BI,"&lt;&gt;No Bid")),"")</f>
        <v/>
      </c>
      <c r="AF28" s="158" t="str">
        <f>IFERROR(IF($A28="",SUMIFS('Line Detail'!$FV:$FV,'Line Detail'!$Q:$Q,$B28,'Line Detail'!$BI:$BI,"&lt;&gt;No Bid"),SUMIFS('Line Detail'!$FV:$FV,'Line Detail'!$P:$P,$A28,'Line Detail'!$BI:$BI,"&lt;&gt;No Bid"))/IF($A28="",SUMIFS('Line Detail'!$FK:$FK,'Line Detail'!$Q:$Q,$B28,'Line Detail'!$BI:$BI,"&lt;&gt;No Bid"),SUMIFS('Line Detail'!$FK:$FK,'Line Detail'!$P:$P,$A28,'Line Detail'!$BI:$BI,"&lt;&gt;No Bid")),"")</f>
        <v/>
      </c>
      <c r="AG28" s="158" t="str">
        <f>IFERROR(IF($A28="",SUMIFS('Line Detail'!$HG:$HG,'Line Detail'!$Q:$Q,$B28,'Line Detail'!$BI:$BI,"&lt;&gt;No Bid"),SUMIFS('Line Detail'!$HG:$HG,'Line Detail'!$P:$P,$A28,'Line Detail'!$BI:$BI,"&lt;&gt;No Bid"))/IF($A28="",SUMIFS('Line Detail'!$FK:$FK,'Line Detail'!$Q:$Q,$B28,'Line Detail'!$BI:$BI,"&lt;&gt;No Bid"),SUMIFS('Line Detail'!$FK:$FK,'Line Detail'!$P:$P,$A28,'Line Detail'!$BI:$BI,"&lt;&gt;No Bid")),"")</f>
        <v/>
      </c>
      <c r="AI28" s="4">
        <f>IF($A28="",SUMIFS('Line Detail'!$GO:$GO,'Line Detail'!$Q:$Q,$B28,'Line Detail'!$BI:$BI,"&lt;&gt;No Bid"),SUMIFS('Line Detail'!$GO:$GO,'Line Detail'!$P:$P,$A28,'Line Detail'!$BI:$BI,"&lt;&gt;No Bid"))</f>
        <v>0</v>
      </c>
      <c r="AJ28" s="4">
        <f>IF($A28="",SUMIFS('Line Detail'!$FC:$FC,'Line Detail'!$Q:$Q,$B28,'Line Detail'!$BI:$BI,"&lt;&gt;No Bid"),SUMIFS('Line Detail'!$FC:$FC,'Line Detail'!$P:$P,$A28,'Line Detail'!$BI:$BI,"&lt;&gt;No Bid"))</f>
        <v>0</v>
      </c>
      <c r="AK28" s="86">
        <f>IF($A28="",SUMIFS('Line Detail'!$FV:$FV,'Line Detail'!$Q:$Q,$B28,'Line Detail'!$BI:$BI,"&lt;&gt;No Bid"),SUMIFS('Line Detail'!$FV:$FV,'Line Detail'!$P:$P,$A28,'Line Detail'!$BI:$BI,"&lt;&gt;No Bid"))</f>
        <v>0</v>
      </c>
      <c r="AL28" s="86">
        <f>IF($A28="",SUMIFS('Line Detail'!$HG:$HG,'Line Detail'!$Q:$Q,$B28,'Line Detail'!$BI:$BI,"&lt;&gt;No Bid"),SUMIFS('Line Detail'!$HG:$HG,'Line Detail'!$P:$P,$A28,'Line Detail'!$BI:$BI,"&lt;&gt;No Bid"))</f>
        <v>0</v>
      </c>
    </row>
    <row r="29" spans="1:38" ht="15" customHeight="1" outlineLevel="1" x14ac:dyDescent="0.3">
      <c r="A29" s="87"/>
      <c r="B29" s="85" t="s">
        <v>172</v>
      </c>
      <c r="C29" s="74"/>
      <c r="D29" s="4">
        <f>IF($A29="",SUMIFS('Line Detail'!$FX:$FX,'Line Detail'!$Q:$Q,$B29,'Line Detail'!$BI:$BI,"&lt;&gt;No Bid"),SUMIFS('Line Detail'!$FX:$FX,'Line Detail'!$P:$P,$A29,'Line Detail'!$BI:$BI,"&lt;&gt;No Bid"))</f>
        <v>0</v>
      </c>
      <c r="E29" s="4">
        <f>IF($A29="",SUMIFS('Line Detail'!$EL:$EL,'Line Detail'!$Q:$Q,$B29,'Line Detail'!$BI:$BI,"&lt;&gt;No Bid"),SUMIFS('Line Detail'!$EL:$EL,'Line Detail'!$P:$P,$A29,'Line Detail'!$BI:$BI,"&lt;&gt;No Bid"))</f>
        <v>0</v>
      </c>
      <c r="F29" s="4">
        <f>IF($A29="",SUMIFS('Line Detail'!$FE:$FE,'Line Detail'!$Q:$Q,$B29,'Line Detail'!$BI:$BI,"&lt;&gt;No Bid"),SUMIFS('Line Detail'!$FE:$FE,'Line Detail'!$P:$P,$A29,'Line Detail'!$BI:$BI,"&lt;&gt;No Bid"))</f>
        <v>0</v>
      </c>
      <c r="G29" s="158" t="str">
        <f t="shared" si="0"/>
        <v/>
      </c>
      <c r="H29" s="86">
        <f t="shared" si="1"/>
        <v>0</v>
      </c>
      <c r="I29" s="86">
        <f>IF($A29="",SUMIFS('Line Detail'!$HI:$HI,'Line Detail'!$Q:$Q,$B29,'Line Detail'!$BI:$BI,"&lt;&gt;No Bid"),SUMIFS('Line Detail'!$HI:$HI,'Line Detail'!$P:$P,$A29,'Line Detail'!$BI:$BI,"&lt;&gt;No Bid"))</f>
        <v>0</v>
      </c>
      <c r="J29" s="86">
        <f>IF($A29="",SUMIFS('Line Detail'!$HK:$HK,'Line Detail'!$Q:$Q,$B29,'Line Detail'!$BI:$BI,"&lt;&gt;No Bid"),SUMIFS('Line Detail'!$HK:$HK,'Line Detail'!$P:$P,$A29,'Line Detail'!$BI:$BI,"&lt;&gt;No Bid"))</f>
        <v>0</v>
      </c>
      <c r="K29" s="86">
        <f t="shared" si="3"/>
        <v>0</v>
      </c>
      <c r="L29" s="86">
        <f>IF($A29="",SUMIFS('Line Detail'!$GP:$GP,'Line Detail'!$Q:$Q,$B29,'Line Detail'!$BI:$BI,"&lt;&gt;No Bid"),SUMIFS('Line Detail'!$GP:$GP,'Line Detail'!$P:$P,$A29,'Line Detail'!$BI:$BI,"&lt;&gt;No Bid"))</f>
        <v>0</v>
      </c>
      <c r="M29" s="86">
        <f t="shared" si="4"/>
        <v>0</v>
      </c>
      <c r="O29" s="163" t="str">
        <f>IFERROR(IF($A29="",SUMIFS('Line Detail'!$EL:$EL,'Line Detail'!$Q:$Q,$B29,'Line Detail'!$BI:$BI,"&lt;&gt;No Bid"),SUMIFS('Line Detail'!$EL:$EL,'Line Detail'!$P:$P,$A29,'Line Detail'!$BI:$BI,"&lt;&gt;No Bid"))/IF($A29="",SUMIFS('Line Detail'!$FD:$FD,'Line Detail'!$Q:$Q,$B29,'Line Detail'!$BI:$BI,"&lt;&gt;No Bid"),SUMIFS('Line Detail'!$FD:$FD,'Line Detail'!$P:$P,$A29,'Line Detail'!$BI:$BI,"&lt;&gt;No Bid")),"")</f>
        <v/>
      </c>
      <c r="P29" s="158" t="str">
        <f>IFERROR(IF($A29="",SUMIFS('Line Detail'!$FE:$FE,'Line Detail'!$Q:$Q,$B29,'Line Detail'!$BI:$BI,"&lt;&gt;No Bid"),SUMIFS('Line Detail'!$FE:$FE,'Line Detail'!$P:$P,$A29,'Line Detail'!$BI:$BI,"&lt;&gt;No Bid"))/IF($A29="",SUMIFS('Line Detail'!$FW:$FW,'Line Detail'!$Q:$Q,$B29,'Line Detail'!$BI:$BI,"&lt;&gt;No Bid"),SUMIFS('Line Detail'!$FW:$FW,'Line Detail'!$P:$P,$A29,'Line Detail'!$BI:$BI,"&lt;&gt;No Bid")),"")</f>
        <v/>
      </c>
      <c r="R29" s="325">
        <f>IFERROR((SUMIFS('Line Detail'!HL:HL,'Line Detail'!Q:Q,B29,'Line Detail'!BI:BI,"&lt;&gt;No Bid")) / (SUMIFS('Line Detail'!HM:HM,'Line Detail'!Q:Q,B29,'Line Detail'!BI:BI,"&lt;&gt;No Bid")),0)</f>
        <v>0</v>
      </c>
      <c r="T29" s="163" t="str">
        <f>IFERROR(IF($A29="",SUMIFS('Line Detail'!$GI:$GI,'Line Detail'!$Q:$Q,$B29,'Line Detail'!$BI:$BI,"&lt;&gt;No Bid"),SUMIFS('Line Detail'!$GI:$GI,'Line Detail'!$P:$P,$A29,'Line Detail'!$BI:$BI,"&lt;&gt;No Bid"))/IF($A29="",SUMIFS('Line Detail'!$GD:$GD,'Line Detail'!$Q:$Q,$B29,'Line Detail'!$BI:$BI,"&lt;&gt;No Bid"),SUMIFS('Line Detail'!$GD:$GD,'Line Detail'!$P:$P,$A29,'Line Detail'!$BI:$BI,"&lt;&gt;No Bid")),"")</f>
        <v/>
      </c>
      <c r="U29" s="163" t="str">
        <f>IFERROR(IF($A29="",SUMIFS('Line Detail'!$EW:$EW,'Line Detail'!$Q:$Q,$B29,'Line Detail'!$BI:$BI,"&lt;&gt;No Bid"),SUMIFS('Line Detail'!$EW:$EW,'Line Detail'!$P:$P,$A29,'Line Detail'!$BI:$BI,"&lt;&gt;No Bid"))/IF($A29="",SUMIFS('Line Detail'!$ER:$ER,'Line Detail'!$Q:$Q,$B29,'Line Detail'!$BI:$BI,"&lt;&gt;No Bid"),SUMIFS('Line Detail'!$ER:$ER,'Line Detail'!$P:$P,$A29,'Line Detail'!$BI:$BI,"&lt;&gt;No Bid")),"")</f>
        <v/>
      </c>
      <c r="V29" s="158" t="str">
        <f>IFERROR(IF($A29="",SUMIFS('Line Detail'!$FP:$FP,'Line Detail'!$Q:$Q,$B29,'Line Detail'!$BI:$BI,"&lt;&gt;No Bid"),SUMIFS('Line Detail'!$FP:$FP,'Line Detail'!$P:$P,$A29,'Line Detail'!$BI:$BI,"&lt;&gt;No Bid"))/IF($A29="",SUMIFS('Line Detail'!$FK:$FK,'Line Detail'!$Q:$Q,$B29,'Line Detail'!$BI:$BI,"&lt;&gt;No Bid"),SUMIFS('Line Detail'!$FK:$FK,'Line Detail'!$P:$P,$A29,'Line Detail'!$BI:$BI,"&lt;&gt;No Bid")),"")</f>
        <v/>
      </c>
      <c r="W29" s="158" t="str">
        <f>IFERROR(IF($A29="",SUMIFS('Line Detail'!$HA:$HA,'Line Detail'!$Q:$Q,$B29,'Line Detail'!$BI:$BI,"&lt;&gt;No Bid"),SUMIFS('Line Detail'!$HA:$HA,'Line Detail'!$P:$P,$A29,'Line Detail'!$BI:$BI,"&lt;&gt;No Bid"))/IF($A29="",SUMIFS('Line Detail'!$FK:$FK,'Line Detail'!$Q:$Q,$B29,'Line Detail'!$BI:$BI,"&lt;&gt;No Bid"),SUMIFS('Line Detail'!$FK:$FK,'Line Detail'!$P:$P,$A29,'Line Detail'!$BI:$BI,"&lt;&gt;No Bid")),"")</f>
        <v/>
      </c>
      <c r="Y29" s="4">
        <f>IF($A29="",SUMIFS('Line Detail'!$GI:$GI,'Line Detail'!$Q:$Q,$B29,'Line Detail'!$BI:$BI,"&lt;&gt;No Bid"),SUMIFS('Line Detail'!$GI:$GI,'Line Detail'!$P:$P,$A29,'Line Detail'!$BI:$BI,"&lt;&gt;No Bid"))</f>
        <v>0</v>
      </c>
      <c r="Z29" s="4">
        <f>IF($A29="",SUMIFS('Line Detail'!$EW:$EW,'Line Detail'!$Q:$Q,$B29,'Line Detail'!$BI:$BI,"&lt;&gt;No Bid"),SUMIFS('Line Detail'!$EW:$EW,'Line Detail'!$P:$P,$A29,'Line Detail'!$BI:$BI,"&lt;&gt;No Bid"))</f>
        <v>0</v>
      </c>
      <c r="AA29" s="86">
        <f>IF($A29="",SUMIFS('Line Detail'!$FP:$FP,'Line Detail'!$Q:$Q,$B29,'Line Detail'!$BI:$BI,"&lt;&gt;No Bid"),SUMIFS('Line Detail'!$FP:$FP,'Line Detail'!$P:$P,$A29,'Line Detail'!$BI:$BI,"&lt;&gt;No Bid"))</f>
        <v>0</v>
      </c>
      <c r="AB29" s="86">
        <f>IF($A29="",SUMIFS('Line Detail'!$HA:$HA,'Line Detail'!$Q:$Q,$B29,'Line Detail'!$BI:$BI,"&lt;&gt;No Bid"),SUMIFS('Line Detail'!$HA:$HA,'Line Detail'!$P:$P,$A29,'Line Detail'!$BI:$BI,"&lt;&gt;No Bid"))</f>
        <v>0</v>
      </c>
      <c r="AD29" s="163" t="str">
        <f>IFERROR(IF($A29="",SUMIFS('Line Detail'!$GO:$GO,'Line Detail'!$Q:$Q,$B29,'Line Detail'!$BI:$BI,"&lt;&gt;No Bid"),SUMIFS('Line Detail'!$GO:$GO,'Line Detail'!$P:$P,$A29,'Line Detail'!$BI:$BI,"&lt;&gt;No Bid"))/IF($A29="",SUMIFS('Line Detail'!$GD:$GD,'Line Detail'!$Q:$Q,$B29,'Line Detail'!$BI:$BI,"&lt;&gt;No Bid"),SUMIFS('Line Detail'!$GD:$GD,'Line Detail'!$P:$P,$A29,'Line Detail'!$BI:$BI,"&lt;&gt;No Bid")),"")</f>
        <v/>
      </c>
      <c r="AE29" s="163" t="str">
        <f>IFERROR(IF($A29="",SUMIFS('Line Detail'!$FC:$FC,'Line Detail'!$Q:$Q,$B29,'Line Detail'!$BI:$BI,"&lt;&gt;No Bid"),SUMIFS('Line Detail'!$FC:$FC,'Line Detail'!$P:$P,$A29,'Line Detail'!$BI:$BI,"&lt;&gt;No Bid"))/IF($A29="",SUMIFS('Line Detail'!$ER:$ER,'Line Detail'!$Q:$Q,$B29,'Line Detail'!$BI:$BI,"&lt;&gt;No Bid"),SUMIFS('Line Detail'!$ER:$ER,'Line Detail'!$P:$P,$A29,'Line Detail'!$BI:$BI,"&lt;&gt;No Bid")),"")</f>
        <v/>
      </c>
      <c r="AF29" s="158" t="str">
        <f>IFERROR(IF($A29="",SUMIFS('Line Detail'!$FV:$FV,'Line Detail'!$Q:$Q,$B29,'Line Detail'!$BI:$BI,"&lt;&gt;No Bid"),SUMIFS('Line Detail'!$FV:$FV,'Line Detail'!$P:$P,$A29,'Line Detail'!$BI:$BI,"&lt;&gt;No Bid"))/IF($A29="",SUMIFS('Line Detail'!$FK:$FK,'Line Detail'!$Q:$Q,$B29,'Line Detail'!$BI:$BI,"&lt;&gt;No Bid"),SUMIFS('Line Detail'!$FK:$FK,'Line Detail'!$P:$P,$A29,'Line Detail'!$BI:$BI,"&lt;&gt;No Bid")),"")</f>
        <v/>
      </c>
      <c r="AG29" s="158" t="str">
        <f>IFERROR(IF($A29="",SUMIFS('Line Detail'!$HG:$HG,'Line Detail'!$Q:$Q,$B29,'Line Detail'!$BI:$BI,"&lt;&gt;No Bid"),SUMIFS('Line Detail'!$HG:$HG,'Line Detail'!$P:$P,$A29,'Line Detail'!$BI:$BI,"&lt;&gt;No Bid"))/IF($A29="",SUMIFS('Line Detail'!$FK:$FK,'Line Detail'!$Q:$Q,$B29,'Line Detail'!$BI:$BI,"&lt;&gt;No Bid"),SUMIFS('Line Detail'!$FK:$FK,'Line Detail'!$P:$P,$A29,'Line Detail'!$BI:$BI,"&lt;&gt;No Bid")),"")</f>
        <v/>
      </c>
      <c r="AI29" s="4">
        <f>IF($A29="",SUMIFS('Line Detail'!$GO:$GO,'Line Detail'!$Q:$Q,$B29,'Line Detail'!$BI:$BI,"&lt;&gt;No Bid"),SUMIFS('Line Detail'!$GO:$GO,'Line Detail'!$P:$P,$A29,'Line Detail'!$BI:$BI,"&lt;&gt;No Bid"))</f>
        <v>0</v>
      </c>
      <c r="AJ29" s="4">
        <f>IF($A29="",SUMIFS('Line Detail'!$FC:$FC,'Line Detail'!$Q:$Q,$B29,'Line Detail'!$BI:$BI,"&lt;&gt;No Bid"),SUMIFS('Line Detail'!$FC:$FC,'Line Detail'!$P:$P,$A29,'Line Detail'!$BI:$BI,"&lt;&gt;No Bid"))</f>
        <v>0</v>
      </c>
      <c r="AK29" s="86">
        <f>IF($A29="",SUMIFS('Line Detail'!$FV:$FV,'Line Detail'!$Q:$Q,$B29,'Line Detail'!$BI:$BI,"&lt;&gt;No Bid"),SUMIFS('Line Detail'!$FV:$FV,'Line Detail'!$P:$P,$A29,'Line Detail'!$BI:$BI,"&lt;&gt;No Bid"))</f>
        <v>0</v>
      </c>
      <c r="AL29" s="86">
        <f>IF($A29="",SUMIFS('Line Detail'!$HG:$HG,'Line Detail'!$Q:$Q,$B29,'Line Detail'!$BI:$BI,"&lt;&gt;No Bid"),SUMIFS('Line Detail'!$HG:$HG,'Line Detail'!$P:$P,$A29,'Line Detail'!$BI:$BI,"&lt;&gt;No Bid"))</f>
        <v>0</v>
      </c>
    </row>
    <row r="30" spans="1:38" ht="15" customHeight="1" outlineLevel="1" x14ac:dyDescent="0.3">
      <c r="A30" s="87"/>
      <c r="B30" s="85" t="s">
        <v>173</v>
      </c>
      <c r="C30" s="74"/>
      <c r="D30" s="4">
        <f>IF($A30="",SUMIFS('Line Detail'!$FX:$FX,'Line Detail'!$Q:$Q,$B30,'Line Detail'!$BI:$BI,"&lt;&gt;No Bid"),SUMIFS('Line Detail'!$FX:$FX,'Line Detail'!$P:$P,$A30,'Line Detail'!$BI:$BI,"&lt;&gt;No Bid"))</f>
        <v>0</v>
      </c>
      <c r="E30" s="4">
        <f>IF($A30="",SUMIFS('Line Detail'!$EL:$EL,'Line Detail'!$Q:$Q,$B30,'Line Detail'!$BI:$BI,"&lt;&gt;No Bid"),SUMIFS('Line Detail'!$EL:$EL,'Line Detail'!$P:$P,$A30,'Line Detail'!$BI:$BI,"&lt;&gt;No Bid"))</f>
        <v>0</v>
      </c>
      <c r="F30" s="4">
        <f>IF($A30="",SUMIFS('Line Detail'!$FE:$FE,'Line Detail'!$Q:$Q,$B30,'Line Detail'!$BI:$BI,"&lt;&gt;No Bid"),SUMIFS('Line Detail'!$FE:$FE,'Line Detail'!$P:$P,$A30,'Line Detail'!$BI:$BI,"&lt;&gt;No Bid"))</f>
        <v>0</v>
      </c>
      <c r="G30" s="158" t="str">
        <f t="shared" si="0"/>
        <v/>
      </c>
      <c r="H30" s="86">
        <f t="shared" si="1"/>
        <v>0</v>
      </c>
      <c r="I30" s="86">
        <f>IF($A30="",SUMIFS('Line Detail'!$HI:$HI,'Line Detail'!$Q:$Q,$B30,'Line Detail'!$BI:$BI,"&lt;&gt;No Bid"),SUMIFS('Line Detail'!$HI:$HI,'Line Detail'!$P:$P,$A30,'Line Detail'!$BI:$BI,"&lt;&gt;No Bid"))</f>
        <v>0</v>
      </c>
      <c r="J30" s="86">
        <f>IF($A30="",SUMIFS('Line Detail'!$HK:$HK,'Line Detail'!$Q:$Q,$B30,'Line Detail'!$BI:$BI,"&lt;&gt;No Bid"),SUMIFS('Line Detail'!$HK:$HK,'Line Detail'!$P:$P,$A30,'Line Detail'!$BI:$BI,"&lt;&gt;No Bid"))</f>
        <v>0</v>
      </c>
      <c r="K30" s="86">
        <f t="shared" si="3"/>
        <v>0</v>
      </c>
      <c r="L30" s="86">
        <f>IF($A30="",SUMIFS('Line Detail'!$GP:$GP,'Line Detail'!$Q:$Q,$B30,'Line Detail'!$BI:$BI,"&lt;&gt;No Bid"),SUMIFS('Line Detail'!$GP:$GP,'Line Detail'!$P:$P,$A30,'Line Detail'!$BI:$BI,"&lt;&gt;No Bid"))</f>
        <v>0</v>
      </c>
      <c r="M30" s="86">
        <f t="shared" si="4"/>
        <v>0</v>
      </c>
      <c r="O30" s="163" t="str">
        <f>IFERROR(IF($A30="",SUMIFS('Line Detail'!$EL:$EL,'Line Detail'!$Q:$Q,$B30,'Line Detail'!$BI:$BI,"&lt;&gt;No Bid"),SUMIFS('Line Detail'!$EL:$EL,'Line Detail'!$P:$P,$A30,'Line Detail'!$BI:$BI,"&lt;&gt;No Bid"))/IF($A30="",SUMIFS('Line Detail'!$FD:$FD,'Line Detail'!$Q:$Q,$B30,'Line Detail'!$BI:$BI,"&lt;&gt;No Bid"),SUMIFS('Line Detail'!$FD:$FD,'Line Detail'!$P:$P,$A30,'Line Detail'!$BI:$BI,"&lt;&gt;No Bid")),"")</f>
        <v/>
      </c>
      <c r="P30" s="158" t="str">
        <f>IFERROR(IF($A30="",SUMIFS('Line Detail'!$FE:$FE,'Line Detail'!$Q:$Q,$B30,'Line Detail'!$BI:$BI,"&lt;&gt;No Bid"),SUMIFS('Line Detail'!$FE:$FE,'Line Detail'!$P:$P,$A30,'Line Detail'!$BI:$BI,"&lt;&gt;No Bid"))/IF($A30="",SUMIFS('Line Detail'!$FW:$FW,'Line Detail'!$Q:$Q,$B30,'Line Detail'!$BI:$BI,"&lt;&gt;No Bid"),SUMIFS('Line Detail'!$FW:$FW,'Line Detail'!$P:$P,$A30,'Line Detail'!$BI:$BI,"&lt;&gt;No Bid")),"")</f>
        <v/>
      </c>
      <c r="R30" s="325">
        <f>IFERROR((SUMIFS('Line Detail'!HL:HL,'Line Detail'!Q:Q,B30,'Line Detail'!BI:BI,"&lt;&gt;No Bid")) / (SUMIFS('Line Detail'!HM:HM,'Line Detail'!Q:Q,B30,'Line Detail'!BI:BI,"&lt;&gt;No Bid")),0)</f>
        <v>0</v>
      </c>
      <c r="T30" s="163" t="str">
        <f>IFERROR(IF($A30="",SUMIFS('Line Detail'!$GI:$GI,'Line Detail'!$Q:$Q,$B30,'Line Detail'!$BI:$BI,"&lt;&gt;No Bid"),SUMIFS('Line Detail'!$GI:$GI,'Line Detail'!$P:$P,$A30,'Line Detail'!$BI:$BI,"&lt;&gt;No Bid"))/IF($A30="",SUMIFS('Line Detail'!$GD:$GD,'Line Detail'!$Q:$Q,$B30,'Line Detail'!$BI:$BI,"&lt;&gt;No Bid"),SUMIFS('Line Detail'!$GD:$GD,'Line Detail'!$P:$P,$A30,'Line Detail'!$BI:$BI,"&lt;&gt;No Bid")),"")</f>
        <v/>
      </c>
      <c r="U30" s="163" t="str">
        <f>IFERROR(IF($A30="",SUMIFS('Line Detail'!$EW:$EW,'Line Detail'!$Q:$Q,$B30,'Line Detail'!$BI:$BI,"&lt;&gt;No Bid"),SUMIFS('Line Detail'!$EW:$EW,'Line Detail'!$P:$P,$A30,'Line Detail'!$BI:$BI,"&lt;&gt;No Bid"))/IF($A30="",SUMIFS('Line Detail'!$ER:$ER,'Line Detail'!$Q:$Q,$B30,'Line Detail'!$BI:$BI,"&lt;&gt;No Bid"),SUMIFS('Line Detail'!$ER:$ER,'Line Detail'!$P:$P,$A30,'Line Detail'!$BI:$BI,"&lt;&gt;No Bid")),"")</f>
        <v/>
      </c>
      <c r="V30" s="158" t="str">
        <f>IFERROR(IF($A30="",SUMIFS('Line Detail'!$FP:$FP,'Line Detail'!$Q:$Q,$B30,'Line Detail'!$BI:$BI,"&lt;&gt;No Bid"),SUMIFS('Line Detail'!$FP:$FP,'Line Detail'!$P:$P,$A30,'Line Detail'!$BI:$BI,"&lt;&gt;No Bid"))/IF($A30="",SUMIFS('Line Detail'!$FK:$FK,'Line Detail'!$Q:$Q,$B30,'Line Detail'!$BI:$BI,"&lt;&gt;No Bid"),SUMIFS('Line Detail'!$FK:$FK,'Line Detail'!$P:$P,$A30,'Line Detail'!$BI:$BI,"&lt;&gt;No Bid")),"")</f>
        <v/>
      </c>
      <c r="W30" s="158" t="str">
        <f>IFERROR(IF($A30="",SUMIFS('Line Detail'!$HA:$HA,'Line Detail'!$Q:$Q,$B30,'Line Detail'!$BI:$BI,"&lt;&gt;No Bid"),SUMIFS('Line Detail'!$HA:$HA,'Line Detail'!$P:$P,$A30,'Line Detail'!$BI:$BI,"&lt;&gt;No Bid"))/IF($A30="",SUMIFS('Line Detail'!$FK:$FK,'Line Detail'!$Q:$Q,$B30,'Line Detail'!$BI:$BI,"&lt;&gt;No Bid"),SUMIFS('Line Detail'!$FK:$FK,'Line Detail'!$P:$P,$A30,'Line Detail'!$BI:$BI,"&lt;&gt;No Bid")),"")</f>
        <v/>
      </c>
      <c r="Y30" s="4">
        <f>IF($A30="",SUMIFS('Line Detail'!$GI:$GI,'Line Detail'!$Q:$Q,$B30,'Line Detail'!$BI:$BI,"&lt;&gt;No Bid"),SUMIFS('Line Detail'!$GI:$GI,'Line Detail'!$P:$P,$A30,'Line Detail'!$BI:$BI,"&lt;&gt;No Bid"))</f>
        <v>0</v>
      </c>
      <c r="Z30" s="4">
        <f>IF($A30="",SUMIFS('Line Detail'!$EW:$EW,'Line Detail'!$Q:$Q,$B30,'Line Detail'!$BI:$BI,"&lt;&gt;No Bid"),SUMIFS('Line Detail'!$EW:$EW,'Line Detail'!$P:$P,$A30,'Line Detail'!$BI:$BI,"&lt;&gt;No Bid"))</f>
        <v>0</v>
      </c>
      <c r="AA30" s="86">
        <f>IF($A30="",SUMIFS('Line Detail'!$FP:$FP,'Line Detail'!$Q:$Q,$B30,'Line Detail'!$BI:$BI,"&lt;&gt;No Bid"),SUMIFS('Line Detail'!$FP:$FP,'Line Detail'!$P:$P,$A30,'Line Detail'!$BI:$BI,"&lt;&gt;No Bid"))</f>
        <v>0</v>
      </c>
      <c r="AB30" s="86">
        <f>IF($A30="",SUMIFS('Line Detail'!$HA:$HA,'Line Detail'!$Q:$Q,$B30,'Line Detail'!$BI:$BI,"&lt;&gt;No Bid"),SUMIFS('Line Detail'!$HA:$HA,'Line Detail'!$P:$P,$A30,'Line Detail'!$BI:$BI,"&lt;&gt;No Bid"))</f>
        <v>0</v>
      </c>
      <c r="AD30" s="163" t="str">
        <f>IFERROR(IF($A30="",SUMIFS('Line Detail'!$GO:$GO,'Line Detail'!$Q:$Q,$B30,'Line Detail'!$BI:$BI,"&lt;&gt;No Bid"),SUMIFS('Line Detail'!$GO:$GO,'Line Detail'!$P:$P,$A30,'Line Detail'!$BI:$BI,"&lt;&gt;No Bid"))/IF($A30="",SUMIFS('Line Detail'!$GD:$GD,'Line Detail'!$Q:$Q,$B30,'Line Detail'!$BI:$BI,"&lt;&gt;No Bid"),SUMIFS('Line Detail'!$GD:$GD,'Line Detail'!$P:$P,$A30,'Line Detail'!$BI:$BI,"&lt;&gt;No Bid")),"")</f>
        <v/>
      </c>
      <c r="AE30" s="163" t="str">
        <f>IFERROR(IF($A30="",SUMIFS('Line Detail'!$FC:$FC,'Line Detail'!$Q:$Q,$B30,'Line Detail'!$BI:$BI,"&lt;&gt;No Bid"),SUMIFS('Line Detail'!$FC:$FC,'Line Detail'!$P:$P,$A30,'Line Detail'!$BI:$BI,"&lt;&gt;No Bid"))/IF($A30="",SUMIFS('Line Detail'!$ER:$ER,'Line Detail'!$Q:$Q,$B30,'Line Detail'!$BI:$BI,"&lt;&gt;No Bid"),SUMIFS('Line Detail'!$ER:$ER,'Line Detail'!$P:$P,$A30,'Line Detail'!$BI:$BI,"&lt;&gt;No Bid")),"")</f>
        <v/>
      </c>
      <c r="AF30" s="158" t="str">
        <f>IFERROR(IF($A30="",SUMIFS('Line Detail'!$FV:$FV,'Line Detail'!$Q:$Q,$B30,'Line Detail'!$BI:$BI,"&lt;&gt;No Bid"),SUMIFS('Line Detail'!$FV:$FV,'Line Detail'!$P:$P,$A30,'Line Detail'!$BI:$BI,"&lt;&gt;No Bid"))/IF($A30="",SUMIFS('Line Detail'!$FK:$FK,'Line Detail'!$Q:$Q,$B30,'Line Detail'!$BI:$BI,"&lt;&gt;No Bid"),SUMIFS('Line Detail'!$FK:$FK,'Line Detail'!$P:$P,$A30,'Line Detail'!$BI:$BI,"&lt;&gt;No Bid")),"")</f>
        <v/>
      </c>
      <c r="AG30" s="158" t="str">
        <f>IFERROR(IF($A30="",SUMIFS('Line Detail'!$HG:$HG,'Line Detail'!$Q:$Q,$B30,'Line Detail'!$BI:$BI,"&lt;&gt;No Bid"),SUMIFS('Line Detail'!$HG:$HG,'Line Detail'!$P:$P,$A30,'Line Detail'!$BI:$BI,"&lt;&gt;No Bid"))/IF($A30="",SUMIFS('Line Detail'!$FK:$FK,'Line Detail'!$Q:$Q,$B30,'Line Detail'!$BI:$BI,"&lt;&gt;No Bid"),SUMIFS('Line Detail'!$FK:$FK,'Line Detail'!$P:$P,$A30,'Line Detail'!$BI:$BI,"&lt;&gt;No Bid")),"")</f>
        <v/>
      </c>
      <c r="AI30" s="4">
        <f>IF($A30="",SUMIFS('Line Detail'!$GO:$GO,'Line Detail'!$Q:$Q,$B30,'Line Detail'!$BI:$BI,"&lt;&gt;No Bid"),SUMIFS('Line Detail'!$GO:$GO,'Line Detail'!$P:$P,$A30,'Line Detail'!$BI:$BI,"&lt;&gt;No Bid"))</f>
        <v>0</v>
      </c>
      <c r="AJ30" s="4">
        <f>IF($A30="",SUMIFS('Line Detail'!$FC:$FC,'Line Detail'!$Q:$Q,$B30,'Line Detail'!$BI:$BI,"&lt;&gt;No Bid"),SUMIFS('Line Detail'!$FC:$FC,'Line Detail'!$P:$P,$A30,'Line Detail'!$BI:$BI,"&lt;&gt;No Bid"))</f>
        <v>0</v>
      </c>
      <c r="AK30" s="86">
        <f>IF($A30="",SUMIFS('Line Detail'!$FV:$FV,'Line Detail'!$Q:$Q,$B30,'Line Detail'!$BI:$BI,"&lt;&gt;No Bid"),SUMIFS('Line Detail'!$FV:$FV,'Line Detail'!$P:$P,$A30,'Line Detail'!$BI:$BI,"&lt;&gt;No Bid"))</f>
        <v>0</v>
      </c>
      <c r="AL30" s="86">
        <f>IF($A30="",SUMIFS('Line Detail'!$HG:$HG,'Line Detail'!$Q:$Q,$B30,'Line Detail'!$BI:$BI,"&lt;&gt;No Bid"),SUMIFS('Line Detail'!$HG:$HG,'Line Detail'!$P:$P,$A30,'Line Detail'!$BI:$BI,"&lt;&gt;No Bid"))</f>
        <v>0</v>
      </c>
    </row>
    <row r="31" spans="1:38" ht="15" customHeight="1" outlineLevel="1" x14ac:dyDescent="0.3">
      <c r="A31" s="87"/>
      <c r="B31" s="85" t="s">
        <v>174</v>
      </c>
      <c r="C31" s="74"/>
      <c r="D31" s="4">
        <f>IF($A31="",SUMIFS('Line Detail'!$FX:$FX,'Line Detail'!$Q:$Q,$B31,'Line Detail'!$BI:$BI,"&lt;&gt;No Bid"),SUMIFS('Line Detail'!$FX:$FX,'Line Detail'!$P:$P,$A31,'Line Detail'!$BI:$BI,"&lt;&gt;No Bid"))</f>
        <v>0</v>
      </c>
      <c r="E31" s="4">
        <f>IF($A31="",SUMIFS('Line Detail'!$EL:$EL,'Line Detail'!$Q:$Q,$B31,'Line Detail'!$BI:$BI,"&lt;&gt;No Bid"),SUMIFS('Line Detail'!$EL:$EL,'Line Detail'!$P:$P,$A31,'Line Detail'!$BI:$BI,"&lt;&gt;No Bid"))</f>
        <v>0</v>
      </c>
      <c r="F31" s="4">
        <f>IF($A31="",SUMIFS('Line Detail'!$FE:$FE,'Line Detail'!$Q:$Q,$B31,'Line Detail'!$BI:$BI,"&lt;&gt;No Bid"),SUMIFS('Line Detail'!$FE:$FE,'Line Detail'!$P:$P,$A31,'Line Detail'!$BI:$BI,"&lt;&gt;No Bid"))</f>
        <v>0</v>
      </c>
      <c r="G31" s="158" t="str">
        <f t="shared" si="0"/>
        <v/>
      </c>
      <c r="H31" s="86">
        <f t="shared" si="1"/>
        <v>0</v>
      </c>
      <c r="I31" s="86">
        <f>IF($A31="",SUMIFS('Line Detail'!$HI:$HI,'Line Detail'!$Q:$Q,$B31,'Line Detail'!$BI:$BI,"&lt;&gt;No Bid"),SUMIFS('Line Detail'!$HI:$HI,'Line Detail'!$P:$P,$A31,'Line Detail'!$BI:$BI,"&lt;&gt;No Bid"))</f>
        <v>0</v>
      </c>
      <c r="J31" s="86">
        <f>IF($A31="",SUMIFS('Line Detail'!$HK:$HK,'Line Detail'!$Q:$Q,$B31,'Line Detail'!$BI:$BI,"&lt;&gt;No Bid"),SUMIFS('Line Detail'!$HK:$HK,'Line Detail'!$P:$P,$A31,'Line Detail'!$BI:$BI,"&lt;&gt;No Bid"))</f>
        <v>0</v>
      </c>
      <c r="K31" s="86">
        <f t="shared" si="3"/>
        <v>0</v>
      </c>
      <c r="L31" s="86">
        <f>IF($A31="",SUMIFS('Line Detail'!$GP:$GP,'Line Detail'!$Q:$Q,$B31,'Line Detail'!$BI:$BI,"&lt;&gt;No Bid"),SUMIFS('Line Detail'!$GP:$GP,'Line Detail'!$P:$P,$A31,'Line Detail'!$BI:$BI,"&lt;&gt;No Bid"))</f>
        <v>0</v>
      </c>
      <c r="M31" s="86">
        <f t="shared" si="4"/>
        <v>0</v>
      </c>
      <c r="O31" s="163" t="str">
        <f>IFERROR(IF($A31="",SUMIFS('Line Detail'!$EL:$EL,'Line Detail'!$Q:$Q,$B31,'Line Detail'!$BI:$BI,"&lt;&gt;No Bid"),SUMIFS('Line Detail'!$EL:$EL,'Line Detail'!$P:$P,$A31,'Line Detail'!$BI:$BI,"&lt;&gt;No Bid"))/IF($A31="",SUMIFS('Line Detail'!$FD:$FD,'Line Detail'!$Q:$Q,$B31,'Line Detail'!$BI:$BI,"&lt;&gt;No Bid"),SUMIFS('Line Detail'!$FD:$FD,'Line Detail'!$P:$P,$A31,'Line Detail'!$BI:$BI,"&lt;&gt;No Bid")),"")</f>
        <v/>
      </c>
      <c r="P31" s="158" t="str">
        <f>IFERROR(IF($A31="",SUMIFS('Line Detail'!$FE:$FE,'Line Detail'!$Q:$Q,$B31,'Line Detail'!$BI:$BI,"&lt;&gt;No Bid"),SUMIFS('Line Detail'!$FE:$FE,'Line Detail'!$P:$P,$A31,'Line Detail'!$BI:$BI,"&lt;&gt;No Bid"))/IF($A31="",SUMIFS('Line Detail'!$FW:$FW,'Line Detail'!$Q:$Q,$B31,'Line Detail'!$BI:$BI,"&lt;&gt;No Bid"),SUMIFS('Line Detail'!$FW:$FW,'Line Detail'!$P:$P,$A31,'Line Detail'!$BI:$BI,"&lt;&gt;No Bid")),"")</f>
        <v/>
      </c>
      <c r="R31" s="325">
        <f>IFERROR((SUMIFS('Line Detail'!HL:HL,'Line Detail'!Q:Q,B31,'Line Detail'!BI:BI,"&lt;&gt;No Bid")) / (SUMIFS('Line Detail'!HM:HM,'Line Detail'!Q:Q,B31,'Line Detail'!BI:BI,"&lt;&gt;No Bid")),0)</f>
        <v>0</v>
      </c>
      <c r="T31" s="163" t="str">
        <f>IFERROR(IF($A31="",SUMIFS('Line Detail'!$GI:$GI,'Line Detail'!$Q:$Q,$B31,'Line Detail'!$BI:$BI,"&lt;&gt;No Bid"),SUMIFS('Line Detail'!$GI:$GI,'Line Detail'!$P:$P,$A31,'Line Detail'!$BI:$BI,"&lt;&gt;No Bid"))/IF($A31="",SUMIFS('Line Detail'!$GD:$GD,'Line Detail'!$Q:$Q,$B31,'Line Detail'!$BI:$BI,"&lt;&gt;No Bid"),SUMIFS('Line Detail'!$GD:$GD,'Line Detail'!$P:$P,$A31,'Line Detail'!$BI:$BI,"&lt;&gt;No Bid")),"")</f>
        <v/>
      </c>
      <c r="U31" s="163" t="str">
        <f>IFERROR(IF($A31="",SUMIFS('Line Detail'!$EW:$EW,'Line Detail'!$Q:$Q,$B31,'Line Detail'!$BI:$BI,"&lt;&gt;No Bid"),SUMIFS('Line Detail'!$EW:$EW,'Line Detail'!$P:$P,$A31,'Line Detail'!$BI:$BI,"&lt;&gt;No Bid"))/IF($A31="",SUMIFS('Line Detail'!$ER:$ER,'Line Detail'!$Q:$Q,$B31,'Line Detail'!$BI:$BI,"&lt;&gt;No Bid"),SUMIFS('Line Detail'!$ER:$ER,'Line Detail'!$P:$P,$A31,'Line Detail'!$BI:$BI,"&lt;&gt;No Bid")),"")</f>
        <v/>
      </c>
      <c r="V31" s="158" t="str">
        <f>IFERROR(IF($A31="",SUMIFS('Line Detail'!$FP:$FP,'Line Detail'!$Q:$Q,$B31,'Line Detail'!$BI:$BI,"&lt;&gt;No Bid"),SUMIFS('Line Detail'!$FP:$FP,'Line Detail'!$P:$P,$A31,'Line Detail'!$BI:$BI,"&lt;&gt;No Bid"))/IF($A31="",SUMIFS('Line Detail'!$FK:$FK,'Line Detail'!$Q:$Q,$B31,'Line Detail'!$BI:$BI,"&lt;&gt;No Bid"),SUMIFS('Line Detail'!$FK:$FK,'Line Detail'!$P:$P,$A31,'Line Detail'!$BI:$BI,"&lt;&gt;No Bid")),"")</f>
        <v/>
      </c>
      <c r="W31" s="158" t="str">
        <f>IFERROR(IF($A31="",SUMIFS('Line Detail'!$HA:$HA,'Line Detail'!$Q:$Q,$B31,'Line Detail'!$BI:$BI,"&lt;&gt;No Bid"),SUMIFS('Line Detail'!$HA:$HA,'Line Detail'!$P:$P,$A31,'Line Detail'!$BI:$BI,"&lt;&gt;No Bid"))/IF($A31="",SUMIFS('Line Detail'!$FK:$FK,'Line Detail'!$Q:$Q,$B31,'Line Detail'!$BI:$BI,"&lt;&gt;No Bid"),SUMIFS('Line Detail'!$FK:$FK,'Line Detail'!$P:$P,$A31,'Line Detail'!$BI:$BI,"&lt;&gt;No Bid")),"")</f>
        <v/>
      </c>
      <c r="Y31" s="4">
        <f>IF($A31="",SUMIFS('Line Detail'!$GI:$GI,'Line Detail'!$Q:$Q,$B31,'Line Detail'!$BI:$BI,"&lt;&gt;No Bid"),SUMIFS('Line Detail'!$GI:$GI,'Line Detail'!$P:$P,$A31,'Line Detail'!$BI:$BI,"&lt;&gt;No Bid"))</f>
        <v>0</v>
      </c>
      <c r="Z31" s="4">
        <f>IF($A31="",SUMIFS('Line Detail'!$EW:$EW,'Line Detail'!$Q:$Q,$B31,'Line Detail'!$BI:$BI,"&lt;&gt;No Bid"),SUMIFS('Line Detail'!$EW:$EW,'Line Detail'!$P:$P,$A31,'Line Detail'!$BI:$BI,"&lt;&gt;No Bid"))</f>
        <v>0</v>
      </c>
      <c r="AA31" s="86">
        <f>IF($A31="",SUMIFS('Line Detail'!$FP:$FP,'Line Detail'!$Q:$Q,$B31,'Line Detail'!$BI:$BI,"&lt;&gt;No Bid"),SUMIFS('Line Detail'!$FP:$FP,'Line Detail'!$P:$P,$A31,'Line Detail'!$BI:$BI,"&lt;&gt;No Bid"))</f>
        <v>0</v>
      </c>
      <c r="AB31" s="86">
        <f>IF($A31="",SUMIFS('Line Detail'!$HA:$HA,'Line Detail'!$Q:$Q,$B31,'Line Detail'!$BI:$BI,"&lt;&gt;No Bid"),SUMIFS('Line Detail'!$HA:$HA,'Line Detail'!$P:$P,$A31,'Line Detail'!$BI:$BI,"&lt;&gt;No Bid"))</f>
        <v>0</v>
      </c>
      <c r="AD31" s="163" t="str">
        <f>IFERROR(IF($A31="",SUMIFS('Line Detail'!$GO:$GO,'Line Detail'!$Q:$Q,$B31,'Line Detail'!$BI:$BI,"&lt;&gt;No Bid"),SUMIFS('Line Detail'!$GO:$GO,'Line Detail'!$P:$P,$A31,'Line Detail'!$BI:$BI,"&lt;&gt;No Bid"))/IF($A31="",SUMIFS('Line Detail'!$GD:$GD,'Line Detail'!$Q:$Q,$B31,'Line Detail'!$BI:$BI,"&lt;&gt;No Bid"),SUMIFS('Line Detail'!$GD:$GD,'Line Detail'!$P:$P,$A31,'Line Detail'!$BI:$BI,"&lt;&gt;No Bid")),"")</f>
        <v/>
      </c>
      <c r="AE31" s="163" t="str">
        <f>IFERROR(IF($A31="",SUMIFS('Line Detail'!$FC:$FC,'Line Detail'!$Q:$Q,$B31,'Line Detail'!$BI:$BI,"&lt;&gt;No Bid"),SUMIFS('Line Detail'!$FC:$FC,'Line Detail'!$P:$P,$A31,'Line Detail'!$BI:$BI,"&lt;&gt;No Bid"))/IF($A31="",SUMIFS('Line Detail'!$ER:$ER,'Line Detail'!$Q:$Q,$B31,'Line Detail'!$BI:$BI,"&lt;&gt;No Bid"),SUMIFS('Line Detail'!$ER:$ER,'Line Detail'!$P:$P,$A31,'Line Detail'!$BI:$BI,"&lt;&gt;No Bid")),"")</f>
        <v/>
      </c>
      <c r="AF31" s="158" t="str">
        <f>IFERROR(IF($A31="",SUMIFS('Line Detail'!$FV:$FV,'Line Detail'!$Q:$Q,$B31,'Line Detail'!$BI:$BI,"&lt;&gt;No Bid"),SUMIFS('Line Detail'!$FV:$FV,'Line Detail'!$P:$P,$A31,'Line Detail'!$BI:$BI,"&lt;&gt;No Bid"))/IF($A31="",SUMIFS('Line Detail'!$FK:$FK,'Line Detail'!$Q:$Q,$B31,'Line Detail'!$BI:$BI,"&lt;&gt;No Bid"),SUMIFS('Line Detail'!$FK:$FK,'Line Detail'!$P:$P,$A31,'Line Detail'!$BI:$BI,"&lt;&gt;No Bid")),"")</f>
        <v/>
      </c>
      <c r="AG31" s="158" t="str">
        <f>IFERROR(IF($A31="",SUMIFS('Line Detail'!$HG:$HG,'Line Detail'!$Q:$Q,$B31,'Line Detail'!$BI:$BI,"&lt;&gt;No Bid"),SUMIFS('Line Detail'!$HG:$HG,'Line Detail'!$P:$P,$A31,'Line Detail'!$BI:$BI,"&lt;&gt;No Bid"))/IF($A31="",SUMIFS('Line Detail'!$FK:$FK,'Line Detail'!$Q:$Q,$B31,'Line Detail'!$BI:$BI,"&lt;&gt;No Bid"),SUMIFS('Line Detail'!$FK:$FK,'Line Detail'!$P:$P,$A31,'Line Detail'!$BI:$BI,"&lt;&gt;No Bid")),"")</f>
        <v/>
      </c>
      <c r="AI31" s="4">
        <f>IF($A31="",SUMIFS('Line Detail'!$GO:$GO,'Line Detail'!$Q:$Q,$B31,'Line Detail'!$BI:$BI,"&lt;&gt;No Bid"),SUMIFS('Line Detail'!$GO:$GO,'Line Detail'!$P:$P,$A31,'Line Detail'!$BI:$BI,"&lt;&gt;No Bid"))</f>
        <v>0</v>
      </c>
      <c r="AJ31" s="4">
        <f>IF($A31="",SUMIFS('Line Detail'!$FC:$FC,'Line Detail'!$Q:$Q,$B31,'Line Detail'!$BI:$BI,"&lt;&gt;No Bid"),SUMIFS('Line Detail'!$FC:$FC,'Line Detail'!$P:$P,$A31,'Line Detail'!$BI:$BI,"&lt;&gt;No Bid"))</f>
        <v>0</v>
      </c>
      <c r="AK31" s="86">
        <f>IF($A31="",SUMIFS('Line Detail'!$FV:$FV,'Line Detail'!$Q:$Q,$B31,'Line Detail'!$BI:$BI,"&lt;&gt;No Bid"),SUMIFS('Line Detail'!$FV:$FV,'Line Detail'!$P:$P,$A31,'Line Detail'!$BI:$BI,"&lt;&gt;No Bid"))</f>
        <v>0</v>
      </c>
      <c r="AL31" s="86">
        <f>IF($A31="",SUMIFS('Line Detail'!$HG:$HG,'Line Detail'!$Q:$Q,$B31,'Line Detail'!$BI:$BI,"&lt;&gt;No Bid"),SUMIFS('Line Detail'!$HG:$HG,'Line Detail'!$P:$P,$A31,'Line Detail'!$BI:$BI,"&lt;&gt;No Bid"))</f>
        <v>0</v>
      </c>
    </row>
    <row r="32" spans="1:38" ht="15" customHeight="1" outlineLevel="1" x14ac:dyDescent="0.3">
      <c r="A32" s="87"/>
      <c r="B32" s="85" t="s">
        <v>175</v>
      </c>
      <c r="C32" s="74"/>
      <c r="D32" s="4">
        <f>IF($A32="",SUMIFS('Line Detail'!$FX:$FX,'Line Detail'!$Q:$Q,$B32,'Line Detail'!$BI:$BI,"&lt;&gt;No Bid"),SUMIFS('Line Detail'!$FX:$FX,'Line Detail'!$P:$P,$A32,'Line Detail'!$BI:$BI,"&lt;&gt;No Bid"))</f>
        <v>0</v>
      </c>
      <c r="E32" s="4">
        <f>IF($A32="",SUMIFS('Line Detail'!$EL:$EL,'Line Detail'!$Q:$Q,$B32,'Line Detail'!$BI:$BI,"&lt;&gt;No Bid"),SUMIFS('Line Detail'!$EL:$EL,'Line Detail'!$P:$P,$A32,'Line Detail'!$BI:$BI,"&lt;&gt;No Bid"))</f>
        <v>0</v>
      </c>
      <c r="F32" s="4">
        <f>IF($A32="",SUMIFS('Line Detail'!$FE:$FE,'Line Detail'!$Q:$Q,$B32,'Line Detail'!$BI:$BI,"&lt;&gt;No Bid"),SUMIFS('Line Detail'!$FE:$FE,'Line Detail'!$P:$P,$A32,'Line Detail'!$BI:$BI,"&lt;&gt;No Bid"))</f>
        <v>0</v>
      </c>
      <c r="G32" s="158" t="str">
        <f t="shared" si="0"/>
        <v/>
      </c>
      <c r="H32" s="86">
        <f t="shared" si="1"/>
        <v>0</v>
      </c>
      <c r="I32" s="86">
        <f>IF($A32="",SUMIFS('Line Detail'!$HI:$HI,'Line Detail'!$Q:$Q,$B32,'Line Detail'!$BI:$BI,"&lt;&gt;No Bid"),SUMIFS('Line Detail'!$HI:$HI,'Line Detail'!$P:$P,$A32,'Line Detail'!$BI:$BI,"&lt;&gt;No Bid"))</f>
        <v>0</v>
      </c>
      <c r="J32" s="86">
        <f>IF($A32="",SUMIFS('Line Detail'!$HK:$HK,'Line Detail'!$Q:$Q,$B32,'Line Detail'!$BI:$BI,"&lt;&gt;No Bid"),SUMIFS('Line Detail'!$HK:$HK,'Line Detail'!$P:$P,$A32,'Line Detail'!$BI:$BI,"&lt;&gt;No Bid"))</f>
        <v>0</v>
      </c>
      <c r="K32" s="86">
        <f t="shared" si="3"/>
        <v>0</v>
      </c>
      <c r="L32" s="86">
        <f>IF($A32="",SUMIFS('Line Detail'!$GP:$GP,'Line Detail'!$Q:$Q,$B32,'Line Detail'!$BI:$BI,"&lt;&gt;No Bid"),SUMIFS('Line Detail'!$GP:$GP,'Line Detail'!$P:$P,$A32,'Line Detail'!$BI:$BI,"&lt;&gt;No Bid"))</f>
        <v>0</v>
      </c>
      <c r="M32" s="86">
        <f t="shared" si="4"/>
        <v>0</v>
      </c>
      <c r="O32" s="163" t="str">
        <f>IFERROR(IF($A32="",SUMIFS('Line Detail'!$EL:$EL,'Line Detail'!$Q:$Q,$B32,'Line Detail'!$BI:$BI,"&lt;&gt;No Bid"),SUMIFS('Line Detail'!$EL:$EL,'Line Detail'!$P:$P,$A32,'Line Detail'!$BI:$BI,"&lt;&gt;No Bid"))/IF($A32="",SUMIFS('Line Detail'!$FD:$FD,'Line Detail'!$Q:$Q,$B32,'Line Detail'!$BI:$BI,"&lt;&gt;No Bid"),SUMIFS('Line Detail'!$FD:$FD,'Line Detail'!$P:$P,$A32,'Line Detail'!$BI:$BI,"&lt;&gt;No Bid")),"")</f>
        <v/>
      </c>
      <c r="P32" s="158" t="str">
        <f>IFERROR(IF($A32="",SUMIFS('Line Detail'!$FE:$FE,'Line Detail'!$Q:$Q,$B32,'Line Detail'!$BI:$BI,"&lt;&gt;No Bid"),SUMIFS('Line Detail'!$FE:$FE,'Line Detail'!$P:$P,$A32,'Line Detail'!$BI:$BI,"&lt;&gt;No Bid"))/IF($A32="",SUMIFS('Line Detail'!$FW:$FW,'Line Detail'!$Q:$Q,$B32,'Line Detail'!$BI:$BI,"&lt;&gt;No Bid"),SUMIFS('Line Detail'!$FW:$FW,'Line Detail'!$P:$P,$A32,'Line Detail'!$BI:$BI,"&lt;&gt;No Bid")),"")</f>
        <v/>
      </c>
      <c r="R32" s="325">
        <f>IFERROR((SUMIFS('Line Detail'!HL:HL,'Line Detail'!Q:Q,B32,'Line Detail'!BI:BI,"&lt;&gt;No Bid")) / (SUMIFS('Line Detail'!HM:HM,'Line Detail'!Q:Q,B32,'Line Detail'!BI:BI,"&lt;&gt;No Bid")),0)</f>
        <v>0</v>
      </c>
      <c r="T32" s="163" t="str">
        <f>IFERROR(IF($A32="",SUMIFS('Line Detail'!$GI:$GI,'Line Detail'!$Q:$Q,$B32,'Line Detail'!$BI:$BI,"&lt;&gt;No Bid"),SUMIFS('Line Detail'!$GI:$GI,'Line Detail'!$P:$P,$A32,'Line Detail'!$BI:$BI,"&lt;&gt;No Bid"))/IF($A32="",SUMIFS('Line Detail'!$GD:$GD,'Line Detail'!$Q:$Q,$B32,'Line Detail'!$BI:$BI,"&lt;&gt;No Bid"),SUMIFS('Line Detail'!$GD:$GD,'Line Detail'!$P:$P,$A32,'Line Detail'!$BI:$BI,"&lt;&gt;No Bid")),"")</f>
        <v/>
      </c>
      <c r="U32" s="163" t="str">
        <f>IFERROR(IF($A32="",SUMIFS('Line Detail'!$EW:$EW,'Line Detail'!$Q:$Q,$B32,'Line Detail'!$BI:$BI,"&lt;&gt;No Bid"),SUMIFS('Line Detail'!$EW:$EW,'Line Detail'!$P:$P,$A32,'Line Detail'!$BI:$BI,"&lt;&gt;No Bid"))/IF($A32="",SUMIFS('Line Detail'!$ER:$ER,'Line Detail'!$Q:$Q,$B32,'Line Detail'!$BI:$BI,"&lt;&gt;No Bid"),SUMIFS('Line Detail'!$ER:$ER,'Line Detail'!$P:$P,$A32,'Line Detail'!$BI:$BI,"&lt;&gt;No Bid")),"")</f>
        <v/>
      </c>
      <c r="V32" s="158" t="str">
        <f>IFERROR(IF($A32="",SUMIFS('Line Detail'!$FP:$FP,'Line Detail'!$Q:$Q,$B32,'Line Detail'!$BI:$BI,"&lt;&gt;No Bid"),SUMIFS('Line Detail'!$FP:$FP,'Line Detail'!$P:$P,$A32,'Line Detail'!$BI:$BI,"&lt;&gt;No Bid"))/IF($A32="",SUMIFS('Line Detail'!$FK:$FK,'Line Detail'!$Q:$Q,$B32,'Line Detail'!$BI:$BI,"&lt;&gt;No Bid"),SUMIFS('Line Detail'!$FK:$FK,'Line Detail'!$P:$P,$A32,'Line Detail'!$BI:$BI,"&lt;&gt;No Bid")),"")</f>
        <v/>
      </c>
      <c r="W32" s="158" t="str">
        <f>IFERROR(IF($A32="",SUMIFS('Line Detail'!$HA:$HA,'Line Detail'!$Q:$Q,$B32,'Line Detail'!$BI:$BI,"&lt;&gt;No Bid"),SUMIFS('Line Detail'!$HA:$HA,'Line Detail'!$P:$P,$A32,'Line Detail'!$BI:$BI,"&lt;&gt;No Bid"))/IF($A32="",SUMIFS('Line Detail'!$FK:$FK,'Line Detail'!$Q:$Q,$B32,'Line Detail'!$BI:$BI,"&lt;&gt;No Bid"),SUMIFS('Line Detail'!$FK:$FK,'Line Detail'!$P:$P,$A32,'Line Detail'!$BI:$BI,"&lt;&gt;No Bid")),"")</f>
        <v/>
      </c>
      <c r="Y32" s="4">
        <f>IF($A32="",SUMIFS('Line Detail'!$GI:$GI,'Line Detail'!$Q:$Q,$B32,'Line Detail'!$BI:$BI,"&lt;&gt;No Bid"),SUMIFS('Line Detail'!$GI:$GI,'Line Detail'!$P:$P,$A32,'Line Detail'!$BI:$BI,"&lt;&gt;No Bid"))</f>
        <v>0</v>
      </c>
      <c r="Z32" s="4">
        <f>IF($A32="",SUMIFS('Line Detail'!$EW:$EW,'Line Detail'!$Q:$Q,$B32,'Line Detail'!$BI:$BI,"&lt;&gt;No Bid"),SUMIFS('Line Detail'!$EW:$EW,'Line Detail'!$P:$P,$A32,'Line Detail'!$BI:$BI,"&lt;&gt;No Bid"))</f>
        <v>0</v>
      </c>
      <c r="AA32" s="86">
        <f>IF($A32="",SUMIFS('Line Detail'!$FP:$FP,'Line Detail'!$Q:$Q,$B32,'Line Detail'!$BI:$BI,"&lt;&gt;No Bid"),SUMIFS('Line Detail'!$FP:$FP,'Line Detail'!$P:$P,$A32,'Line Detail'!$BI:$BI,"&lt;&gt;No Bid"))</f>
        <v>0</v>
      </c>
      <c r="AB32" s="86">
        <f>IF($A32="",SUMIFS('Line Detail'!$HA:$HA,'Line Detail'!$Q:$Q,$B32,'Line Detail'!$BI:$BI,"&lt;&gt;No Bid"),SUMIFS('Line Detail'!$HA:$HA,'Line Detail'!$P:$P,$A32,'Line Detail'!$BI:$BI,"&lt;&gt;No Bid"))</f>
        <v>0</v>
      </c>
      <c r="AD32" s="163" t="str">
        <f>IFERROR(IF($A32="",SUMIFS('Line Detail'!$GO:$GO,'Line Detail'!$Q:$Q,$B32,'Line Detail'!$BI:$BI,"&lt;&gt;No Bid"),SUMIFS('Line Detail'!$GO:$GO,'Line Detail'!$P:$P,$A32,'Line Detail'!$BI:$BI,"&lt;&gt;No Bid"))/IF($A32="",SUMIFS('Line Detail'!$GD:$GD,'Line Detail'!$Q:$Q,$B32,'Line Detail'!$BI:$BI,"&lt;&gt;No Bid"),SUMIFS('Line Detail'!$GD:$GD,'Line Detail'!$P:$P,$A32,'Line Detail'!$BI:$BI,"&lt;&gt;No Bid")),"")</f>
        <v/>
      </c>
      <c r="AE32" s="163" t="str">
        <f>IFERROR(IF($A32="",SUMIFS('Line Detail'!$FC:$FC,'Line Detail'!$Q:$Q,$B32,'Line Detail'!$BI:$BI,"&lt;&gt;No Bid"),SUMIFS('Line Detail'!$FC:$FC,'Line Detail'!$P:$P,$A32,'Line Detail'!$BI:$BI,"&lt;&gt;No Bid"))/IF($A32="",SUMIFS('Line Detail'!$ER:$ER,'Line Detail'!$Q:$Q,$B32,'Line Detail'!$BI:$BI,"&lt;&gt;No Bid"),SUMIFS('Line Detail'!$ER:$ER,'Line Detail'!$P:$P,$A32,'Line Detail'!$BI:$BI,"&lt;&gt;No Bid")),"")</f>
        <v/>
      </c>
      <c r="AF32" s="158" t="str">
        <f>IFERROR(IF($A32="",SUMIFS('Line Detail'!$FV:$FV,'Line Detail'!$Q:$Q,$B32,'Line Detail'!$BI:$BI,"&lt;&gt;No Bid"),SUMIFS('Line Detail'!$FV:$FV,'Line Detail'!$P:$P,$A32,'Line Detail'!$BI:$BI,"&lt;&gt;No Bid"))/IF($A32="",SUMIFS('Line Detail'!$FK:$FK,'Line Detail'!$Q:$Q,$B32,'Line Detail'!$BI:$BI,"&lt;&gt;No Bid"),SUMIFS('Line Detail'!$FK:$FK,'Line Detail'!$P:$P,$A32,'Line Detail'!$BI:$BI,"&lt;&gt;No Bid")),"")</f>
        <v/>
      </c>
      <c r="AG32" s="158" t="str">
        <f>IFERROR(IF($A32="",SUMIFS('Line Detail'!$HG:$HG,'Line Detail'!$Q:$Q,$B32,'Line Detail'!$BI:$BI,"&lt;&gt;No Bid"),SUMIFS('Line Detail'!$HG:$HG,'Line Detail'!$P:$P,$A32,'Line Detail'!$BI:$BI,"&lt;&gt;No Bid"))/IF($A32="",SUMIFS('Line Detail'!$FK:$FK,'Line Detail'!$Q:$Q,$B32,'Line Detail'!$BI:$BI,"&lt;&gt;No Bid"),SUMIFS('Line Detail'!$FK:$FK,'Line Detail'!$P:$P,$A32,'Line Detail'!$BI:$BI,"&lt;&gt;No Bid")),"")</f>
        <v/>
      </c>
      <c r="AI32" s="4">
        <f>IF($A32="",SUMIFS('Line Detail'!$GO:$GO,'Line Detail'!$Q:$Q,$B32,'Line Detail'!$BI:$BI,"&lt;&gt;No Bid"),SUMIFS('Line Detail'!$GO:$GO,'Line Detail'!$P:$P,$A32,'Line Detail'!$BI:$BI,"&lt;&gt;No Bid"))</f>
        <v>0</v>
      </c>
      <c r="AJ32" s="4">
        <f>IF($A32="",SUMIFS('Line Detail'!$FC:$FC,'Line Detail'!$Q:$Q,$B32,'Line Detail'!$BI:$BI,"&lt;&gt;No Bid"),SUMIFS('Line Detail'!$FC:$FC,'Line Detail'!$P:$P,$A32,'Line Detail'!$BI:$BI,"&lt;&gt;No Bid"))</f>
        <v>0</v>
      </c>
      <c r="AK32" s="86">
        <f>IF($A32="",SUMIFS('Line Detail'!$FV:$FV,'Line Detail'!$Q:$Q,$B32,'Line Detail'!$BI:$BI,"&lt;&gt;No Bid"),SUMIFS('Line Detail'!$FV:$FV,'Line Detail'!$P:$P,$A32,'Line Detail'!$BI:$BI,"&lt;&gt;No Bid"))</f>
        <v>0</v>
      </c>
      <c r="AL32" s="86">
        <f>IF($A32="",SUMIFS('Line Detail'!$HG:$HG,'Line Detail'!$Q:$Q,$B32,'Line Detail'!$BI:$BI,"&lt;&gt;No Bid"),SUMIFS('Line Detail'!$HG:$HG,'Line Detail'!$P:$P,$A32,'Line Detail'!$BI:$BI,"&lt;&gt;No Bid"))</f>
        <v>0</v>
      </c>
    </row>
    <row r="33" spans="1:38" ht="15" customHeight="1" outlineLevel="1" x14ac:dyDescent="0.3">
      <c r="A33" s="87"/>
      <c r="B33" s="85" t="s">
        <v>86</v>
      </c>
      <c r="C33" s="74"/>
      <c r="D33" s="4">
        <f>IF($A33="",SUMIFS('Line Detail'!$FX:$FX,'Line Detail'!$Q:$Q,$B33,'Line Detail'!$BI:$BI,"&lt;&gt;No Bid"),SUMIFS('Line Detail'!$FX:$FX,'Line Detail'!$P:$P,$A33,'Line Detail'!$BI:$BI,"&lt;&gt;No Bid"))</f>
        <v>0</v>
      </c>
      <c r="E33" s="4">
        <f>IF($A33="",SUMIFS('Line Detail'!$EL:$EL,'Line Detail'!$Q:$Q,$B33,'Line Detail'!$BI:$BI,"&lt;&gt;No Bid"),SUMIFS('Line Detail'!$EL:$EL,'Line Detail'!$P:$P,$A33,'Line Detail'!$BI:$BI,"&lt;&gt;No Bid"))</f>
        <v>0</v>
      </c>
      <c r="F33" s="4">
        <f>IF($A33="",SUMIFS('Line Detail'!$FE:$FE,'Line Detail'!$Q:$Q,$B33,'Line Detail'!$BI:$BI,"&lt;&gt;No Bid"),SUMIFS('Line Detail'!$FE:$FE,'Line Detail'!$P:$P,$A33,'Line Detail'!$BI:$BI,"&lt;&gt;No Bid"))</f>
        <v>0</v>
      </c>
      <c r="G33" s="158" t="str">
        <f t="shared" si="0"/>
        <v/>
      </c>
      <c r="H33" s="86">
        <f t="shared" si="1"/>
        <v>0</v>
      </c>
      <c r="I33" s="86">
        <f>IF($A33="",SUMIFS('Line Detail'!$HI:$HI,'Line Detail'!$Q:$Q,$B33,'Line Detail'!$BI:$BI,"&lt;&gt;No Bid"),SUMIFS('Line Detail'!$HI:$HI,'Line Detail'!$P:$P,$A33,'Line Detail'!$BI:$BI,"&lt;&gt;No Bid"))</f>
        <v>0</v>
      </c>
      <c r="J33" s="86">
        <f>IF($A33="",SUMIFS('Line Detail'!$HK:$HK,'Line Detail'!$Q:$Q,$B33,'Line Detail'!$BI:$BI,"&lt;&gt;No Bid"),SUMIFS('Line Detail'!$HK:$HK,'Line Detail'!$P:$P,$A33,'Line Detail'!$BI:$BI,"&lt;&gt;No Bid"))</f>
        <v>0</v>
      </c>
      <c r="K33" s="86">
        <f t="shared" si="3"/>
        <v>0</v>
      </c>
      <c r="L33" s="86">
        <f>IF($A33="",SUMIFS('Line Detail'!$GP:$GP,'Line Detail'!$Q:$Q,$B33,'Line Detail'!$BI:$BI,"&lt;&gt;No Bid"),SUMIFS('Line Detail'!$GP:$GP,'Line Detail'!$P:$P,$A33,'Line Detail'!$BI:$BI,"&lt;&gt;No Bid"))</f>
        <v>0</v>
      </c>
      <c r="M33" s="86">
        <f t="shared" si="4"/>
        <v>0</v>
      </c>
      <c r="O33" s="163" t="str">
        <f>IFERROR(IF($A33="",SUMIFS('Line Detail'!$EL:$EL,'Line Detail'!$Q:$Q,$B33,'Line Detail'!$BI:$BI,"&lt;&gt;No Bid"),SUMIFS('Line Detail'!$EL:$EL,'Line Detail'!$P:$P,$A33,'Line Detail'!$BI:$BI,"&lt;&gt;No Bid"))/IF($A33="",SUMIFS('Line Detail'!$FD:$FD,'Line Detail'!$Q:$Q,$B33,'Line Detail'!$BI:$BI,"&lt;&gt;No Bid"),SUMIFS('Line Detail'!$FD:$FD,'Line Detail'!$P:$P,$A33,'Line Detail'!$BI:$BI,"&lt;&gt;No Bid")),"")</f>
        <v/>
      </c>
      <c r="P33" s="158" t="str">
        <f>IFERROR(IF($A33="",SUMIFS('Line Detail'!$FE:$FE,'Line Detail'!$Q:$Q,$B33,'Line Detail'!$BI:$BI,"&lt;&gt;No Bid"),SUMIFS('Line Detail'!$FE:$FE,'Line Detail'!$P:$P,$A33,'Line Detail'!$BI:$BI,"&lt;&gt;No Bid"))/IF($A33="",SUMIFS('Line Detail'!$FW:$FW,'Line Detail'!$Q:$Q,$B33,'Line Detail'!$BI:$BI,"&lt;&gt;No Bid"),SUMIFS('Line Detail'!$FW:$FW,'Line Detail'!$P:$P,$A33,'Line Detail'!$BI:$BI,"&lt;&gt;No Bid")),"")</f>
        <v/>
      </c>
      <c r="R33" s="325">
        <f>IFERROR((SUMIFS('Line Detail'!HL:HL,'Line Detail'!Q:Q,B33,'Line Detail'!BI:BI,"&lt;&gt;No Bid")) / (SUMIFS('Line Detail'!HM:HM,'Line Detail'!Q:Q,B33,'Line Detail'!BI:BI,"&lt;&gt;No Bid")),0)</f>
        <v>0</v>
      </c>
      <c r="T33" s="163" t="str">
        <f>IFERROR(IF($A33="",SUMIFS('Line Detail'!$GI:$GI,'Line Detail'!$Q:$Q,$B33,'Line Detail'!$BI:$BI,"&lt;&gt;No Bid"),SUMIFS('Line Detail'!$GI:$GI,'Line Detail'!$P:$P,$A33,'Line Detail'!$BI:$BI,"&lt;&gt;No Bid"))/IF($A33="",SUMIFS('Line Detail'!$GD:$GD,'Line Detail'!$Q:$Q,$B33,'Line Detail'!$BI:$BI,"&lt;&gt;No Bid"),SUMIFS('Line Detail'!$GD:$GD,'Line Detail'!$P:$P,$A33,'Line Detail'!$BI:$BI,"&lt;&gt;No Bid")),"")</f>
        <v/>
      </c>
      <c r="U33" s="163" t="str">
        <f>IFERROR(IF($A33="",SUMIFS('Line Detail'!$EW:$EW,'Line Detail'!$Q:$Q,$B33,'Line Detail'!$BI:$BI,"&lt;&gt;No Bid"),SUMIFS('Line Detail'!$EW:$EW,'Line Detail'!$P:$P,$A33,'Line Detail'!$BI:$BI,"&lt;&gt;No Bid"))/IF($A33="",SUMIFS('Line Detail'!$ER:$ER,'Line Detail'!$Q:$Q,$B33,'Line Detail'!$BI:$BI,"&lt;&gt;No Bid"),SUMIFS('Line Detail'!$ER:$ER,'Line Detail'!$P:$P,$A33,'Line Detail'!$BI:$BI,"&lt;&gt;No Bid")),"")</f>
        <v/>
      </c>
      <c r="V33" s="158" t="str">
        <f>IFERROR(IF($A33="",SUMIFS('Line Detail'!$FP:$FP,'Line Detail'!$Q:$Q,$B33,'Line Detail'!$BI:$BI,"&lt;&gt;No Bid"),SUMIFS('Line Detail'!$FP:$FP,'Line Detail'!$P:$P,$A33,'Line Detail'!$BI:$BI,"&lt;&gt;No Bid"))/IF($A33="",SUMIFS('Line Detail'!$FK:$FK,'Line Detail'!$Q:$Q,$B33,'Line Detail'!$BI:$BI,"&lt;&gt;No Bid"),SUMIFS('Line Detail'!$FK:$FK,'Line Detail'!$P:$P,$A33,'Line Detail'!$BI:$BI,"&lt;&gt;No Bid")),"")</f>
        <v/>
      </c>
      <c r="W33" s="158" t="str">
        <f>IFERROR(IF($A33="",SUMIFS('Line Detail'!$HA:$HA,'Line Detail'!$Q:$Q,$B33,'Line Detail'!$BI:$BI,"&lt;&gt;No Bid"),SUMIFS('Line Detail'!$HA:$HA,'Line Detail'!$P:$P,$A33,'Line Detail'!$BI:$BI,"&lt;&gt;No Bid"))/IF($A33="",SUMIFS('Line Detail'!$FK:$FK,'Line Detail'!$Q:$Q,$B33,'Line Detail'!$BI:$BI,"&lt;&gt;No Bid"),SUMIFS('Line Detail'!$FK:$FK,'Line Detail'!$P:$P,$A33,'Line Detail'!$BI:$BI,"&lt;&gt;No Bid")),"")</f>
        <v/>
      </c>
      <c r="Y33" s="4">
        <f>IF($A33="",SUMIFS('Line Detail'!$GI:$GI,'Line Detail'!$Q:$Q,$B33,'Line Detail'!$BI:$BI,"&lt;&gt;No Bid"),SUMIFS('Line Detail'!$GI:$GI,'Line Detail'!$P:$P,$A33,'Line Detail'!$BI:$BI,"&lt;&gt;No Bid"))</f>
        <v>0</v>
      </c>
      <c r="Z33" s="4">
        <f>IF($A33="",SUMIFS('Line Detail'!$EW:$EW,'Line Detail'!$Q:$Q,$B33,'Line Detail'!$BI:$BI,"&lt;&gt;No Bid"),SUMIFS('Line Detail'!$EW:$EW,'Line Detail'!$P:$P,$A33,'Line Detail'!$BI:$BI,"&lt;&gt;No Bid"))</f>
        <v>0</v>
      </c>
      <c r="AA33" s="86">
        <f>IF($A33="",SUMIFS('Line Detail'!$FP:$FP,'Line Detail'!$Q:$Q,$B33,'Line Detail'!$BI:$BI,"&lt;&gt;No Bid"),SUMIFS('Line Detail'!$FP:$FP,'Line Detail'!$P:$P,$A33,'Line Detail'!$BI:$BI,"&lt;&gt;No Bid"))</f>
        <v>0</v>
      </c>
      <c r="AB33" s="86">
        <f>IF($A33="",SUMIFS('Line Detail'!$HA:$HA,'Line Detail'!$Q:$Q,$B33,'Line Detail'!$BI:$BI,"&lt;&gt;No Bid"),SUMIFS('Line Detail'!$HA:$HA,'Line Detail'!$P:$P,$A33,'Line Detail'!$BI:$BI,"&lt;&gt;No Bid"))</f>
        <v>0</v>
      </c>
      <c r="AD33" s="163" t="str">
        <f>IFERROR(IF($A33="",SUMIFS('Line Detail'!$GO:$GO,'Line Detail'!$Q:$Q,$B33,'Line Detail'!$BI:$BI,"&lt;&gt;No Bid"),SUMIFS('Line Detail'!$GO:$GO,'Line Detail'!$P:$P,$A33,'Line Detail'!$BI:$BI,"&lt;&gt;No Bid"))/IF($A33="",SUMIFS('Line Detail'!$GD:$GD,'Line Detail'!$Q:$Q,$B33,'Line Detail'!$BI:$BI,"&lt;&gt;No Bid"),SUMIFS('Line Detail'!$GD:$GD,'Line Detail'!$P:$P,$A33,'Line Detail'!$BI:$BI,"&lt;&gt;No Bid")),"")</f>
        <v/>
      </c>
      <c r="AE33" s="163" t="str">
        <f>IFERROR(IF($A33="",SUMIFS('Line Detail'!$FC:$FC,'Line Detail'!$Q:$Q,$B33,'Line Detail'!$BI:$BI,"&lt;&gt;No Bid"),SUMIFS('Line Detail'!$FC:$FC,'Line Detail'!$P:$P,$A33,'Line Detail'!$BI:$BI,"&lt;&gt;No Bid"))/IF($A33="",SUMIFS('Line Detail'!$ER:$ER,'Line Detail'!$Q:$Q,$B33,'Line Detail'!$BI:$BI,"&lt;&gt;No Bid"),SUMIFS('Line Detail'!$ER:$ER,'Line Detail'!$P:$P,$A33,'Line Detail'!$BI:$BI,"&lt;&gt;No Bid")),"")</f>
        <v/>
      </c>
      <c r="AF33" s="158" t="str">
        <f>IFERROR(IF($A33="",SUMIFS('Line Detail'!$FV:$FV,'Line Detail'!$Q:$Q,$B33,'Line Detail'!$BI:$BI,"&lt;&gt;No Bid"),SUMIFS('Line Detail'!$FV:$FV,'Line Detail'!$P:$P,$A33,'Line Detail'!$BI:$BI,"&lt;&gt;No Bid"))/IF($A33="",SUMIFS('Line Detail'!$FK:$FK,'Line Detail'!$Q:$Q,$B33,'Line Detail'!$BI:$BI,"&lt;&gt;No Bid"),SUMIFS('Line Detail'!$FK:$FK,'Line Detail'!$P:$P,$A33,'Line Detail'!$BI:$BI,"&lt;&gt;No Bid")),"")</f>
        <v/>
      </c>
      <c r="AG33" s="158" t="str">
        <f>IFERROR(IF($A33="",SUMIFS('Line Detail'!$HG:$HG,'Line Detail'!$Q:$Q,$B33,'Line Detail'!$BI:$BI,"&lt;&gt;No Bid"),SUMIFS('Line Detail'!$HG:$HG,'Line Detail'!$P:$P,$A33,'Line Detail'!$BI:$BI,"&lt;&gt;No Bid"))/IF($A33="",SUMIFS('Line Detail'!$FK:$FK,'Line Detail'!$Q:$Q,$B33,'Line Detail'!$BI:$BI,"&lt;&gt;No Bid"),SUMIFS('Line Detail'!$FK:$FK,'Line Detail'!$P:$P,$A33,'Line Detail'!$BI:$BI,"&lt;&gt;No Bid")),"")</f>
        <v/>
      </c>
      <c r="AI33" s="4">
        <f>IF($A33="",SUMIFS('Line Detail'!$GO:$GO,'Line Detail'!$Q:$Q,$B33,'Line Detail'!$BI:$BI,"&lt;&gt;No Bid"),SUMIFS('Line Detail'!$GO:$GO,'Line Detail'!$P:$P,$A33,'Line Detail'!$BI:$BI,"&lt;&gt;No Bid"))</f>
        <v>0</v>
      </c>
      <c r="AJ33" s="4">
        <f>IF($A33="",SUMIFS('Line Detail'!$FC:$FC,'Line Detail'!$Q:$Q,$B33,'Line Detail'!$BI:$BI,"&lt;&gt;No Bid"),SUMIFS('Line Detail'!$FC:$FC,'Line Detail'!$P:$P,$A33,'Line Detail'!$BI:$BI,"&lt;&gt;No Bid"))</f>
        <v>0</v>
      </c>
      <c r="AK33" s="86">
        <f>IF($A33="",SUMIFS('Line Detail'!$FV:$FV,'Line Detail'!$Q:$Q,$B33,'Line Detail'!$BI:$BI,"&lt;&gt;No Bid"),SUMIFS('Line Detail'!$FV:$FV,'Line Detail'!$P:$P,$A33,'Line Detail'!$BI:$BI,"&lt;&gt;No Bid"))</f>
        <v>0</v>
      </c>
      <c r="AL33" s="86">
        <f>IF($A33="",SUMIFS('Line Detail'!$HG:$HG,'Line Detail'!$Q:$Q,$B33,'Line Detail'!$BI:$BI,"&lt;&gt;No Bid"),SUMIFS('Line Detail'!$HG:$HG,'Line Detail'!$P:$P,$A33,'Line Detail'!$BI:$BI,"&lt;&gt;No Bid"))</f>
        <v>0</v>
      </c>
    </row>
    <row r="34" spans="1:38" ht="15" customHeight="1" x14ac:dyDescent="0.3">
      <c r="A34" s="87" t="s">
        <v>164</v>
      </c>
      <c r="B34" s="85"/>
      <c r="C34" s="74"/>
      <c r="D34" s="4">
        <f>IF($A34="",SUMIFS('Line Detail'!$FX:$FX,'Line Detail'!$Q:$Q,$B34,'Line Detail'!$BI:$BI,"&lt;&gt;No Bid"),SUMIFS('Line Detail'!$FX:$FX,'Line Detail'!$P:$P,$A34,'Line Detail'!$BI:$BI,"&lt;&gt;No Bid"))</f>
        <v>0</v>
      </c>
      <c r="E34" s="4">
        <f>IF($A34="",SUMIFS('Line Detail'!$EL:$EL,'Line Detail'!$Q:$Q,$B34,'Line Detail'!$BI:$BI,"&lt;&gt;No Bid"),SUMIFS('Line Detail'!$EL:$EL,'Line Detail'!$P:$P,$A34,'Line Detail'!$BI:$BI,"&lt;&gt;No Bid"))</f>
        <v>0</v>
      </c>
      <c r="F34" s="4">
        <f>IF($A34="",SUMIFS('Line Detail'!$FE:$FE,'Line Detail'!$Q:$Q,$B34,'Line Detail'!$BI:$BI,"&lt;&gt;No Bid"),SUMIFS('Line Detail'!$FE:$FE,'Line Detail'!$P:$P,$A34,'Line Detail'!$BI:$BI,"&lt;&gt;No Bid"))</f>
        <v>0</v>
      </c>
      <c r="G34" s="158" t="str">
        <f t="shared" si="0"/>
        <v/>
      </c>
      <c r="H34" s="86">
        <f t="shared" si="1"/>
        <v>0</v>
      </c>
      <c r="I34" s="86">
        <f>IF($A34="",SUMIFS('Line Detail'!$HI:$HI,'Line Detail'!$Q:$Q,$B34,'Line Detail'!$BI:$BI,"&lt;&gt;No Bid"),SUMIFS('Line Detail'!$HI:$HI,'Line Detail'!$P:$P,$A34,'Line Detail'!$BI:$BI,"&lt;&gt;No Bid"))</f>
        <v>0</v>
      </c>
      <c r="J34" s="86">
        <f>IF($A34="",SUMIFS('Line Detail'!$HK:$HK,'Line Detail'!$Q:$Q,$B34,'Line Detail'!$BI:$BI,"&lt;&gt;No Bid"),SUMIFS('Line Detail'!$HK:$HK,'Line Detail'!$P:$P,$A34,'Line Detail'!$BI:$BI,"&lt;&gt;No Bid"))</f>
        <v>0</v>
      </c>
      <c r="K34" s="86">
        <f t="shared" si="3"/>
        <v>0</v>
      </c>
      <c r="L34" s="86">
        <f>IF($A34="",SUMIFS('Line Detail'!$GP:$GP,'Line Detail'!$Q:$Q,$B34,'Line Detail'!$BI:$BI,"&lt;&gt;No Bid"),SUMIFS('Line Detail'!$GP:$GP,'Line Detail'!$P:$P,$A34,'Line Detail'!$BI:$BI,"&lt;&gt;No Bid"))</f>
        <v>0</v>
      </c>
      <c r="M34" s="86">
        <f t="shared" si="4"/>
        <v>0</v>
      </c>
      <c r="O34" s="163" t="str">
        <f>IFERROR(IF($A34="",SUMIFS('Line Detail'!$EL:$EL,'Line Detail'!$Q:$Q,$B34,'Line Detail'!$BI:$BI,"&lt;&gt;No Bid"),SUMIFS('Line Detail'!$EL:$EL,'Line Detail'!$P:$P,$A34,'Line Detail'!$BI:$BI,"&lt;&gt;No Bid"))/IF($A34="",SUMIFS('Line Detail'!$FD:$FD,'Line Detail'!$Q:$Q,$B34,'Line Detail'!$BI:$BI,"&lt;&gt;No Bid"),SUMIFS('Line Detail'!$FD:$FD,'Line Detail'!$P:$P,$A34,'Line Detail'!$BI:$BI,"&lt;&gt;No Bid")),"")</f>
        <v/>
      </c>
      <c r="P34" s="158" t="str">
        <f>IFERROR(IF($A34="",SUMIFS('Line Detail'!$FE:$FE,'Line Detail'!$Q:$Q,$B34,'Line Detail'!$BI:$BI,"&lt;&gt;No Bid"),SUMIFS('Line Detail'!$FE:$FE,'Line Detail'!$P:$P,$A34,'Line Detail'!$BI:$BI,"&lt;&gt;No Bid"))/IF($A34="",SUMIFS('Line Detail'!$FW:$FW,'Line Detail'!$Q:$Q,$B34,'Line Detail'!$BI:$BI,"&lt;&gt;No Bid"),SUMIFS('Line Detail'!$FW:$FW,'Line Detail'!$P:$P,$A34,'Line Detail'!$BI:$BI,"&lt;&gt;No Bid")),"")</f>
        <v/>
      </c>
      <c r="R34" s="325">
        <f>IFERROR((SUMIFS('Line Detail'!HL:HL,'Line Detail'!P:P,A34,'Line Detail'!BI:BI,"&lt;&gt;No Bid")) / (SUMIFS('Line Detail'!HM:HM,'Line Detail'!P:P,A34,'Line Detail'!BI:BI,"&lt;&gt;No Bid")),0)</f>
        <v>0</v>
      </c>
      <c r="T34" s="163" t="str">
        <f>IFERROR(IF($A34="",SUMIFS('Line Detail'!$GI:$GI,'Line Detail'!$Q:$Q,$B34,'Line Detail'!$BI:$BI,"&lt;&gt;No Bid"),SUMIFS('Line Detail'!$GI:$GI,'Line Detail'!$P:$P,$A34,'Line Detail'!$BI:$BI,"&lt;&gt;No Bid"))/IF($A34="",SUMIFS('Line Detail'!$GD:$GD,'Line Detail'!$Q:$Q,$B34,'Line Detail'!$BI:$BI,"&lt;&gt;No Bid"),SUMIFS('Line Detail'!$GD:$GD,'Line Detail'!$P:$P,$A34,'Line Detail'!$BI:$BI,"&lt;&gt;No Bid")),"")</f>
        <v/>
      </c>
      <c r="U34" s="163" t="str">
        <f>IFERROR(IF($A34="",SUMIFS('Line Detail'!$EW:$EW,'Line Detail'!$Q:$Q,$B34,'Line Detail'!$BI:$BI,"&lt;&gt;No Bid"),SUMIFS('Line Detail'!$EW:$EW,'Line Detail'!$P:$P,$A34,'Line Detail'!$BI:$BI,"&lt;&gt;No Bid"))/IF($A34="",SUMIFS('Line Detail'!$ER:$ER,'Line Detail'!$Q:$Q,$B34,'Line Detail'!$BI:$BI,"&lt;&gt;No Bid"),SUMIFS('Line Detail'!$ER:$ER,'Line Detail'!$P:$P,$A34,'Line Detail'!$BI:$BI,"&lt;&gt;No Bid")),"")</f>
        <v/>
      </c>
      <c r="V34" s="158" t="str">
        <f>IFERROR(IF($A34="",SUMIFS('Line Detail'!$FP:$FP,'Line Detail'!$Q:$Q,$B34,'Line Detail'!$BI:$BI,"&lt;&gt;No Bid"),SUMIFS('Line Detail'!$FP:$FP,'Line Detail'!$P:$P,$A34,'Line Detail'!$BI:$BI,"&lt;&gt;No Bid"))/IF($A34="",SUMIFS('Line Detail'!$FK:$FK,'Line Detail'!$Q:$Q,$B34,'Line Detail'!$BI:$BI,"&lt;&gt;No Bid"),SUMIFS('Line Detail'!$FK:$FK,'Line Detail'!$P:$P,$A34,'Line Detail'!$BI:$BI,"&lt;&gt;No Bid")),"")</f>
        <v/>
      </c>
      <c r="W34" s="158" t="str">
        <f>IFERROR(IF($A34="",SUMIFS('Line Detail'!$HA:$HA,'Line Detail'!$Q:$Q,$B34,'Line Detail'!$BI:$BI,"&lt;&gt;No Bid"),SUMIFS('Line Detail'!$HA:$HA,'Line Detail'!$P:$P,$A34,'Line Detail'!$BI:$BI,"&lt;&gt;No Bid"))/IF($A34="",SUMIFS('Line Detail'!$FK:$FK,'Line Detail'!$Q:$Q,$B34,'Line Detail'!$BI:$BI,"&lt;&gt;No Bid"),SUMIFS('Line Detail'!$FK:$FK,'Line Detail'!$P:$P,$A34,'Line Detail'!$BI:$BI,"&lt;&gt;No Bid")),"")</f>
        <v/>
      </c>
      <c r="Y34" s="4">
        <f>IF($A34="",SUMIFS('Line Detail'!$GI:$GI,'Line Detail'!$Q:$Q,$B34,'Line Detail'!$BI:$BI,"&lt;&gt;No Bid"),SUMIFS('Line Detail'!$GI:$GI,'Line Detail'!$P:$P,$A34,'Line Detail'!$BI:$BI,"&lt;&gt;No Bid"))</f>
        <v>0</v>
      </c>
      <c r="Z34" s="4">
        <f>IF($A34="",SUMIFS('Line Detail'!$EW:$EW,'Line Detail'!$Q:$Q,$B34,'Line Detail'!$BI:$BI,"&lt;&gt;No Bid"),SUMIFS('Line Detail'!$EW:$EW,'Line Detail'!$P:$P,$A34,'Line Detail'!$BI:$BI,"&lt;&gt;No Bid"))</f>
        <v>0</v>
      </c>
      <c r="AA34" s="86">
        <f>IF($A34="",SUMIFS('Line Detail'!$FP:$FP,'Line Detail'!$Q:$Q,$B34,'Line Detail'!$BI:$BI,"&lt;&gt;No Bid"),SUMIFS('Line Detail'!$FP:$FP,'Line Detail'!$P:$P,$A34,'Line Detail'!$BI:$BI,"&lt;&gt;No Bid"))</f>
        <v>0</v>
      </c>
      <c r="AB34" s="86">
        <f>IF($A34="",SUMIFS('Line Detail'!$HA:$HA,'Line Detail'!$Q:$Q,$B34,'Line Detail'!$BI:$BI,"&lt;&gt;No Bid"),SUMIFS('Line Detail'!$HA:$HA,'Line Detail'!$P:$P,$A34,'Line Detail'!$BI:$BI,"&lt;&gt;No Bid"))</f>
        <v>0</v>
      </c>
      <c r="AD34" s="163" t="str">
        <f>IFERROR(IF($A34="",SUMIFS('Line Detail'!$GO:$GO,'Line Detail'!$Q:$Q,$B34,'Line Detail'!$BI:$BI,"&lt;&gt;No Bid"),SUMIFS('Line Detail'!$GO:$GO,'Line Detail'!$P:$P,$A34,'Line Detail'!$BI:$BI,"&lt;&gt;No Bid"))/IF($A34="",SUMIFS('Line Detail'!$GD:$GD,'Line Detail'!$Q:$Q,$B34,'Line Detail'!$BI:$BI,"&lt;&gt;No Bid"),SUMIFS('Line Detail'!$GD:$GD,'Line Detail'!$P:$P,$A34,'Line Detail'!$BI:$BI,"&lt;&gt;No Bid")),"")</f>
        <v/>
      </c>
      <c r="AE34" s="163" t="str">
        <f>IFERROR(IF($A34="",SUMIFS('Line Detail'!$FC:$FC,'Line Detail'!$Q:$Q,$B34,'Line Detail'!$BI:$BI,"&lt;&gt;No Bid"),SUMIFS('Line Detail'!$FC:$FC,'Line Detail'!$P:$P,$A34,'Line Detail'!$BI:$BI,"&lt;&gt;No Bid"))/IF($A34="",SUMIFS('Line Detail'!$ER:$ER,'Line Detail'!$Q:$Q,$B34,'Line Detail'!$BI:$BI,"&lt;&gt;No Bid"),SUMIFS('Line Detail'!$ER:$ER,'Line Detail'!$P:$P,$A34,'Line Detail'!$BI:$BI,"&lt;&gt;No Bid")),"")</f>
        <v/>
      </c>
      <c r="AF34" s="158" t="str">
        <f>IFERROR(IF($A34="",SUMIFS('Line Detail'!$FV:$FV,'Line Detail'!$Q:$Q,$B34,'Line Detail'!$BI:$BI,"&lt;&gt;No Bid"),SUMIFS('Line Detail'!$FV:$FV,'Line Detail'!$P:$P,$A34,'Line Detail'!$BI:$BI,"&lt;&gt;No Bid"))/IF($A34="",SUMIFS('Line Detail'!$FK:$FK,'Line Detail'!$Q:$Q,$B34,'Line Detail'!$BI:$BI,"&lt;&gt;No Bid"),SUMIFS('Line Detail'!$FK:$FK,'Line Detail'!$P:$P,$A34,'Line Detail'!$BI:$BI,"&lt;&gt;No Bid")),"")</f>
        <v/>
      </c>
      <c r="AG34" s="158" t="str">
        <f>IFERROR(IF($A34="",SUMIFS('Line Detail'!$HG:$HG,'Line Detail'!$Q:$Q,$B34,'Line Detail'!$BI:$BI,"&lt;&gt;No Bid"),SUMIFS('Line Detail'!$HG:$HG,'Line Detail'!$P:$P,$A34,'Line Detail'!$BI:$BI,"&lt;&gt;No Bid"))/IF($A34="",SUMIFS('Line Detail'!$FK:$FK,'Line Detail'!$Q:$Q,$B34,'Line Detail'!$BI:$BI,"&lt;&gt;No Bid"),SUMIFS('Line Detail'!$FK:$FK,'Line Detail'!$P:$P,$A34,'Line Detail'!$BI:$BI,"&lt;&gt;No Bid")),"")</f>
        <v/>
      </c>
      <c r="AI34" s="4">
        <f>IF($A34="",SUMIFS('Line Detail'!$GO:$GO,'Line Detail'!$Q:$Q,$B34,'Line Detail'!$BI:$BI,"&lt;&gt;No Bid"),SUMIFS('Line Detail'!$GO:$GO,'Line Detail'!$P:$P,$A34,'Line Detail'!$BI:$BI,"&lt;&gt;No Bid"))</f>
        <v>0</v>
      </c>
      <c r="AJ34" s="4">
        <f>IF($A34="",SUMIFS('Line Detail'!$FC:$FC,'Line Detail'!$Q:$Q,$B34,'Line Detail'!$BI:$BI,"&lt;&gt;No Bid"),SUMIFS('Line Detail'!$FC:$FC,'Line Detail'!$P:$P,$A34,'Line Detail'!$BI:$BI,"&lt;&gt;No Bid"))</f>
        <v>0</v>
      </c>
      <c r="AK34" s="86">
        <f>IF($A34="",SUMIFS('Line Detail'!$FV:$FV,'Line Detail'!$Q:$Q,$B34,'Line Detail'!$BI:$BI,"&lt;&gt;No Bid"),SUMIFS('Line Detail'!$FV:$FV,'Line Detail'!$P:$P,$A34,'Line Detail'!$BI:$BI,"&lt;&gt;No Bid"))</f>
        <v>0</v>
      </c>
      <c r="AL34" s="86">
        <f>IF($A34="",SUMIFS('Line Detail'!$HG:$HG,'Line Detail'!$Q:$Q,$B34,'Line Detail'!$BI:$BI,"&lt;&gt;No Bid"),SUMIFS('Line Detail'!$HG:$HG,'Line Detail'!$P:$P,$A34,'Line Detail'!$BI:$BI,"&lt;&gt;No Bid"))</f>
        <v>0</v>
      </c>
    </row>
    <row r="35" spans="1:38" ht="15" customHeight="1" x14ac:dyDescent="0.3">
      <c r="A35" s="87" t="s">
        <v>165</v>
      </c>
      <c r="B35" s="85"/>
      <c r="C35" s="74"/>
      <c r="D35" s="4">
        <f>IF($A35="",SUMIFS('Line Detail'!$FX:$FX,'Line Detail'!$Q:$Q,$B35,'Line Detail'!$BI:$BI,"&lt;&gt;No Bid"),SUMIFS('Line Detail'!$FX:$FX,'Line Detail'!$P:$P,$A35,'Line Detail'!$BI:$BI,"&lt;&gt;No Bid"))</f>
        <v>0</v>
      </c>
      <c r="E35" s="4">
        <f>IF($A35="",SUMIFS('Line Detail'!$EL:$EL,'Line Detail'!$Q:$Q,$B35,'Line Detail'!$BI:$BI,"&lt;&gt;No Bid"),SUMIFS('Line Detail'!$EL:$EL,'Line Detail'!$P:$P,$A35,'Line Detail'!$BI:$BI,"&lt;&gt;No Bid"))</f>
        <v>0</v>
      </c>
      <c r="F35" s="4">
        <f>IF($A35="",SUMIFS('Line Detail'!$FE:$FE,'Line Detail'!$Q:$Q,$B35,'Line Detail'!$BI:$BI,"&lt;&gt;No Bid"),SUMIFS('Line Detail'!$FE:$FE,'Line Detail'!$P:$P,$A35,'Line Detail'!$BI:$BI,"&lt;&gt;No Bid"))</f>
        <v>0</v>
      </c>
      <c r="G35" s="158" t="str">
        <f t="shared" si="0"/>
        <v/>
      </c>
      <c r="H35" s="86">
        <f t="shared" si="1"/>
        <v>0</v>
      </c>
      <c r="I35" s="86">
        <f>IF($A35="",SUMIFS('Line Detail'!$HI:$HI,'Line Detail'!$Q:$Q,$B35,'Line Detail'!$BI:$BI,"&lt;&gt;No Bid"),SUMIFS('Line Detail'!$HI:$HI,'Line Detail'!$P:$P,$A35,'Line Detail'!$BI:$BI,"&lt;&gt;No Bid"))</f>
        <v>0</v>
      </c>
      <c r="J35" s="86">
        <f>IF($A35="",SUMIFS('Line Detail'!$HK:$HK,'Line Detail'!$Q:$Q,$B35,'Line Detail'!$BI:$BI,"&lt;&gt;No Bid"),SUMIFS('Line Detail'!$HK:$HK,'Line Detail'!$P:$P,$A35,'Line Detail'!$BI:$BI,"&lt;&gt;No Bid"))</f>
        <v>0</v>
      </c>
      <c r="K35" s="86">
        <f t="shared" si="3"/>
        <v>0</v>
      </c>
      <c r="L35" s="86">
        <f>IF($A35="",SUMIFS('Line Detail'!$GP:$GP,'Line Detail'!$Q:$Q,$B35,'Line Detail'!$BI:$BI,"&lt;&gt;No Bid"),SUMIFS('Line Detail'!$GP:$GP,'Line Detail'!$P:$P,$A35,'Line Detail'!$BI:$BI,"&lt;&gt;No Bid"))</f>
        <v>0</v>
      </c>
      <c r="M35" s="86">
        <f t="shared" si="4"/>
        <v>0</v>
      </c>
      <c r="O35" s="163" t="str">
        <f>IFERROR(IF($A35="",SUMIFS('Line Detail'!$EL:$EL,'Line Detail'!$Q:$Q,$B35,'Line Detail'!$BI:$BI,"&lt;&gt;No Bid"),SUMIFS('Line Detail'!$EL:$EL,'Line Detail'!$P:$P,$A35,'Line Detail'!$BI:$BI,"&lt;&gt;No Bid"))/IF($A35="",SUMIFS('Line Detail'!$FD:$FD,'Line Detail'!$Q:$Q,$B35,'Line Detail'!$BI:$BI,"&lt;&gt;No Bid"),SUMIFS('Line Detail'!$FD:$FD,'Line Detail'!$P:$P,$A35,'Line Detail'!$BI:$BI,"&lt;&gt;No Bid")),"")</f>
        <v/>
      </c>
      <c r="P35" s="158" t="str">
        <f>IFERROR(IF($A35="",SUMIFS('Line Detail'!$FE:$FE,'Line Detail'!$Q:$Q,$B35,'Line Detail'!$BI:$BI,"&lt;&gt;No Bid"),SUMIFS('Line Detail'!$FE:$FE,'Line Detail'!$P:$P,$A35,'Line Detail'!$BI:$BI,"&lt;&gt;No Bid"))/IF($A35="",SUMIFS('Line Detail'!$FW:$FW,'Line Detail'!$Q:$Q,$B35,'Line Detail'!$BI:$BI,"&lt;&gt;No Bid"),SUMIFS('Line Detail'!$FW:$FW,'Line Detail'!$P:$P,$A35,'Line Detail'!$BI:$BI,"&lt;&gt;No Bid")),"")</f>
        <v/>
      </c>
      <c r="R35" s="325">
        <f>IFERROR((SUMIFS('Line Detail'!HL:HL,'Line Detail'!P:P,A35,'Line Detail'!BI:BI,"&lt;&gt;No Bid")) / (SUMIFS('Line Detail'!HM:HM,'Line Detail'!P:P,A35,'Line Detail'!BI:BI,"&lt;&gt;No Bid")),0)</f>
        <v>0</v>
      </c>
      <c r="T35" s="163" t="str">
        <f>IFERROR(IF($A35="",SUMIFS('Line Detail'!$GI:$GI,'Line Detail'!$Q:$Q,$B35,'Line Detail'!$BI:$BI,"&lt;&gt;No Bid"),SUMIFS('Line Detail'!$GI:$GI,'Line Detail'!$P:$P,$A35,'Line Detail'!$BI:$BI,"&lt;&gt;No Bid"))/IF($A35="",SUMIFS('Line Detail'!$GD:$GD,'Line Detail'!$Q:$Q,$B35,'Line Detail'!$BI:$BI,"&lt;&gt;No Bid"),SUMIFS('Line Detail'!$GD:$GD,'Line Detail'!$P:$P,$A35,'Line Detail'!$BI:$BI,"&lt;&gt;No Bid")),"")</f>
        <v/>
      </c>
      <c r="U35" s="163" t="str">
        <f>IFERROR(IF($A35="",SUMIFS('Line Detail'!$EW:$EW,'Line Detail'!$Q:$Q,$B35,'Line Detail'!$BI:$BI,"&lt;&gt;No Bid"),SUMIFS('Line Detail'!$EW:$EW,'Line Detail'!$P:$P,$A35,'Line Detail'!$BI:$BI,"&lt;&gt;No Bid"))/IF($A35="",SUMIFS('Line Detail'!$ER:$ER,'Line Detail'!$Q:$Q,$B35,'Line Detail'!$BI:$BI,"&lt;&gt;No Bid"),SUMIFS('Line Detail'!$ER:$ER,'Line Detail'!$P:$P,$A35,'Line Detail'!$BI:$BI,"&lt;&gt;No Bid")),"")</f>
        <v/>
      </c>
      <c r="V35" s="158" t="str">
        <f>IFERROR(IF($A35="",SUMIFS('Line Detail'!$FP:$FP,'Line Detail'!$Q:$Q,$B35,'Line Detail'!$BI:$BI,"&lt;&gt;No Bid"),SUMIFS('Line Detail'!$FP:$FP,'Line Detail'!$P:$P,$A35,'Line Detail'!$BI:$BI,"&lt;&gt;No Bid"))/IF($A35="",SUMIFS('Line Detail'!$FK:$FK,'Line Detail'!$Q:$Q,$B35,'Line Detail'!$BI:$BI,"&lt;&gt;No Bid"),SUMIFS('Line Detail'!$FK:$FK,'Line Detail'!$P:$P,$A35,'Line Detail'!$BI:$BI,"&lt;&gt;No Bid")),"")</f>
        <v/>
      </c>
      <c r="W35" s="158" t="str">
        <f>IFERROR(IF($A35="",SUMIFS('Line Detail'!$HA:$HA,'Line Detail'!$Q:$Q,$B35,'Line Detail'!$BI:$BI,"&lt;&gt;No Bid"),SUMIFS('Line Detail'!$HA:$HA,'Line Detail'!$P:$P,$A35,'Line Detail'!$BI:$BI,"&lt;&gt;No Bid"))/IF($A35="",SUMIFS('Line Detail'!$FK:$FK,'Line Detail'!$Q:$Q,$B35,'Line Detail'!$BI:$BI,"&lt;&gt;No Bid"),SUMIFS('Line Detail'!$FK:$FK,'Line Detail'!$P:$P,$A35,'Line Detail'!$BI:$BI,"&lt;&gt;No Bid")),"")</f>
        <v/>
      </c>
      <c r="Y35" s="4">
        <f>IF($A35="",SUMIFS('Line Detail'!$GI:$GI,'Line Detail'!$Q:$Q,$B35,'Line Detail'!$BI:$BI,"&lt;&gt;No Bid"),SUMIFS('Line Detail'!$GI:$GI,'Line Detail'!$P:$P,$A35,'Line Detail'!$BI:$BI,"&lt;&gt;No Bid"))</f>
        <v>0</v>
      </c>
      <c r="Z35" s="4">
        <f>IF($A35="",SUMIFS('Line Detail'!$EW:$EW,'Line Detail'!$Q:$Q,$B35,'Line Detail'!$BI:$BI,"&lt;&gt;No Bid"),SUMIFS('Line Detail'!$EW:$EW,'Line Detail'!$P:$P,$A35,'Line Detail'!$BI:$BI,"&lt;&gt;No Bid"))</f>
        <v>0</v>
      </c>
      <c r="AA35" s="86">
        <f>IF($A35="",SUMIFS('Line Detail'!$FP:$FP,'Line Detail'!$Q:$Q,$B35,'Line Detail'!$BI:$BI,"&lt;&gt;No Bid"),SUMIFS('Line Detail'!$FP:$FP,'Line Detail'!$P:$P,$A35,'Line Detail'!$BI:$BI,"&lt;&gt;No Bid"))</f>
        <v>0</v>
      </c>
      <c r="AB35" s="86">
        <f>IF($A35="",SUMIFS('Line Detail'!$HA:$HA,'Line Detail'!$Q:$Q,$B35,'Line Detail'!$BI:$BI,"&lt;&gt;No Bid"),SUMIFS('Line Detail'!$HA:$HA,'Line Detail'!$P:$P,$A35,'Line Detail'!$BI:$BI,"&lt;&gt;No Bid"))</f>
        <v>0</v>
      </c>
      <c r="AD35" s="163" t="str">
        <f>IFERROR(IF($A35="",SUMIFS('Line Detail'!$GO:$GO,'Line Detail'!$Q:$Q,$B35,'Line Detail'!$BI:$BI,"&lt;&gt;No Bid"),SUMIFS('Line Detail'!$GO:$GO,'Line Detail'!$P:$P,$A35,'Line Detail'!$BI:$BI,"&lt;&gt;No Bid"))/IF($A35="",SUMIFS('Line Detail'!$GD:$GD,'Line Detail'!$Q:$Q,$B35,'Line Detail'!$BI:$BI,"&lt;&gt;No Bid"),SUMIFS('Line Detail'!$GD:$GD,'Line Detail'!$P:$P,$A35,'Line Detail'!$BI:$BI,"&lt;&gt;No Bid")),"")</f>
        <v/>
      </c>
      <c r="AE35" s="163" t="str">
        <f>IFERROR(IF($A35="",SUMIFS('Line Detail'!$FC:$FC,'Line Detail'!$Q:$Q,$B35,'Line Detail'!$BI:$BI,"&lt;&gt;No Bid"),SUMIFS('Line Detail'!$FC:$FC,'Line Detail'!$P:$P,$A35,'Line Detail'!$BI:$BI,"&lt;&gt;No Bid"))/IF($A35="",SUMIFS('Line Detail'!$ER:$ER,'Line Detail'!$Q:$Q,$B35,'Line Detail'!$BI:$BI,"&lt;&gt;No Bid"),SUMIFS('Line Detail'!$ER:$ER,'Line Detail'!$P:$P,$A35,'Line Detail'!$BI:$BI,"&lt;&gt;No Bid")),"")</f>
        <v/>
      </c>
      <c r="AF35" s="158" t="str">
        <f>IFERROR(IF($A35="",SUMIFS('Line Detail'!$FV:$FV,'Line Detail'!$Q:$Q,$B35,'Line Detail'!$BI:$BI,"&lt;&gt;No Bid"),SUMIFS('Line Detail'!$FV:$FV,'Line Detail'!$P:$P,$A35,'Line Detail'!$BI:$BI,"&lt;&gt;No Bid"))/IF($A35="",SUMIFS('Line Detail'!$FK:$FK,'Line Detail'!$Q:$Q,$B35,'Line Detail'!$BI:$BI,"&lt;&gt;No Bid"),SUMIFS('Line Detail'!$FK:$FK,'Line Detail'!$P:$P,$A35,'Line Detail'!$BI:$BI,"&lt;&gt;No Bid")),"")</f>
        <v/>
      </c>
      <c r="AG35" s="158" t="str">
        <f>IFERROR(IF($A35="",SUMIFS('Line Detail'!$HG:$HG,'Line Detail'!$Q:$Q,$B35,'Line Detail'!$BI:$BI,"&lt;&gt;No Bid"),SUMIFS('Line Detail'!$HG:$HG,'Line Detail'!$P:$P,$A35,'Line Detail'!$BI:$BI,"&lt;&gt;No Bid"))/IF($A35="",SUMIFS('Line Detail'!$FK:$FK,'Line Detail'!$Q:$Q,$B35,'Line Detail'!$BI:$BI,"&lt;&gt;No Bid"),SUMIFS('Line Detail'!$FK:$FK,'Line Detail'!$P:$P,$A35,'Line Detail'!$BI:$BI,"&lt;&gt;No Bid")),"")</f>
        <v/>
      </c>
      <c r="AI35" s="4">
        <f>IF($A35="",SUMIFS('Line Detail'!$GO:$GO,'Line Detail'!$Q:$Q,$B35,'Line Detail'!$BI:$BI,"&lt;&gt;No Bid"),SUMIFS('Line Detail'!$GO:$GO,'Line Detail'!$P:$P,$A35,'Line Detail'!$BI:$BI,"&lt;&gt;No Bid"))</f>
        <v>0</v>
      </c>
      <c r="AJ35" s="4">
        <f>IF($A35="",SUMIFS('Line Detail'!$FC:$FC,'Line Detail'!$Q:$Q,$B35,'Line Detail'!$BI:$BI,"&lt;&gt;No Bid"),SUMIFS('Line Detail'!$FC:$FC,'Line Detail'!$P:$P,$A35,'Line Detail'!$BI:$BI,"&lt;&gt;No Bid"))</f>
        <v>0</v>
      </c>
      <c r="AK35" s="86">
        <f>IF($A35="",SUMIFS('Line Detail'!$FV:$FV,'Line Detail'!$Q:$Q,$B35,'Line Detail'!$BI:$BI,"&lt;&gt;No Bid"),SUMIFS('Line Detail'!$FV:$FV,'Line Detail'!$P:$P,$A35,'Line Detail'!$BI:$BI,"&lt;&gt;No Bid"))</f>
        <v>0</v>
      </c>
      <c r="AL35" s="86">
        <f>IF($A35="",SUMIFS('Line Detail'!$HG:$HG,'Line Detail'!$Q:$Q,$B35,'Line Detail'!$BI:$BI,"&lt;&gt;No Bid"),SUMIFS('Line Detail'!$HG:$HG,'Line Detail'!$P:$P,$A35,'Line Detail'!$BI:$BI,"&lt;&gt;No Bid"))</f>
        <v>0</v>
      </c>
    </row>
    <row r="36" spans="1:38" ht="15" customHeight="1" outlineLevel="1" x14ac:dyDescent="0.3">
      <c r="A36" s="250"/>
      <c r="B36" s="85" t="s">
        <v>375</v>
      </c>
      <c r="C36" s="74"/>
      <c r="D36" s="4">
        <f>IF($A36="",SUMIFS('Line Detail'!$FX:$FX,'Line Detail'!$Q:$Q,$B36,'Line Detail'!$BI:$BI,"&lt;&gt;No Bid"),SUMIFS('Line Detail'!$FX:$FX,'Line Detail'!$P:$P,$A36,'Line Detail'!$BI:$BI,"&lt;&gt;No Bid"))</f>
        <v>0</v>
      </c>
      <c r="E36" s="4">
        <f>IF($A36="",SUMIFS('Line Detail'!$EL:$EL,'Line Detail'!$Q:$Q,$B36,'Line Detail'!$BI:$BI,"&lt;&gt;No Bid"),SUMIFS('Line Detail'!$EL:$EL,'Line Detail'!$P:$P,$A36,'Line Detail'!$BI:$BI,"&lt;&gt;No Bid"))</f>
        <v>0</v>
      </c>
      <c r="F36" s="4">
        <f>IF($A36="",SUMIFS('Line Detail'!$FE:$FE,'Line Detail'!$Q:$Q,$B36,'Line Detail'!$BI:$BI,"&lt;&gt;No Bid"),SUMIFS('Line Detail'!$FE:$FE,'Line Detail'!$P:$P,$A36,'Line Detail'!$BI:$BI,"&lt;&gt;No Bid"))</f>
        <v>0</v>
      </c>
      <c r="G36" s="158" t="str">
        <f t="shared" si="0"/>
        <v/>
      </c>
      <c r="H36" s="86">
        <f t="shared" ref="H36" si="7">IF(D36=0,0,F36-E36)</f>
        <v>0</v>
      </c>
      <c r="I36" s="86">
        <f>IF($A36="",SUMIFS('Line Detail'!$HI:$HI,'Line Detail'!$Q:$Q,$B36,'Line Detail'!$BI:$BI,"&lt;&gt;No Bid"),SUMIFS('Line Detail'!$HI:$HI,'Line Detail'!$P:$P,$A36,'Line Detail'!$BI:$BI,"&lt;&gt;No Bid"))</f>
        <v>0</v>
      </c>
      <c r="J36" s="86">
        <f>IF($A36="",SUMIFS('Line Detail'!$HK:$HK,'Line Detail'!$Q:$Q,$B36,'Line Detail'!$BI:$BI,"&lt;&gt;No Bid"),SUMIFS('Line Detail'!$HK:$HK,'Line Detail'!$P:$P,$A36,'Line Detail'!$BI:$BI,"&lt;&gt;No Bid"))</f>
        <v>0</v>
      </c>
      <c r="K36" s="86">
        <f t="shared" si="3"/>
        <v>0</v>
      </c>
      <c r="L36" s="86">
        <f>IF($A36="",SUMIFS('Line Detail'!$GP:$GP,'Line Detail'!$Q:$Q,$B36,'Line Detail'!$BI:$BI,"&lt;&gt;No Bid"),SUMIFS('Line Detail'!$GP:$GP,'Line Detail'!$P:$P,$A36,'Line Detail'!$BI:$BI,"&lt;&gt;No Bid"))</f>
        <v>0</v>
      </c>
      <c r="M36" s="86">
        <f t="shared" si="4"/>
        <v>0</v>
      </c>
      <c r="O36" s="163" t="str">
        <f>IFERROR(IF($A36="",SUMIFS('Line Detail'!$EL:$EL,'Line Detail'!$Q:$Q,$B36,'Line Detail'!$BI:$BI,"&lt;&gt;No Bid"),SUMIFS('Line Detail'!$EL:$EL,'Line Detail'!$P:$P,$A36,'Line Detail'!$BI:$BI,"&lt;&gt;No Bid"))/IF($A36="",SUMIFS('Line Detail'!$FD:$FD,'Line Detail'!$Q:$Q,$B36,'Line Detail'!$BI:$BI,"&lt;&gt;No Bid"),SUMIFS('Line Detail'!$FD:$FD,'Line Detail'!$P:$P,$A36,'Line Detail'!$BI:$BI,"&lt;&gt;No Bid")),"")</f>
        <v/>
      </c>
      <c r="P36" s="158" t="str">
        <f>IFERROR(IF($A36="",SUMIFS('Line Detail'!$FE:$FE,'Line Detail'!$Q:$Q,$B36,'Line Detail'!$BI:$BI,"&lt;&gt;No Bid"),SUMIFS('Line Detail'!$FE:$FE,'Line Detail'!$P:$P,$A36,'Line Detail'!$BI:$BI,"&lt;&gt;No Bid"))/IF($A36="",SUMIFS('Line Detail'!$FW:$FW,'Line Detail'!$Q:$Q,$B36,'Line Detail'!$BI:$BI,"&lt;&gt;No Bid"),SUMIFS('Line Detail'!$FW:$FW,'Line Detail'!$P:$P,$A36,'Line Detail'!$BI:$BI,"&lt;&gt;No Bid")),"")</f>
        <v/>
      </c>
      <c r="R36" s="325">
        <f>IFERROR((SUMIFS('Line Detail'!HL:HL,'Line Detail'!Q:Q,B36,'Line Detail'!BI:BI,"&lt;&gt;No Bid")) / (SUMIFS('Line Detail'!HM:HM,'Line Detail'!Q:Q,B36,'Line Detail'!BI:BI,"&lt;&gt;No Bid")),0)</f>
        <v>0</v>
      </c>
      <c r="T36" s="163" t="str">
        <f>IFERROR(IF($A36="",SUMIFS('Line Detail'!$GI:$GI,'Line Detail'!$Q:$Q,$B36,'Line Detail'!$BI:$BI,"&lt;&gt;No Bid"),SUMIFS('Line Detail'!$GI:$GI,'Line Detail'!$P:$P,$A36,'Line Detail'!$BI:$BI,"&lt;&gt;No Bid"))/IF($A36="",SUMIFS('Line Detail'!$GD:$GD,'Line Detail'!$Q:$Q,$B36,'Line Detail'!$BI:$BI,"&lt;&gt;No Bid"),SUMIFS('Line Detail'!$GD:$GD,'Line Detail'!$P:$P,$A36,'Line Detail'!$BI:$BI,"&lt;&gt;No Bid")),"")</f>
        <v/>
      </c>
      <c r="U36" s="163" t="str">
        <f>IFERROR(IF($A36="",SUMIFS('Line Detail'!$EW:$EW,'Line Detail'!$Q:$Q,$B36,'Line Detail'!$BI:$BI,"&lt;&gt;No Bid"),SUMIFS('Line Detail'!$EW:$EW,'Line Detail'!$P:$P,$A36,'Line Detail'!$BI:$BI,"&lt;&gt;No Bid"))/IF($A36="",SUMIFS('Line Detail'!$ER:$ER,'Line Detail'!$Q:$Q,$B36,'Line Detail'!$BI:$BI,"&lt;&gt;No Bid"),SUMIFS('Line Detail'!$ER:$ER,'Line Detail'!$P:$P,$A36,'Line Detail'!$BI:$BI,"&lt;&gt;No Bid")),"")</f>
        <v/>
      </c>
      <c r="V36" s="158" t="str">
        <f>IFERROR(IF($A36="",SUMIFS('Line Detail'!$FP:$FP,'Line Detail'!$Q:$Q,$B36,'Line Detail'!$BI:$BI,"&lt;&gt;No Bid"),SUMIFS('Line Detail'!$FP:$FP,'Line Detail'!$P:$P,$A36,'Line Detail'!$BI:$BI,"&lt;&gt;No Bid"))/IF($A36="",SUMIFS('Line Detail'!$FK:$FK,'Line Detail'!$Q:$Q,$B36,'Line Detail'!$BI:$BI,"&lt;&gt;No Bid"),SUMIFS('Line Detail'!$FK:$FK,'Line Detail'!$P:$P,$A36,'Line Detail'!$BI:$BI,"&lt;&gt;No Bid")),"")</f>
        <v/>
      </c>
      <c r="W36" s="158" t="str">
        <f>IFERROR(IF($A36="",SUMIFS('Line Detail'!$HA:$HA,'Line Detail'!$Q:$Q,$B36,'Line Detail'!$BI:$BI,"&lt;&gt;No Bid"),SUMIFS('Line Detail'!$HA:$HA,'Line Detail'!$P:$P,$A36,'Line Detail'!$BI:$BI,"&lt;&gt;No Bid"))/IF($A36="",SUMIFS('Line Detail'!$FK:$FK,'Line Detail'!$Q:$Q,$B36,'Line Detail'!$BI:$BI,"&lt;&gt;No Bid"),SUMIFS('Line Detail'!$FK:$FK,'Line Detail'!$P:$P,$A36,'Line Detail'!$BI:$BI,"&lt;&gt;No Bid")),"")</f>
        <v/>
      </c>
      <c r="Y36" s="4">
        <f>IF($A36="",SUMIFS('Line Detail'!$GI:$GI,'Line Detail'!$Q:$Q,$B36,'Line Detail'!$BI:$BI,"&lt;&gt;No Bid"),SUMIFS('Line Detail'!$GI:$GI,'Line Detail'!$P:$P,$A36,'Line Detail'!$BI:$BI,"&lt;&gt;No Bid"))</f>
        <v>0</v>
      </c>
      <c r="Z36" s="4">
        <f>IF($A36="",SUMIFS('Line Detail'!$EW:$EW,'Line Detail'!$Q:$Q,$B36,'Line Detail'!$BI:$BI,"&lt;&gt;No Bid"),SUMIFS('Line Detail'!$EW:$EW,'Line Detail'!$P:$P,$A36,'Line Detail'!$BI:$BI,"&lt;&gt;No Bid"))</f>
        <v>0</v>
      </c>
      <c r="AA36" s="86">
        <f>IF($A36="",SUMIFS('Line Detail'!$FP:$FP,'Line Detail'!$Q:$Q,$B36,'Line Detail'!$BI:$BI,"&lt;&gt;No Bid"),SUMIFS('Line Detail'!$FP:$FP,'Line Detail'!$P:$P,$A36,'Line Detail'!$BI:$BI,"&lt;&gt;No Bid"))</f>
        <v>0</v>
      </c>
      <c r="AB36" s="86">
        <f>IF($A36="",SUMIFS('Line Detail'!$HA:$HA,'Line Detail'!$Q:$Q,$B36,'Line Detail'!$BI:$BI,"&lt;&gt;No Bid"),SUMIFS('Line Detail'!$HA:$HA,'Line Detail'!$P:$P,$A36,'Line Detail'!$BI:$BI,"&lt;&gt;No Bid"))</f>
        <v>0</v>
      </c>
      <c r="AD36" s="163" t="str">
        <f>IFERROR(IF($A36="",SUMIFS('Line Detail'!$GO:$GO,'Line Detail'!$Q:$Q,$B36,'Line Detail'!$BI:$BI,"&lt;&gt;No Bid"),SUMIFS('Line Detail'!$GO:$GO,'Line Detail'!$P:$P,$A36,'Line Detail'!$BI:$BI,"&lt;&gt;No Bid"))/IF($A36="",SUMIFS('Line Detail'!$GD:$GD,'Line Detail'!$Q:$Q,$B36,'Line Detail'!$BI:$BI,"&lt;&gt;No Bid"),SUMIFS('Line Detail'!$GD:$GD,'Line Detail'!$P:$P,$A36,'Line Detail'!$BI:$BI,"&lt;&gt;No Bid")),"")</f>
        <v/>
      </c>
      <c r="AE36" s="163" t="str">
        <f>IFERROR(IF($A36="",SUMIFS('Line Detail'!$FC:$FC,'Line Detail'!$Q:$Q,$B36,'Line Detail'!$BI:$BI,"&lt;&gt;No Bid"),SUMIFS('Line Detail'!$FC:$FC,'Line Detail'!$P:$P,$A36,'Line Detail'!$BI:$BI,"&lt;&gt;No Bid"))/IF($A36="",SUMIFS('Line Detail'!$ER:$ER,'Line Detail'!$Q:$Q,$B36,'Line Detail'!$BI:$BI,"&lt;&gt;No Bid"),SUMIFS('Line Detail'!$ER:$ER,'Line Detail'!$P:$P,$A36,'Line Detail'!$BI:$BI,"&lt;&gt;No Bid")),"")</f>
        <v/>
      </c>
      <c r="AF36" s="158" t="str">
        <f>IFERROR(IF($A36="",SUMIFS('Line Detail'!$FV:$FV,'Line Detail'!$Q:$Q,$B36,'Line Detail'!$BI:$BI,"&lt;&gt;No Bid"),SUMIFS('Line Detail'!$FV:$FV,'Line Detail'!$P:$P,$A36,'Line Detail'!$BI:$BI,"&lt;&gt;No Bid"))/IF($A36="",SUMIFS('Line Detail'!$FK:$FK,'Line Detail'!$Q:$Q,$B36,'Line Detail'!$BI:$BI,"&lt;&gt;No Bid"),SUMIFS('Line Detail'!$FK:$FK,'Line Detail'!$P:$P,$A36,'Line Detail'!$BI:$BI,"&lt;&gt;No Bid")),"")</f>
        <v/>
      </c>
      <c r="AG36" s="158" t="str">
        <f>IFERROR(IF($A36="",SUMIFS('Line Detail'!$HG:$HG,'Line Detail'!$Q:$Q,$B36,'Line Detail'!$BI:$BI,"&lt;&gt;No Bid"),SUMIFS('Line Detail'!$HG:$HG,'Line Detail'!$P:$P,$A36,'Line Detail'!$BI:$BI,"&lt;&gt;No Bid"))/IF($A36="",SUMIFS('Line Detail'!$FK:$FK,'Line Detail'!$Q:$Q,$B36,'Line Detail'!$BI:$BI,"&lt;&gt;No Bid"),SUMIFS('Line Detail'!$FK:$FK,'Line Detail'!$P:$P,$A36,'Line Detail'!$BI:$BI,"&lt;&gt;No Bid")),"")</f>
        <v/>
      </c>
      <c r="AI36" s="4">
        <f>IF($A36="",SUMIFS('Line Detail'!$GO:$GO,'Line Detail'!$Q:$Q,$B36,'Line Detail'!$BI:$BI,"&lt;&gt;No Bid"),SUMIFS('Line Detail'!$GO:$GO,'Line Detail'!$P:$P,$A36,'Line Detail'!$BI:$BI,"&lt;&gt;No Bid"))</f>
        <v>0</v>
      </c>
      <c r="AJ36" s="4">
        <f>IF($A36="",SUMIFS('Line Detail'!$FC:$FC,'Line Detail'!$Q:$Q,$B36,'Line Detail'!$BI:$BI,"&lt;&gt;No Bid"),SUMIFS('Line Detail'!$FC:$FC,'Line Detail'!$P:$P,$A36,'Line Detail'!$BI:$BI,"&lt;&gt;No Bid"))</f>
        <v>0</v>
      </c>
      <c r="AK36" s="86">
        <f>IF($A36="",SUMIFS('Line Detail'!$FV:$FV,'Line Detail'!$Q:$Q,$B36,'Line Detail'!$BI:$BI,"&lt;&gt;No Bid"),SUMIFS('Line Detail'!$FV:$FV,'Line Detail'!$P:$P,$A36,'Line Detail'!$BI:$BI,"&lt;&gt;No Bid"))</f>
        <v>0</v>
      </c>
      <c r="AL36" s="86">
        <f>IF($A36="",SUMIFS('Line Detail'!$HG:$HG,'Line Detail'!$Q:$Q,$B36,'Line Detail'!$BI:$BI,"&lt;&gt;No Bid"),SUMIFS('Line Detail'!$HG:$HG,'Line Detail'!$P:$P,$A36,'Line Detail'!$BI:$BI,"&lt;&gt;No Bid"))</f>
        <v>0</v>
      </c>
    </row>
    <row r="37" spans="1:38" ht="15" customHeight="1" x14ac:dyDescent="0.3">
      <c r="A37" s="87" t="s">
        <v>166</v>
      </c>
      <c r="B37" s="85"/>
      <c r="C37" s="74"/>
      <c r="D37" s="4">
        <f>IF($A37="",SUMIFS('Line Detail'!$FX:$FX,'Line Detail'!$Q:$Q,$B37,'Line Detail'!$BI:$BI,"&lt;&gt;No Bid"),SUMIFS('Line Detail'!$FX:$FX,'Line Detail'!$P:$P,$A37,'Line Detail'!$BI:$BI,"&lt;&gt;No Bid"))</f>
        <v>0</v>
      </c>
      <c r="E37" s="4">
        <f>IF($A37="",SUMIFS('Line Detail'!$EL:$EL,'Line Detail'!$Q:$Q,$B37,'Line Detail'!$BI:$BI,"&lt;&gt;No Bid"),SUMIFS('Line Detail'!$EL:$EL,'Line Detail'!$P:$P,$A37,'Line Detail'!$BI:$BI,"&lt;&gt;No Bid"))</f>
        <v>0</v>
      </c>
      <c r="F37" s="4">
        <f>IF($A37="",SUMIFS('Line Detail'!$FE:$FE,'Line Detail'!$Q:$Q,$B37,'Line Detail'!$BI:$BI,"&lt;&gt;No Bid"),SUMIFS('Line Detail'!$FE:$FE,'Line Detail'!$P:$P,$A37,'Line Detail'!$BI:$BI,"&lt;&gt;No Bid"))</f>
        <v>0</v>
      </c>
      <c r="G37" s="158" t="str">
        <f t="shared" si="0"/>
        <v/>
      </c>
      <c r="H37" s="86">
        <f t="shared" si="1"/>
        <v>0</v>
      </c>
      <c r="I37" s="86">
        <f>IF($A37="",SUMIFS('Line Detail'!$HI:$HI,'Line Detail'!$Q:$Q,$B37,'Line Detail'!$BI:$BI,"&lt;&gt;No Bid"),SUMIFS('Line Detail'!$HI:$HI,'Line Detail'!$P:$P,$A37,'Line Detail'!$BI:$BI,"&lt;&gt;No Bid"))</f>
        <v>0</v>
      </c>
      <c r="J37" s="86">
        <f>IF($A37="",SUMIFS('Line Detail'!$HK:$HK,'Line Detail'!$Q:$Q,$B37,'Line Detail'!$BI:$BI,"&lt;&gt;No Bid"),SUMIFS('Line Detail'!$HK:$HK,'Line Detail'!$P:$P,$A37,'Line Detail'!$BI:$BI,"&lt;&gt;No Bid"))</f>
        <v>0</v>
      </c>
      <c r="K37" s="86">
        <f t="shared" si="3"/>
        <v>0</v>
      </c>
      <c r="L37" s="86">
        <f>IF($A37="",SUMIFS('Line Detail'!$GP:$GP,'Line Detail'!$Q:$Q,$B37,'Line Detail'!$BI:$BI,"&lt;&gt;No Bid"),SUMIFS('Line Detail'!$GP:$GP,'Line Detail'!$P:$P,$A37,'Line Detail'!$BI:$BI,"&lt;&gt;No Bid"))</f>
        <v>0</v>
      </c>
      <c r="M37" s="86">
        <f t="shared" si="4"/>
        <v>0</v>
      </c>
      <c r="O37" s="163" t="str">
        <f>IFERROR(IF($A37="",SUMIFS('Line Detail'!$EL:$EL,'Line Detail'!$Q:$Q,$B37,'Line Detail'!$BI:$BI,"&lt;&gt;No Bid"),SUMIFS('Line Detail'!$EL:$EL,'Line Detail'!$P:$P,$A37,'Line Detail'!$BI:$BI,"&lt;&gt;No Bid"))/IF($A37="",SUMIFS('Line Detail'!$FD:$FD,'Line Detail'!$Q:$Q,$B37,'Line Detail'!$BI:$BI,"&lt;&gt;No Bid"),SUMIFS('Line Detail'!$FD:$FD,'Line Detail'!$P:$P,$A37,'Line Detail'!$BI:$BI,"&lt;&gt;No Bid")),"")</f>
        <v/>
      </c>
      <c r="P37" s="158" t="str">
        <f>IFERROR(IF($A37="",SUMIFS('Line Detail'!$FE:$FE,'Line Detail'!$Q:$Q,$B37,'Line Detail'!$BI:$BI,"&lt;&gt;No Bid"),SUMIFS('Line Detail'!$FE:$FE,'Line Detail'!$P:$P,$A37,'Line Detail'!$BI:$BI,"&lt;&gt;No Bid"))/IF($A37="",SUMIFS('Line Detail'!$FW:$FW,'Line Detail'!$Q:$Q,$B37,'Line Detail'!$BI:$BI,"&lt;&gt;No Bid"),SUMIFS('Line Detail'!$FW:$FW,'Line Detail'!$P:$P,$A37,'Line Detail'!$BI:$BI,"&lt;&gt;No Bid")),"")</f>
        <v/>
      </c>
      <c r="R37" s="325">
        <f>IFERROR((SUMIFS('Line Detail'!HL:HL,'Line Detail'!P:P,A37,'Line Detail'!BI:BI,"&lt;&gt;No Bid")) / (SUMIFS('Line Detail'!HM:HM,'Line Detail'!P:P,A37,'Line Detail'!BI:BI,"&lt;&gt;No Bid")),0)</f>
        <v>0</v>
      </c>
      <c r="T37" s="163" t="str">
        <f>IFERROR(IF($A37="",SUMIFS('Line Detail'!$GI:$GI,'Line Detail'!$Q:$Q,$B37,'Line Detail'!$BI:$BI,"&lt;&gt;No Bid"),SUMIFS('Line Detail'!$GI:$GI,'Line Detail'!$P:$P,$A37,'Line Detail'!$BI:$BI,"&lt;&gt;No Bid"))/IF($A37="",SUMIFS('Line Detail'!$GD:$GD,'Line Detail'!$Q:$Q,$B37,'Line Detail'!$BI:$BI,"&lt;&gt;No Bid"),SUMIFS('Line Detail'!$GD:$GD,'Line Detail'!$P:$P,$A37,'Line Detail'!$BI:$BI,"&lt;&gt;No Bid")),"")</f>
        <v/>
      </c>
      <c r="U37" s="163" t="str">
        <f>IFERROR(IF($A37="",SUMIFS('Line Detail'!$EW:$EW,'Line Detail'!$Q:$Q,$B37,'Line Detail'!$BI:$BI,"&lt;&gt;No Bid"),SUMIFS('Line Detail'!$EW:$EW,'Line Detail'!$P:$P,$A37,'Line Detail'!$BI:$BI,"&lt;&gt;No Bid"))/IF($A37="",SUMIFS('Line Detail'!$ER:$ER,'Line Detail'!$Q:$Q,$B37,'Line Detail'!$BI:$BI,"&lt;&gt;No Bid"),SUMIFS('Line Detail'!$ER:$ER,'Line Detail'!$P:$P,$A37,'Line Detail'!$BI:$BI,"&lt;&gt;No Bid")),"")</f>
        <v/>
      </c>
      <c r="V37" s="158" t="str">
        <f>IFERROR(IF($A37="",SUMIFS('Line Detail'!$FP:$FP,'Line Detail'!$Q:$Q,$B37,'Line Detail'!$BI:$BI,"&lt;&gt;No Bid"),SUMIFS('Line Detail'!$FP:$FP,'Line Detail'!$P:$P,$A37,'Line Detail'!$BI:$BI,"&lt;&gt;No Bid"))/IF($A37="",SUMIFS('Line Detail'!$FK:$FK,'Line Detail'!$Q:$Q,$B37,'Line Detail'!$BI:$BI,"&lt;&gt;No Bid"),SUMIFS('Line Detail'!$FK:$FK,'Line Detail'!$P:$P,$A37,'Line Detail'!$BI:$BI,"&lt;&gt;No Bid")),"")</f>
        <v/>
      </c>
      <c r="W37" s="158" t="str">
        <f>IFERROR(IF($A37="",SUMIFS('Line Detail'!$HA:$HA,'Line Detail'!$Q:$Q,$B37,'Line Detail'!$BI:$BI,"&lt;&gt;No Bid"),SUMIFS('Line Detail'!$HA:$HA,'Line Detail'!$P:$P,$A37,'Line Detail'!$BI:$BI,"&lt;&gt;No Bid"))/IF($A37="",SUMIFS('Line Detail'!$FK:$FK,'Line Detail'!$Q:$Q,$B37,'Line Detail'!$BI:$BI,"&lt;&gt;No Bid"),SUMIFS('Line Detail'!$FK:$FK,'Line Detail'!$P:$P,$A37,'Line Detail'!$BI:$BI,"&lt;&gt;No Bid")),"")</f>
        <v/>
      </c>
      <c r="Y37" s="4">
        <f>IF($A37="",SUMIFS('Line Detail'!$GI:$GI,'Line Detail'!$Q:$Q,$B37,'Line Detail'!$BI:$BI,"&lt;&gt;No Bid"),SUMIFS('Line Detail'!$GI:$GI,'Line Detail'!$P:$P,$A37,'Line Detail'!$BI:$BI,"&lt;&gt;No Bid"))</f>
        <v>0</v>
      </c>
      <c r="Z37" s="4">
        <f>IF($A37="",SUMIFS('Line Detail'!$EW:$EW,'Line Detail'!$Q:$Q,$B37,'Line Detail'!$BI:$BI,"&lt;&gt;No Bid"),SUMIFS('Line Detail'!$EW:$EW,'Line Detail'!$P:$P,$A37,'Line Detail'!$BI:$BI,"&lt;&gt;No Bid"))</f>
        <v>0</v>
      </c>
      <c r="AA37" s="86">
        <f>IF($A37="",SUMIFS('Line Detail'!$FP:$FP,'Line Detail'!$Q:$Q,$B37,'Line Detail'!$BI:$BI,"&lt;&gt;No Bid"),SUMIFS('Line Detail'!$FP:$FP,'Line Detail'!$P:$P,$A37,'Line Detail'!$BI:$BI,"&lt;&gt;No Bid"))</f>
        <v>0</v>
      </c>
      <c r="AB37" s="86">
        <f>IF($A37="",SUMIFS('Line Detail'!$HA:$HA,'Line Detail'!$Q:$Q,$B37,'Line Detail'!$BI:$BI,"&lt;&gt;No Bid"),SUMIFS('Line Detail'!$HA:$HA,'Line Detail'!$P:$P,$A37,'Line Detail'!$BI:$BI,"&lt;&gt;No Bid"))</f>
        <v>0</v>
      </c>
      <c r="AD37" s="163" t="str">
        <f>IFERROR(IF($A37="",SUMIFS('Line Detail'!$GO:$GO,'Line Detail'!$Q:$Q,$B37,'Line Detail'!$BI:$BI,"&lt;&gt;No Bid"),SUMIFS('Line Detail'!$GO:$GO,'Line Detail'!$P:$P,$A37,'Line Detail'!$BI:$BI,"&lt;&gt;No Bid"))/IF($A37="",SUMIFS('Line Detail'!$GD:$GD,'Line Detail'!$Q:$Q,$B37,'Line Detail'!$BI:$BI,"&lt;&gt;No Bid"),SUMIFS('Line Detail'!$GD:$GD,'Line Detail'!$P:$P,$A37,'Line Detail'!$BI:$BI,"&lt;&gt;No Bid")),"")</f>
        <v/>
      </c>
      <c r="AE37" s="163" t="str">
        <f>IFERROR(IF($A37="",SUMIFS('Line Detail'!$FC:$FC,'Line Detail'!$Q:$Q,$B37,'Line Detail'!$BI:$BI,"&lt;&gt;No Bid"),SUMIFS('Line Detail'!$FC:$FC,'Line Detail'!$P:$P,$A37,'Line Detail'!$BI:$BI,"&lt;&gt;No Bid"))/IF($A37="",SUMIFS('Line Detail'!$ER:$ER,'Line Detail'!$Q:$Q,$B37,'Line Detail'!$BI:$BI,"&lt;&gt;No Bid"),SUMIFS('Line Detail'!$ER:$ER,'Line Detail'!$P:$P,$A37,'Line Detail'!$BI:$BI,"&lt;&gt;No Bid")),"")</f>
        <v/>
      </c>
      <c r="AF37" s="158" t="str">
        <f>IFERROR(IF($A37="",SUMIFS('Line Detail'!$FV:$FV,'Line Detail'!$Q:$Q,$B37,'Line Detail'!$BI:$BI,"&lt;&gt;No Bid"),SUMIFS('Line Detail'!$FV:$FV,'Line Detail'!$P:$P,$A37,'Line Detail'!$BI:$BI,"&lt;&gt;No Bid"))/IF($A37="",SUMIFS('Line Detail'!$FK:$FK,'Line Detail'!$Q:$Q,$B37,'Line Detail'!$BI:$BI,"&lt;&gt;No Bid"),SUMIFS('Line Detail'!$FK:$FK,'Line Detail'!$P:$P,$A37,'Line Detail'!$BI:$BI,"&lt;&gt;No Bid")),"")</f>
        <v/>
      </c>
      <c r="AG37" s="158" t="str">
        <f>IFERROR(IF($A37="",SUMIFS('Line Detail'!$HG:$HG,'Line Detail'!$Q:$Q,$B37,'Line Detail'!$BI:$BI,"&lt;&gt;No Bid"),SUMIFS('Line Detail'!$HG:$HG,'Line Detail'!$P:$P,$A37,'Line Detail'!$BI:$BI,"&lt;&gt;No Bid"))/IF($A37="",SUMIFS('Line Detail'!$FK:$FK,'Line Detail'!$Q:$Q,$B37,'Line Detail'!$BI:$BI,"&lt;&gt;No Bid"),SUMIFS('Line Detail'!$FK:$FK,'Line Detail'!$P:$P,$A37,'Line Detail'!$BI:$BI,"&lt;&gt;No Bid")),"")</f>
        <v/>
      </c>
      <c r="AI37" s="4">
        <f>IF($A37="",SUMIFS('Line Detail'!$GO:$GO,'Line Detail'!$Q:$Q,$B37,'Line Detail'!$BI:$BI,"&lt;&gt;No Bid"),SUMIFS('Line Detail'!$GO:$GO,'Line Detail'!$P:$P,$A37,'Line Detail'!$BI:$BI,"&lt;&gt;No Bid"))</f>
        <v>0</v>
      </c>
      <c r="AJ37" s="4">
        <f>IF($A37="",SUMIFS('Line Detail'!$FC:$FC,'Line Detail'!$Q:$Q,$B37,'Line Detail'!$BI:$BI,"&lt;&gt;No Bid"),SUMIFS('Line Detail'!$FC:$FC,'Line Detail'!$P:$P,$A37,'Line Detail'!$BI:$BI,"&lt;&gt;No Bid"))</f>
        <v>0</v>
      </c>
      <c r="AK37" s="86">
        <f>IF($A37="",SUMIFS('Line Detail'!$FV:$FV,'Line Detail'!$Q:$Q,$B37,'Line Detail'!$BI:$BI,"&lt;&gt;No Bid"),SUMIFS('Line Detail'!$FV:$FV,'Line Detail'!$P:$P,$A37,'Line Detail'!$BI:$BI,"&lt;&gt;No Bid"))</f>
        <v>0</v>
      </c>
      <c r="AL37" s="86">
        <f>IF($A37="",SUMIFS('Line Detail'!$HG:$HG,'Line Detail'!$Q:$Q,$B37,'Line Detail'!$BI:$BI,"&lt;&gt;No Bid"),SUMIFS('Line Detail'!$HG:$HG,'Line Detail'!$P:$P,$A37,'Line Detail'!$BI:$BI,"&lt;&gt;No Bid"))</f>
        <v>0</v>
      </c>
    </row>
    <row r="38" spans="1:38" ht="15" customHeight="1" x14ac:dyDescent="0.3">
      <c r="A38" s="87" t="s">
        <v>406</v>
      </c>
      <c r="B38" s="85"/>
      <c r="C38" s="74"/>
      <c r="D38" s="4">
        <f>IF($A38="",SUMIFS('Line Detail'!$FX:$FX,'Line Detail'!$Q:$Q,$B38,'Line Detail'!$BI:$BI,"&lt;&gt;No Bid"),SUMIFS('Line Detail'!$FX:$FX,'Line Detail'!$P:$P,$A38,'Line Detail'!$BI:$BI,"&lt;&gt;No Bid"))</f>
        <v>0</v>
      </c>
      <c r="E38" s="4">
        <f>IF($A38="",SUMIFS('Line Detail'!$EL:$EL,'Line Detail'!$Q:$Q,$B38,'Line Detail'!$BI:$BI,"&lt;&gt;No Bid"),SUMIFS('Line Detail'!$EL:$EL,'Line Detail'!$P:$P,$A38,'Line Detail'!$BI:$BI,"&lt;&gt;No Bid"))</f>
        <v>0</v>
      </c>
      <c r="F38" s="4">
        <f>IF($A38="",SUMIFS('Line Detail'!$FE:$FE,'Line Detail'!$Q:$Q,$B38,'Line Detail'!$BI:$BI,"&lt;&gt;No Bid"),SUMIFS('Line Detail'!$FE:$FE,'Line Detail'!$P:$P,$A38,'Line Detail'!$BI:$BI,"&lt;&gt;No Bid"))</f>
        <v>0</v>
      </c>
      <c r="G38" s="158" t="str">
        <f t="shared" si="0"/>
        <v/>
      </c>
      <c r="H38" s="86">
        <f t="shared" si="1"/>
        <v>0</v>
      </c>
      <c r="I38" s="86">
        <f>IF($A38="",SUMIFS('Line Detail'!$HI:$HI,'Line Detail'!$Q:$Q,$B38,'Line Detail'!$BI:$BI,"&lt;&gt;No Bid"),SUMIFS('Line Detail'!$HI:$HI,'Line Detail'!$P:$P,$A38,'Line Detail'!$BI:$BI,"&lt;&gt;No Bid"))</f>
        <v>0</v>
      </c>
      <c r="J38" s="86">
        <f>IF($A38="",SUMIFS('Line Detail'!$HK:$HK,'Line Detail'!$Q:$Q,$B38,'Line Detail'!$BI:$BI,"&lt;&gt;No Bid"),SUMIFS('Line Detail'!$HK:$HK,'Line Detail'!$P:$P,$A38,'Line Detail'!$BI:$BI,"&lt;&gt;No Bid"))</f>
        <v>0</v>
      </c>
      <c r="K38" s="86">
        <f t="shared" si="3"/>
        <v>0</v>
      </c>
      <c r="L38" s="86">
        <f>IF($A38="",SUMIFS('Line Detail'!$GP:$GP,'Line Detail'!$Q:$Q,$B38,'Line Detail'!$BI:$BI,"&lt;&gt;No Bid"),SUMIFS('Line Detail'!$GP:$GP,'Line Detail'!$P:$P,$A38,'Line Detail'!$BI:$BI,"&lt;&gt;No Bid"))</f>
        <v>0</v>
      </c>
      <c r="M38" s="86">
        <f t="shared" si="4"/>
        <v>0</v>
      </c>
      <c r="O38" s="163" t="str">
        <f>IFERROR(IF($A38="",SUMIFS('Line Detail'!$EL:$EL,'Line Detail'!$Q:$Q,$B38,'Line Detail'!$BI:$BI,"&lt;&gt;No Bid"),SUMIFS('Line Detail'!$EL:$EL,'Line Detail'!$P:$P,$A38,'Line Detail'!$BI:$BI,"&lt;&gt;No Bid"))/IF($A38="",SUMIFS('Line Detail'!$FD:$FD,'Line Detail'!$Q:$Q,$B38,'Line Detail'!$BI:$BI,"&lt;&gt;No Bid"),SUMIFS('Line Detail'!$FD:$FD,'Line Detail'!$P:$P,$A38,'Line Detail'!$BI:$BI,"&lt;&gt;No Bid")),"")</f>
        <v/>
      </c>
      <c r="P38" s="158" t="str">
        <f>IFERROR(IF($A38="",SUMIFS('Line Detail'!$FE:$FE,'Line Detail'!$Q:$Q,$B38,'Line Detail'!$BI:$BI,"&lt;&gt;No Bid"),SUMIFS('Line Detail'!$FE:$FE,'Line Detail'!$P:$P,$A38,'Line Detail'!$BI:$BI,"&lt;&gt;No Bid"))/IF($A38="",SUMIFS('Line Detail'!$FW:$FW,'Line Detail'!$Q:$Q,$B38,'Line Detail'!$BI:$BI,"&lt;&gt;No Bid"),SUMIFS('Line Detail'!$FW:$FW,'Line Detail'!$P:$P,$A38,'Line Detail'!$BI:$BI,"&lt;&gt;No Bid")),"")</f>
        <v/>
      </c>
      <c r="R38" s="325">
        <f>IFERROR((SUMIFS('Line Detail'!HL:HL,'Line Detail'!P:P,A38,'Line Detail'!BI:BI,"&lt;&gt;No Bid")) / (SUMIFS('Line Detail'!HM:HM,'Line Detail'!P:P,A38,'Line Detail'!BI:BI,"&lt;&gt;No Bid")),0)</f>
        <v>0</v>
      </c>
      <c r="T38" s="163" t="str">
        <f>IFERROR(IF($A38="",SUMIFS('Line Detail'!$GI:$GI,'Line Detail'!$Q:$Q,$B38,'Line Detail'!$BI:$BI,"&lt;&gt;No Bid"),SUMIFS('Line Detail'!$GI:$GI,'Line Detail'!$P:$P,$A38,'Line Detail'!$BI:$BI,"&lt;&gt;No Bid"))/IF($A38="",SUMIFS('Line Detail'!$GD:$GD,'Line Detail'!$Q:$Q,$B38,'Line Detail'!$BI:$BI,"&lt;&gt;No Bid"),SUMIFS('Line Detail'!$GD:$GD,'Line Detail'!$P:$P,$A38,'Line Detail'!$BI:$BI,"&lt;&gt;No Bid")),"")</f>
        <v/>
      </c>
      <c r="U38" s="163" t="str">
        <f>IFERROR(IF($A38="",SUMIFS('Line Detail'!$EW:$EW,'Line Detail'!$Q:$Q,$B38,'Line Detail'!$BI:$BI,"&lt;&gt;No Bid"),SUMIFS('Line Detail'!$EW:$EW,'Line Detail'!$P:$P,$A38,'Line Detail'!$BI:$BI,"&lt;&gt;No Bid"))/IF($A38="",SUMIFS('Line Detail'!$ER:$ER,'Line Detail'!$Q:$Q,$B38,'Line Detail'!$BI:$BI,"&lt;&gt;No Bid"),SUMIFS('Line Detail'!$ER:$ER,'Line Detail'!$P:$P,$A38,'Line Detail'!$BI:$BI,"&lt;&gt;No Bid")),"")</f>
        <v/>
      </c>
      <c r="V38" s="158" t="str">
        <f>IFERROR(IF($A38="",SUMIFS('Line Detail'!$FP:$FP,'Line Detail'!$Q:$Q,$B38,'Line Detail'!$BI:$BI,"&lt;&gt;No Bid"),SUMIFS('Line Detail'!$FP:$FP,'Line Detail'!$P:$P,$A38,'Line Detail'!$BI:$BI,"&lt;&gt;No Bid"))/IF($A38="",SUMIFS('Line Detail'!$FK:$FK,'Line Detail'!$Q:$Q,$B38,'Line Detail'!$BI:$BI,"&lt;&gt;No Bid"),SUMIFS('Line Detail'!$FK:$FK,'Line Detail'!$P:$P,$A38,'Line Detail'!$BI:$BI,"&lt;&gt;No Bid")),"")</f>
        <v/>
      </c>
      <c r="W38" s="158" t="str">
        <f>IFERROR(IF($A38="",SUMIFS('Line Detail'!$HA:$HA,'Line Detail'!$Q:$Q,$B38,'Line Detail'!$BI:$BI,"&lt;&gt;No Bid"),SUMIFS('Line Detail'!$HA:$HA,'Line Detail'!$P:$P,$A38,'Line Detail'!$BI:$BI,"&lt;&gt;No Bid"))/IF($A38="",SUMIFS('Line Detail'!$FK:$FK,'Line Detail'!$Q:$Q,$B38,'Line Detail'!$BI:$BI,"&lt;&gt;No Bid"),SUMIFS('Line Detail'!$FK:$FK,'Line Detail'!$P:$P,$A38,'Line Detail'!$BI:$BI,"&lt;&gt;No Bid")),"")</f>
        <v/>
      </c>
      <c r="Y38" s="4">
        <f>IF($A38="",SUMIFS('Line Detail'!$GI:$GI,'Line Detail'!$Q:$Q,$B38,'Line Detail'!$BI:$BI,"&lt;&gt;No Bid"),SUMIFS('Line Detail'!$GI:$GI,'Line Detail'!$P:$P,$A38,'Line Detail'!$BI:$BI,"&lt;&gt;No Bid"))</f>
        <v>0</v>
      </c>
      <c r="Z38" s="4">
        <f>IF($A38="",SUMIFS('Line Detail'!$EW:$EW,'Line Detail'!$Q:$Q,$B38,'Line Detail'!$BI:$BI,"&lt;&gt;No Bid"),SUMIFS('Line Detail'!$EW:$EW,'Line Detail'!$P:$P,$A38,'Line Detail'!$BI:$BI,"&lt;&gt;No Bid"))</f>
        <v>0</v>
      </c>
      <c r="AA38" s="86">
        <f>IF($A38="",SUMIFS('Line Detail'!$FP:$FP,'Line Detail'!$Q:$Q,$B38,'Line Detail'!$BI:$BI,"&lt;&gt;No Bid"),SUMIFS('Line Detail'!$FP:$FP,'Line Detail'!$P:$P,$A38,'Line Detail'!$BI:$BI,"&lt;&gt;No Bid"))</f>
        <v>0</v>
      </c>
      <c r="AB38" s="86">
        <f>IF($A38="",SUMIFS('Line Detail'!$HA:$HA,'Line Detail'!$Q:$Q,$B38,'Line Detail'!$BI:$BI,"&lt;&gt;No Bid"),SUMIFS('Line Detail'!$HA:$HA,'Line Detail'!$P:$P,$A38,'Line Detail'!$BI:$BI,"&lt;&gt;No Bid"))</f>
        <v>0</v>
      </c>
      <c r="AD38" s="163" t="str">
        <f>IFERROR(IF($A38="",SUMIFS('Line Detail'!$GO:$GO,'Line Detail'!$Q:$Q,$B38,'Line Detail'!$BI:$BI,"&lt;&gt;No Bid"),SUMIFS('Line Detail'!$GO:$GO,'Line Detail'!$P:$P,$A38,'Line Detail'!$BI:$BI,"&lt;&gt;No Bid"))/IF($A38="",SUMIFS('Line Detail'!$GD:$GD,'Line Detail'!$Q:$Q,$B38,'Line Detail'!$BI:$BI,"&lt;&gt;No Bid"),SUMIFS('Line Detail'!$GD:$GD,'Line Detail'!$P:$P,$A38,'Line Detail'!$BI:$BI,"&lt;&gt;No Bid")),"")</f>
        <v/>
      </c>
      <c r="AE38" s="163" t="str">
        <f>IFERROR(IF($A38="",SUMIFS('Line Detail'!$FC:$FC,'Line Detail'!$Q:$Q,$B38,'Line Detail'!$BI:$BI,"&lt;&gt;No Bid"),SUMIFS('Line Detail'!$FC:$FC,'Line Detail'!$P:$P,$A38,'Line Detail'!$BI:$BI,"&lt;&gt;No Bid"))/IF($A38="",SUMIFS('Line Detail'!$ER:$ER,'Line Detail'!$Q:$Q,$B38,'Line Detail'!$BI:$BI,"&lt;&gt;No Bid"),SUMIFS('Line Detail'!$ER:$ER,'Line Detail'!$P:$P,$A38,'Line Detail'!$BI:$BI,"&lt;&gt;No Bid")),"")</f>
        <v/>
      </c>
      <c r="AF38" s="158" t="str">
        <f>IFERROR(IF($A38="",SUMIFS('Line Detail'!$FV:$FV,'Line Detail'!$Q:$Q,$B38,'Line Detail'!$BI:$BI,"&lt;&gt;No Bid"),SUMIFS('Line Detail'!$FV:$FV,'Line Detail'!$P:$P,$A38,'Line Detail'!$BI:$BI,"&lt;&gt;No Bid"))/IF($A38="",SUMIFS('Line Detail'!$FK:$FK,'Line Detail'!$Q:$Q,$B38,'Line Detail'!$BI:$BI,"&lt;&gt;No Bid"),SUMIFS('Line Detail'!$FK:$FK,'Line Detail'!$P:$P,$A38,'Line Detail'!$BI:$BI,"&lt;&gt;No Bid")),"")</f>
        <v/>
      </c>
      <c r="AG38" s="158" t="str">
        <f>IFERROR(IF($A38="",SUMIFS('Line Detail'!$HG:$HG,'Line Detail'!$Q:$Q,$B38,'Line Detail'!$BI:$BI,"&lt;&gt;No Bid"),SUMIFS('Line Detail'!$HG:$HG,'Line Detail'!$P:$P,$A38,'Line Detail'!$BI:$BI,"&lt;&gt;No Bid"))/IF($A38="",SUMIFS('Line Detail'!$FK:$FK,'Line Detail'!$Q:$Q,$B38,'Line Detail'!$BI:$BI,"&lt;&gt;No Bid"),SUMIFS('Line Detail'!$FK:$FK,'Line Detail'!$P:$P,$A38,'Line Detail'!$BI:$BI,"&lt;&gt;No Bid")),"")</f>
        <v/>
      </c>
      <c r="AI38" s="4">
        <f>IF($A38="",SUMIFS('Line Detail'!$GO:$GO,'Line Detail'!$Q:$Q,$B38,'Line Detail'!$BI:$BI,"&lt;&gt;No Bid"),SUMIFS('Line Detail'!$GO:$GO,'Line Detail'!$P:$P,$A38,'Line Detail'!$BI:$BI,"&lt;&gt;No Bid"))</f>
        <v>0</v>
      </c>
      <c r="AJ38" s="4">
        <f>IF($A38="",SUMIFS('Line Detail'!$FC:$FC,'Line Detail'!$Q:$Q,$B38,'Line Detail'!$BI:$BI,"&lt;&gt;No Bid"),SUMIFS('Line Detail'!$FC:$FC,'Line Detail'!$P:$P,$A38,'Line Detail'!$BI:$BI,"&lt;&gt;No Bid"))</f>
        <v>0</v>
      </c>
      <c r="AK38" s="86">
        <f>IF($A38="",SUMIFS('Line Detail'!$FV:$FV,'Line Detail'!$Q:$Q,$B38,'Line Detail'!$BI:$BI,"&lt;&gt;No Bid"),SUMIFS('Line Detail'!$FV:$FV,'Line Detail'!$P:$P,$A38,'Line Detail'!$BI:$BI,"&lt;&gt;No Bid"))</f>
        <v>0</v>
      </c>
      <c r="AL38" s="86">
        <f>IF($A38="",SUMIFS('Line Detail'!$HG:$HG,'Line Detail'!$Q:$Q,$B38,'Line Detail'!$BI:$BI,"&lt;&gt;No Bid"),SUMIFS('Line Detail'!$HG:$HG,'Line Detail'!$P:$P,$A38,'Line Detail'!$BI:$BI,"&lt;&gt;No Bid"))</f>
        <v>0</v>
      </c>
    </row>
    <row r="39" spans="1:38" ht="15" customHeight="1" outlineLevel="1" x14ac:dyDescent="0.3">
      <c r="A39" s="250"/>
      <c r="B39" s="85" t="s">
        <v>436</v>
      </c>
      <c r="C39" s="74"/>
      <c r="D39" s="4">
        <f>IF($A39="",SUMIFS('Line Detail'!$FX:$FX,'Line Detail'!$Q:$Q,$B39,'Line Detail'!$BI:$BI,"&lt;&gt;No Bid"),SUMIFS('Line Detail'!$FX:$FX,'Line Detail'!$P:$P,$A39,'Line Detail'!$BI:$BI,"&lt;&gt;No Bid"))</f>
        <v>0</v>
      </c>
      <c r="E39" s="4">
        <f>IF($A39="",SUMIFS('Line Detail'!$EL:$EL,'Line Detail'!$Q:$Q,$B39,'Line Detail'!$BI:$BI,"&lt;&gt;No Bid"),SUMIFS('Line Detail'!$EL:$EL,'Line Detail'!$P:$P,$A39,'Line Detail'!$BI:$BI,"&lt;&gt;No Bid"))</f>
        <v>0</v>
      </c>
      <c r="F39" s="4">
        <f>IF($A39="",SUMIFS('Line Detail'!$FE:$FE,'Line Detail'!$Q:$Q,$B39,'Line Detail'!$BI:$BI,"&lt;&gt;No Bid"),SUMIFS('Line Detail'!$FE:$FE,'Line Detail'!$P:$P,$A39,'Line Detail'!$BI:$BI,"&lt;&gt;No Bid"))</f>
        <v>0</v>
      </c>
      <c r="G39" s="158" t="str">
        <f t="shared" si="0"/>
        <v/>
      </c>
      <c r="H39" s="86">
        <f t="shared" ref="H39:H40" si="8">IF(D39=0,0,F39-E39)</f>
        <v>0</v>
      </c>
      <c r="I39" s="86">
        <f>IF($A39="",SUMIFS('Line Detail'!$HI:$HI,'Line Detail'!$Q:$Q,$B39,'Line Detail'!$BI:$BI,"&lt;&gt;No Bid"),SUMIFS('Line Detail'!$HI:$HI,'Line Detail'!$P:$P,$A39,'Line Detail'!$BI:$BI,"&lt;&gt;No Bid"))</f>
        <v>0</v>
      </c>
      <c r="J39" s="86">
        <f>IF($A39="",SUMIFS('Line Detail'!$HK:$HK,'Line Detail'!$Q:$Q,$B39,'Line Detail'!$BI:$BI,"&lt;&gt;No Bid"),SUMIFS('Line Detail'!$HK:$HK,'Line Detail'!$P:$P,$A39,'Line Detail'!$BI:$BI,"&lt;&gt;No Bid"))</f>
        <v>0</v>
      </c>
      <c r="K39" s="86">
        <f t="shared" si="3"/>
        <v>0</v>
      </c>
      <c r="L39" s="86">
        <f>IF($A39="",SUMIFS('Line Detail'!$GP:$GP,'Line Detail'!$Q:$Q,$B39,'Line Detail'!$BI:$BI,"&lt;&gt;No Bid"),SUMIFS('Line Detail'!$GP:$GP,'Line Detail'!$P:$P,$A39,'Line Detail'!$BI:$BI,"&lt;&gt;No Bid"))</f>
        <v>0</v>
      </c>
      <c r="M39" s="86">
        <f t="shared" si="4"/>
        <v>0</v>
      </c>
      <c r="O39" s="163" t="str">
        <f>IFERROR(IF($A39="",SUMIFS('Line Detail'!$EL:$EL,'Line Detail'!$Q:$Q,$B39,'Line Detail'!$BI:$BI,"&lt;&gt;No Bid"),SUMIFS('Line Detail'!$EL:$EL,'Line Detail'!$P:$P,$A39,'Line Detail'!$BI:$BI,"&lt;&gt;No Bid"))/IF($A39="",SUMIFS('Line Detail'!$FD:$FD,'Line Detail'!$Q:$Q,$B39,'Line Detail'!$BI:$BI,"&lt;&gt;No Bid"),SUMIFS('Line Detail'!$FD:$FD,'Line Detail'!$P:$P,$A39,'Line Detail'!$BI:$BI,"&lt;&gt;No Bid")),"")</f>
        <v/>
      </c>
      <c r="P39" s="158" t="str">
        <f>IFERROR(IF($A39="",SUMIFS('Line Detail'!$FE:$FE,'Line Detail'!$Q:$Q,$B39,'Line Detail'!$BI:$BI,"&lt;&gt;No Bid"),SUMIFS('Line Detail'!$FE:$FE,'Line Detail'!$P:$P,$A39,'Line Detail'!$BI:$BI,"&lt;&gt;No Bid"))/IF($A39="",SUMIFS('Line Detail'!$FW:$FW,'Line Detail'!$Q:$Q,$B39,'Line Detail'!$BI:$BI,"&lt;&gt;No Bid"),SUMIFS('Line Detail'!$FW:$FW,'Line Detail'!$P:$P,$A39,'Line Detail'!$BI:$BI,"&lt;&gt;No Bid")),"")</f>
        <v/>
      </c>
      <c r="R39" s="325">
        <f>IFERROR((SUMIFS('Line Detail'!HL:HL,'Line Detail'!Q:Q,B39,'Line Detail'!BI:BI,"&lt;&gt;No Bid")) / (SUMIFS('Line Detail'!HM:HM,'Line Detail'!Q:Q,B39,'Line Detail'!BI:BI,"&lt;&gt;No Bid")),0)</f>
        <v>0</v>
      </c>
      <c r="T39" s="163" t="str">
        <f>IFERROR(IF($A39="",SUMIFS('Line Detail'!$GI:$GI,'Line Detail'!$Q:$Q,$B39,'Line Detail'!$BI:$BI,"&lt;&gt;No Bid"),SUMIFS('Line Detail'!$GI:$GI,'Line Detail'!$P:$P,$A39,'Line Detail'!$BI:$BI,"&lt;&gt;No Bid"))/IF($A39="",SUMIFS('Line Detail'!$GD:$GD,'Line Detail'!$Q:$Q,$B39,'Line Detail'!$BI:$BI,"&lt;&gt;No Bid"),SUMIFS('Line Detail'!$GD:$GD,'Line Detail'!$P:$P,$A39,'Line Detail'!$BI:$BI,"&lt;&gt;No Bid")),"")</f>
        <v/>
      </c>
      <c r="U39" s="163" t="str">
        <f>IFERROR(IF($A39="",SUMIFS('Line Detail'!$EW:$EW,'Line Detail'!$Q:$Q,$B39,'Line Detail'!$BI:$BI,"&lt;&gt;No Bid"),SUMIFS('Line Detail'!$EW:$EW,'Line Detail'!$P:$P,$A39,'Line Detail'!$BI:$BI,"&lt;&gt;No Bid"))/IF($A39="",SUMIFS('Line Detail'!$ER:$ER,'Line Detail'!$Q:$Q,$B39,'Line Detail'!$BI:$BI,"&lt;&gt;No Bid"),SUMIFS('Line Detail'!$ER:$ER,'Line Detail'!$P:$P,$A39,'Line Detail'!$BI:$BI,"&lt;&gt;No Bid")),"")</f>
        <v/>
      </c>
      <c r="V39" s="158" t="str">
        <f>IFERROR(IF($A39="",SUMIFS('Line Detail'!$FP:$FP,'Line Detail'!$Q:$Q,$B39,'Line Detail'!$BI:$BI,"&lt;&gt;No Bid"),SUMIFS('Line Detail'!$FP:$FP,'Line Detail'!$P:$P,$A39,'Line Detail'!$BI:$BI,"&lt;&gt;No Bid"))/IF($A39="",SUMIFS('Line Detail'!$FK:$FK,'Line Detail'!$Q:$Q,$B39,'Line Detail'!$BI:$BI,"&lt;&gt;No Bid"),SUMIFS('Line Detail'!$FK:$FK,'Line Detail'!$P:$P,$A39,'Line Detail'!$BI:$BI,"&lt;&gt;No Bid")),"")</f>
        <v/>
      </c>
      <c r="W39" s="158" t="str">
        <f>IFERROR(IF($A39="",SUMIFS('Line Detail'!$HA:$HA,'Line Detail'!$Q:$Q,$B39,'Line Detail'!$BI:$BI,"&lt;&gt;No Bid"),SUMIFS('Line Detail'!$HA:$HA,'Line Detail'!$P:$P,$A39,'Line Detail'!$BI:$BI,"&lt;&gt;No Bid"))/IF($A39="",SUMIFS('Line Detail'!$FK:$FK,'Line Detail'!$Q:$Q,$B39,'Line Detail'!$BI:$BI,"&lt;&gt;No Bid"),SUMIFS('Line Detail'!$FK:$FK,'Line Detail'!$P:$P,$A39,'Line Detail'!$BI:$BI,"&lt;&gt;No Bid")),"")</f>
        <v/>
      </c>
      <c r="Y39" s="4">
        <f>IF($A39="",SUMIFS('Line Detail'!$GI:$GI,'Line Detail'!$Q:$Q,$B39,'Line Detail'!$BI:$BI,"&lt;&gt;No Bid"),SUMIFS('Line Detail'!$GI:$GI,'Line Detail'!$P:$P,$A39,'Line Detail'!$BI:$BI,"&lt;&gt;No Bid"))</f>
        <v>0</v>
      </c>
      <c r="Z39" s="4">
        <f>IF($A39="",SUMIFS('Line Detail'!$EW:$EW,'Line Detail'!$Q:$Q,$B39,'Line Detail'!$BI:$BI,"&lt;&gt;No Bid"),SUMIFS('Line Detail'!$EW:$EW,'Line Detail'!$P:$P,$A39,'Line Detail'!$BI:$BI,"&lt;&gt;No Bid"))</f>
        <v>0</v>
      </c>
      <c r="AA39" s="86">
        <f>IF($A39="",SUMIFS('Line Detail'!$FP:$FP,'Line Detail'!$Q:$Q,$B39,'Line Detail'!$BI:$BI,"&lt;&gt;No Bid"),SUMIFS('Line Detail'!$FP:$FP,'Line Detail'!$P:$P,$A39,'Line Detail'!$BI:$BI,"&lt;&gt;No Bid"))</f>
        <v>0</v>
      </c>
      <c r="AB39" s="86">
        <f>IF($A39="",SUMIFS('Line Detail'!$HA:$HA,'Line Detail'!$Q:$Q,$B39,'Line Detail'!$BI:$BI,"&lt;&gt;No Bid"),SUMIFS('Line Detail'!$HA:$HA,'Line Detail'!$P:$P,$A39,'Line Detail'!$BI:$BI,"&lt;&gt;No Bid"))</f>
        <v>0</v>
      </c>
      <c r="AD39" s="163" t="str">
        <f>IFERROR(IF($A39="",SUMIFS('Line Detail'!$GO:$GO,'Line Detail'!$Q:$Q,$B39,'Line Detail'!$BI:$BI,"&lt;&gt;No Bid"),SUMIFS('Line Detail'!$GO:$GO,'Line Detail'!$P:$P,$A39,'Line Detail'!$BI:$BI,"&lt;&gt;No Bid"))/IF($A39="",SUMIFS('Line Detail'!$GD:$GD,'Line Detail'!$Q:$Q,$B39,'Line Detail'!$BI:$BI,"&lt;&gt;No Bid"),SUMIFS('Line Detail'!$GD:$GD,'Line Detail'!$P:$P,$A39,'Line Detail'!$BI:$BI,"&lt;&gt;No Bid")),"")</f>
        <v/>
      </c>
      <c r="AE39" s="163" t="str">
        <f>IFERROR(IF($A39="",SUMIFS('Line Detail'!$FC:$FC,'Line Detail'!$Q:$Q,$B39,'Line Detail'!$BI:$BI,"&lt;&gt;No Bid"),SUMIFS('Line Detail'!$FC:$FC,'Line Detail'!$P:$P,$A39,'Line Detail'!$BI:$BI,"&lt;&gt;No Bid"))/IF($A39="",SUMIFS('Line Detail'!$ER:$ER,'Line Detail'!$Q:$Q,$B39,'Line Detail'!$BI:$BI,"&lt;&gt;No Bid"),SUMIFS('Line Detail'!$ER:$ER,'Line Detail'!$P:$P,$A39,'Line Detail'!$BI:$BI,"&lt;&gt;No Bid")),"")</f>
        <v/>
      </c>
      <c r="AF39" s="158" t="str">
        <f>IFERROR(IF($A39="",SUMIFS('Line Detail'!$FV:$FV,'Line Detail'!$Q:$Q,$B39,'Line Detail'!$BI:$BI,"&lt;&gt;No Bid"),SUMIFS('Line Detail'!$FV:$FV,'Line Detail'!$P:$P,$A39,'Line Detail'!$BI:$BI,"&lt;&gt;No Bid"))/IF($A39="",SUMIFS('Line Detail'!$FK:$FK,'Line Detail'!$Q:$Q,$B39,'Line Detail'!$BI:$BI,"&lt;&gt;No Bid"),SUMIFS('Line Detail'!$FK:$FK,'Line Detail'!$P:$P,$A39,'Line Detail'!$BI:$BI,"&lt;&gt;No Bid")),"")</f>
        <v/>
      </c>
      <c r="AG39" s="158" t="str">
        <f>IFERROR(IF($A39="",SUMIFS('Line Detail'!$HG:$HG,'Line Detail'!$Q:$Q,$B39,'Line Detail'!$BI:$BI,"&lt;&gt;No Bid"),SUMIFS('Line Detail'!$HG:$HG,'Line Detail'!$P:$P,$A39,'Line Detail'!$BI:$BI,"&lt;&gt;No Bid"))/IF($A39="",SUMIFS('Line Detail'!$FK:$FK,'Line Detail'!$Q:$Q,$B39,'Line Detail'!$BI:$BI,"&lt;&gt;No Bid"),SUMIFS('Line Detail'!$FK:$FK,'Line Detail'!$P:$P,$A39,'Line Detail'!$BI:$BI,"&lt;&gt;No Bid")),"")</f>
        <v/>
      </c>
      <c r="AI39" s="4">
        <f>IF($A39="",SUMIFS('Line Detail'!$GO:$GO,'Line Detail'!$Q:$Q,$B39,'Line Detail'!$BI:$BI,"&lt;&gt;No Bid"),SUMIFS('Line Detail'!$GO:$GO,'Line Detail'!$P:$P,$A39,'Line Detail'!$BI:$BI,"&lt;&gt;No Bid"))</f>
        <v>0</v>
      </c>
      <c r="AJ39" s="4">
        <f>IF($A39="",SUMIFS('Line Detail'!$FC:$FC,'Line Detail'!$Q:$Q,$B39,'Line Detail'!$BI:$BI,"&lt;&gt;No Bid"),SUMIFS('Line Detail'!$FC:$FC,'Line Detail'!$P:$P,$A39,'Line Detail'!$BI:$BI,"&lt;&gt;No Bid"))</f>
        <v>0</v>
      </c>
      <c r="AK39" s="86">
        <f>IF($A39="",SUMIFS('Line Detail'!$FV:$FV,'Line Detail'!$Q:$Q,$B39,'Line Detail'!$BI:$BI,"&lt;&gt;No Bid"),SUMIFS('Line Detail'!$FV:$FV,'Line Detail'!$P:$P,$A39,'Line Detail'!$BI:$BI,"&lt;&gt;No Bid"))</f>
        <v>0</v>
      </c>
      <c r="AL39" s="86">
        <f>IF($A39="",SUMIFS('Line Detail'!$HG:$HG,'Line Detail'!$Q:$Q,$B39,'Line Detail'!$BI:$BI,"&lt;&gt;No Bid"),SUMIFS('Line Detail'!$HG:$HG,'Line Detail'!$P:$P,$A39,'Line Detail'!$BI:$BI,"&lt;&gt;No Bid"))</f>
        <v>0</v>
      </c>
    </row>
    <row r="40" spans="1:38" ht="15" customHeight="1" outlineLevel="1" x14ac:dyDescent="0.3">
      <c r="A40" s="250"/>
      <c r="B40" s="85" t="s">
        <v>437</v>
      </c>
      <c r="C40" s="74"/>
      <c r="D40" s="4">
        <f>IF($A40="",SUMIFS('Line Detail'!$FX:$FX,'Line Detail'!$Q:$Q,$B40,'Line Detail'!$BI:$BI,"&lt;&gt;No Bid"),SUMIFS('Line Detail'!$FX:$FX,'Line Detail'!$P:$P,$A40,'Line Detail'!$BI:$BI,"&lt;&gt;No Bid"))</f>
        <v>0</v>
      </c>
      <c r="E40" s="4">
        <f>IF($A40="",SUMIFS('Line Detail'!$EL:$EL,'Line Detail'!$Q:$Q,$B40,'Line Detail'!$BI:$BI,"&lt;&gt;No Bid"),SUMIFS('Line Detail'!$EL:$EL,'Line Detail'!$P:$P,$A40,'Line Detail'!$BI:$BI,"&lt;&gt;No Bid"))</f>
        <v>0</v>
      </c>
      <c r="F40" s="4">
        <f>IF($A40="",SUMIFS('Line Detail'!$FE:$FE,'Line Detail'!$Q:$Q,$B40,'Line Detail'!$BI:$BI,"&lt;&gt;No Bid"),SUMIFS('Line Detail'!$FE:$FE,'Line Detail'!$P:$P,$A40,'Line Detail'!$BI:$BI,"&lt;&gt;No Bid"))</f>
        <v>0</v>
      </c>
      <c r="G40" s="158" t="str">
        <f t="shared" si="0"/>
        <v/>
      </c>
      <c r="H40" s="86">
        <f t="shared" si="8"/>
        <v>0</v>
      </c>
      <c r="I40" s="86">
        <f>IF($A40="",SUMIFS('Line Detail'!$HI:$HI,'Line Detail'!$Q:$Q,$B40,'Line Detail'!$BI:$BI,"&lt;&gt;No Bid"),SUMIFS('Line Detail'!$HI:$HI,'Line Detail'!$P:$P,$A40,'Line Detail'!$BI:$BI,"&lt;&gt;No Bid"))</f>
        <v>0</v>
      </c>
      <c r="J40" s="86">
        <f>IF($A40="",SUMIFS('Line Detail'!$HK:$HK,'Line Detail'!$Q:$Q,$B40,'Line Detail'!$BI:$BI,"&lt;&gt;No Bid"),SUMIFS('Line Detail'!$HK:$HK,'Line Detail'!$P:$P,$A40,'Line Detail'!$BI:$BI,"&lt;&gt;No Bid"))</f>
        <v>0</v>
      </c>
      <c r="K40" s="86">
        <f t="shared" si="3"/>
        <v>0</v>
      </c>
      <c r="L40" s="86">
        <f>IF($A40="",SUMIFS('Line Detail'!$GP:$GP,'Line Detail'!$Q:$Q,$B40,'Line Detail'!$BI:$BI,"&lt;&gt;No Bid"),SUMIFS('Line Detail'!$GP:$GP,'Line Detail'!$P:$P,$A40,'Line Detail'!$BI:$BI,"&lt;&gt;No Bid"))</f>
        <v>0</v>
      </c>
      <c r="M40" s="86">
        <f t="shared" si="4"/>
        <v>0</v>
      </c>
      <c r="O40" s="163" t="str">
        <f>IFERROR(IF($A40="",SUMIFS('Line Detail'!$EL:$EL,'Line Detail'!$Q:$Q,$B40,'Line Detail'!$BI:$BI,"&lt;&gt;No Bid"),SUMIFS('Line Detail'!$EL:$EL,'Line Detail'!$P:$P,$A40,'Line Detail'!$BI:$BI,"&lt;&gt;No Bid"))/IF($A40="",SUMIFS('Line Detail'!$FD:$FD,'Line Detail'!$Q:$Q,$B40,'Line Detail'!$BI:$BI,"&lt;&gt;No Bid"),SUMIFS('Line Detail'!$FD:$FD,'Line Detail'!$P:$P,$A40,'Line Detail'!$BI:$BI,"&lt;&gt;No Bid")),"")</f>
        <v/>
      </c>
      <c r="P40" s="158" t="str">
        <f>IFERROR(IF($A40="",SUMIFS('Line Detail'!$FE:$FE,'Line Detail'!$Q:$Q,$B40,'Line Detail'!$BI:$BI,"&lt;&gt;No Bid"),SUMIFS('Line Detail'!$FE:$FE,'Line Detail'!$P:$P,$A40,'Line Detail'!$BI:$BI,"&lt;&gt;No Bid"))/IF($A40="",SUMIFS('Line Detail'!$FW:$FW,'Line Detail'!$Q:$Q,$B40,'Line Detail'!$BI:$BI,"&lt;&gt;No Bid"),SUMIFS('Line Detail'!$FW:$FW,'Line Detail'!$P:$P,$A40,'Line Detail'!$BI:$BI,"&lt;&gt;No Bid")),"")</f>
        <v/>
      </c>
      <c r="R40" s="325">
        <f>IFERROR((SUMIFS('Line Detail'!HL:HL,'Line Detail'!Q:Q,B40,'Line Detail'!BI:BI,"&lt;&gt;No Bid")) / (SUMIFS('Line Detail'!HM:HM,'Line Detail'!Q:Q,B40,'Line Detail'!BI:BI,"&lt;&gt;No Bid")),0)</f>
        <v>0</v>
      </c>
      <c r="T40" s="163" t="str">
        <f>IFERROR(IF($A40="",SUMIFS('Line Detail'!$GI:$GI,'Line Detail'!$Q:$Q,$B40,'Line Detail'!$BI:$BI,"&lt;&gt;No Bid"),SUMIFS('Line Detail'!$GI:$GI,'Line Detail'!$P:$P,$A40,'Line Detail'!$BI:$BI,"&lt;&gt;No Bid"))/IF($A40="",SUMIFS('Line Detail'!$GD:$GD,'Line Detail'!$Q:$Q,$B40,'Line Detail'!$BI:$BI,"&lt;&gt;No Bid"),SUMIFS('Line Detail'!$GD:$GD,'Line Detail'!$P:$P,$A40,'Line Detail'!$BI:$BI,"&lt;&gt;No Bid")),"")</f>
        <v/>
      </c>
      <c r="U40" s="163" t="str">
        <f>IFERROR(IF($A40="",SUMIFS('Line Detail'!$EW:$EW,'Line Detail'!$Q:$Q,$B40,'Line Detail'!$BI:$BI,"&lt;&gt;No Bid"),SUMIFS('Line Detail'!$EW:$EW,'Line Detail'!$P:$P,$A40,'Line Detail'!$BI:$BI,"&lt;&gt;No Bid"))/IF($A40="",SUMIFS('Line Detail'!$ER:$ER,'Line Detail'!$Q:$Q,$B40,'Line Detail'!$BI:$BI,"&lt;&gt;No Bid"),SUMIFS('Line Detail'!$ER:$ER,'Line Detail'!$P:$P,$A40,'Line Detail'!$BI:$BI,"&lt;&gt;No Bid")),"")</f>
        <v/>
      </c>
      <c r="V40" s="158" t="str">
        <f>IFERROR(IF($A40="",SUMIFS('Line Detail'!$FP:$FP,'Line Detail'!$Q:$Q,$B40,'Line Detail'!$BI:$BI,"&lt;&gt;No Bid"),SUMIFS('Line Detail'!$FP:$FP,'Line Detail'!$P:$P,$A40,'Line Detail'!$BI:$BI,"&lt;&gt;No Bid"))/IF($A40="",SUMIFS('Line Detail'!$FK:$FK,'Line Detail'!$Q:$Q,$B40,'Line Detail'!$BI:$BI,"&lt;&gt;No Bid"),SUMIFS('Line Detail'!$FK:$FK,'Line Detail'!$P:$P,$A40,'Line Detail'!$BI:$BI,"&lt;&gt;No Bid")),"")</f>
        <v/>
      </c>
      <c r="W40" s="158" t="str">
        <f>IFERROR(IF($A40="",SUMIFS('Line Detail'!$HA:$HA,'Line Detail'!$Q:$Q,$B40,'Line Detail'!$BI:$BI,"&lt;&gt;No Bid"),SUMIFS('Line Detail'!$HA:$HA,'Line Detail'!$P:$P,$A40,'Line Detail'!$BI:$BI,"&lt;&gt;No Bid"))/IF($A40="",SUMIFS('Line Detail'!$FK:$FK,'Line Detail'!$Q:$Q,$B40,'Line Detail'!$BI:$BI,"&lt;&gt;No Bid"),SUMIFS('Line Detail'!$FK:$FK,'Line Detail'!$P:$P,$A40,'Line Detail'!$BI:$BI,"&lt;&gt;No Bid")),"")</f>
        <v/>
      </c>
      <c r="Y40" s="4">
        <f>IF($A40="",SUMIFS('Line Detail'!$GI:$GI,'Line Detail'!$Q:$Q,$B40,'Line Detail'!$BI:$BI,"&lt;&gt;No Bid"),SUMIFS('Line Detail'!$GI:$GI,'Line Detail'!$P:$P,$A40,'Line Detail'!$BI:$BI,"&lt;&gt;No Bid"))</f>
        <v>0</v>
      </c>
      <c r="Z40" s="4">
        <f>IF($A40="",SUMIFS('Line Detail'!$EW:$EW,'Line Detail'!$Q:$Q,$B40,'Line Detail'!$BI:$BI,"&lt;&gt;No Bid"),SUMIFS('Line Detail'!$EW:$EW,'Line Detail'!$P:$P,$A40,'Line Detail'!$BI:$BI,"&lt;&gt;No Bid"))</f>
        <v>0</v>
      </c>
      <c r="AA40" s="86">
        <f>IF($A40="",SUMIFS('Line Detail'!$FP:$FP,'Line Detail'!$Q:$Q,$B40,'Line Detail'!$BI:$BI,"&lt;&gt;No Bid"),SUMIFS('Line Detail'!$FP:$FP,'Line Detail'!$P:$P,$A40,'Line Detail'!$BI:$BI,"&lt;&gt;No Bid"))</f>
        <v>0</v>
      </c>
      <c r="AB40" s="86">
        <f>IF($A40="",SUMIFS('Line Detail'!$HA:$HA,'Line Detail'!$Q:$Q,$B40,'Line Detail'!$BI:$BI,"&lt;&gt;No Bid"),SUMIFS('Line Detail'!$HA:$HA,'Line Detail'!$P:$P,$A40,'Line Detail'!$BI:$BI,"&lt;&gt;No Bid"))</f>
        <v>0</v>
      </c>
      <c r="AD40" s="163" t="str">
        <f>IFERROR(IF($A40="",SUMIFS('Line Detail'!$GO:$GO,'Line Detail'!$Q:$Q,$B40,'Line Detail'!$BI:$BI,"&lt;&gt;No Bid"),SUMIFS('Line Detail'!$GO:$GO,'Line Detail'!$P:$P,$A40,'Line Detail'!$BI:$BI,"&lt;&gt;No Bid"))/IF($A40="",SUMIFS('Line Detail'!$GD:$GD,'Line Detail'!$Q:$Q,$B40,'Line Detail'!$BI:$BI,"&lt;&gt;No Bid"),SUMIFS('Line Detail'!$GD:$GD,'Line Detail'!$P:$P,$A40,'Line Detail'!$BI:$BI,"&lt;&gt;No Bid")),"")</f>
        <v/>
      </c>
      <c r="AE40" s="163" t="str">
        <f>IFERROR(IF($A40="",SUMIFS('Line Detail'!$FC:$FC,'Line Detail'!$Q:$Q,$B40,'Line Detail'!$BI:$BI,"&lt;&gt;No Bid"),SUMIFS('Line Detail'!$FC:$FC,'Line Detail'!$P:$P,$A40,'Line Detail'!$BI:$BI,"&lt;&gt;No Bid"))/IF($A40="",SUMIFS('Line Detail'!$ER:$ER,'Line Detail'!$Q:$Q,$B40,'Line Detail'!$BI:$BI,"&lt;&gt;No Bid"),SUMIFS('Line Detail'!$ER:$ER,'Line Detail'!$P:$P,$A40,'Line Detail'!$BI:$BI,"&lt;&gt;No Bid")),"")</f>
        <v/>
      </c>
      <c r="AF40" s="158" t="str">
        <f>IFERROR(IF($A40="",SUMIFS('Line Detail'!$FV:$FV,'Line Detail'!$Q:$Q,$B40,'Line Detail'!$BI:$BI,"&lt;&gt;No Bid"),SUMIFS('Line Detail'!$FV:$FV,'Line Detail'!$P:$P,$A40,'Line Detail'!$BI:$BI,"&lt;&gt;No Bid"))/IF($A40="",SUMIFS('Line Detail'!$FK:$FK,'Line Detail'!$Q:$Q,$B40,'Line Detail'!$BI:$BI,"&lt;&gt;No Bid"),SUMIFS('Line Detail'!$FK:$FK,'Line Detail'!$P:$P,$A40,'Line Detail'!$BI:$BI,"&lt;&gt;No Bid")),"")</f>
        <v/>
      </c>
      <c r="AG40" s="158" t="str">
        <f>IFERROR(IF($A40="",SUMIFS('Line Detail'!$HG:$HG,'Line Detail'!$Q:$Q,$B40,'Line Detail'!$BI:$BI,"&lt;&gt;No Bid"),SUMIFS('Line Detail'!$HG:$HG,'Line Detail'!$P:$P,$A40,'Line Detail'!$BI:$BI,"&lt;&gt;No Bid"))/IF($A40="",SUMIFS('Line Detail'!$FK:$FK,'Line Detail'!$Q:$Q,$B40,'Line Detail'!$BI:$BI,"&lt;&gt;No Bid"),SUMIFS('Line Detail'!$FK:$FK,'Line Detail'!$P:$P,$A40,'Line Detail'!$BI:$BI,"&lt;&gt;No Bid")),"")</f>
        <v/>
      </c>
      <c r="AI40" s="4">
        <f>IF($A40="",SUMIFS('Line Detail'!$GO:$GO,'Line Detail'!$Q:$Q,$B40,'Line Detail'!$BI:$BI,"&lt;&gt;No Bid"),SUMIFS('Line Detail'!$GO:$GO,'Line Detail'!$P:$P,$A40,'Line Detail'!$BI:$BI,"&lt;&gt;No Bid"))</f>
        <v>0</v>
      </c>
      <c r="AJ40" s="4">
        <f>IF($A40="",SUMIFS('Line Detail'!$FC:$FC,'Line Detail'!$Q:$Q,$B40,'Line Detail'!$BI:$BI,"&lt;&gt;No Bid"),SUMIFS('Line Detail'!$FC:$FC,'Line Detail'!$P:$P,$A40,'Line Detail'!$BI:$BI,"&lt;&gt;No Bid"))</f>
        <v>0</v>
      </c>
      <c r="AK40" s="86">
        <f>IF($A40="",SUMIFS('Line Detail'!$FV:$FV,'Line Detail'!$Q:$Q,$B40,'Line Detail'!$BI:$BI,"&lt;&gt;No Bid"),SUMIFS('Line Detail'!$FV:$FV,'Line Detail'!$P:$P,$A40,'Line Detail'!$BI:$BI,"&lt;&gt;No Bid"))</f>
        <v>0</v>
      </c>
      <c r="AL40" s="86">
        <f>IF($A40="",SUMIFS('Line Detail'!$HG:$HG,'Line Detail'!$Q:$Q,$B40,'Line Detail'!$BI:$BI,"&lt;&gt;No Bid"),SUMIFS('Line Detail'!$HG:$HG,'Line Detail'!$P:$P,$A40,'Line Detail'!$BI:$BI,"&lt;&gt;No Bid"))</f>
        <v>0</v>
      </c>
    </row>
    <row r="41" spans="1:38" ht="15" customHeight="1" x14ac:dyDescent="0.3">
      <c r="A41" s="87" t="s">
        <v>478</v>
      </c>
      <c r="B41" s="85"/>
      <c r="C41" s="74"/>
      <c r="D41" s="4">
        <f>IF($A41="",SUMIFS('Line Detail'!$FX:$FX,'Line Detail'!$Q:$Q,$B41,'Line Detail'!$BI:$BI,"&lt;&gt;No Bid"),SUMIFS('Line Detail'!$FX:$FX,'Line Detail'!$P:$P,$A41,'Line Detail'!$BI:$BI,"&lt;&gt;No Bid"))</f>
        <v>0</v>
      </c>
      <c r="E41" s="4">
        <f>IF($A41="",SUMIFS('Line Detail'!$EL:$EL,'Line Detail'!$Q:$Q,$B41,'Line Detail'!$BI:$BI,"&lt;&gt;No Bid"),SUMIFS('Line Detail'!$EL:$EL,'Line Detail'!$P:$P,$A41,'Line Detail'!$BI:$BI,"&lt;&gt;No Bid"))</f>
        <v>0</v>
      </c>
      <c r="F41" s="4">
        <f>IF($A41="",SUMIFS('Line Detail'!$FE:$FE,'Line Detail'!$Q:$Q,$B41,'Line Detail'!$BI:$BI,"&lt;&gt;No Bid"),SUMIFS('Line Detail'!$FE:$FE,'Line Detail'!$P:$P,$A41,'Line Detail'!$BI:$BI,"&lt;&gt;No Bid"))</f>
        <v>0</v>
      </c>
      <c r="G41" s="158" t="str">
        <f t="shared" si="0"/>
        <v/>
      </c>
      <c r="H41" s="86">
        <f t="shared" si="1"/>
        <v>0</v>
      </c>
      <c r="I41" s="86">
        <f>IF($A41="",SUMIFS('Line Detail'!$HI:$HI,'Line Detail'!$Q:$Q,$B41,'Line Detail'!$BI:$BI,"&lt;&gt;No Bid"),SUMIFS('Line Detail'!$HI:$HI,'Line Detail'!$P:$P,$A41,'Line Detail'!$BI:$BI,"&lt;&gt;No Bid"))</f>
        <v>0</v>
      </c>
      <c r="J41" s="86">
        <f>IF($A41="",SUMIFS('Line Detail'!$HK:$HK,'Line Detail'!$Q:$Q,$B41,'Line Detail'!$BI:$BI,"&lt;&gt;No Bid"),SUMIFS('Line Detail'!$HK:$HK,'Line Detail'!$P:$P,$A41,'Line Detail'!$BI:$BI,"&lt;&gt;No Bid"))</f>
        <v>0</v>
      </c>
      <c r="K41" s="86">
        <f t="shared" si="3"/>
        <v>0</v>
      </c>
      <c r="L41" s="86">
        <f>IF($A41="",SUMIFS('Line Detail'!$GP:$GP,'Line Detail'!$Q:$Q,$B41,'Line Detail'!$BI:$BI,"&lt;&gt;No Bid"),SUMIFS('Line Detail'!$GP:$GP,'Line Detail'!$P:$P,$A41,'Line Detail'!$BI:$BI,"&lt;&gt;No Bid"))</f>
        <v>0</v>
      </c>
      <c r="M41" s="86">
        <f t="shared" si="4"/>
        <v>0</v>
      </c>
      <c r="O41" s="163" t="str">
        <f>IFERROR(IF($A41="",SUMIFS('Line Detail'!$EL:$EL,'Line Detail'!$Q:$Q,$B41,'Line Detail'!$BI:$BI,"&lt;&gt;No Bid"),SUMIFS('Line Detail'!$EL:$EL,'Line Detail'!$P:$P,$A41,'Line Detail'!$BI:$BI,"&lt;&gt;No Bid"))/IF($A41="",SUMIFS('Line Detail'!$FD:$FD,'Line Detail'!$Q:$Q,$B41,'Line Detail'!$BI:$BI,"&lt;&gt;No Bid"),SUMIFS('Line Detail'!$FD:$FD,'Line Detail'!$P:$P,$A41,'Line Detail'!$BI:$BI,"&lt;&gt;No Bid")),"")</f>
        <v/>
      </c>
      <c r="P41" s="158" t="str">
        <f>IFERROR(IF($A41="",SUMIFS('Line Detail'!$FE:$FE,'Line Detail'!$Q:$Q,$B41,'Line Detail'!$BI:$BI,"&lt;&gt;No Bid"),SUMIFS('Line Detail'!$FE:$FE,'Line Detail'!$P:$P,$A41,'Line Detail'!$BI:$BI,"&lt;&gt;No Bid"))/IF($A41="",SUMIFS('Line Detail'!$FW:$FW,'Line Detail'!$Q:$Q,$B41,'Line Detail'!$BI:$BI,"&lt;&gt;No Bid"),SUMIFS('Line Detail'!$FW:$FW,'Line Detail'!$P:$P,$A41,'Line Detail'!$BI:$BI,"&lt;&gt;No Bid")),"")</f>
        <v/>
      </c>
      <c r="R41" s="325">
        <f>IFERROR((SUMIFS('Line Detail'!HL:HL,'Line Detail'!P:P,A41,'Line Detail'!BI:BI,"&lt;&gt;No Bid")) / (SUMIFS('Line Detail'!HM:HM,'Line Detail'!P:P,A41,'Line Detail'!BI:BI,"&lt;&gt;No Bid")),0)</f>
        <v>0</v>
      </c>
      <c r="T41" s="163" t="str">
        <f>IFERROR(IF($A41="",SUMIFS('Line Detail'!$GI:$GI,'Line Detail'!$Q:$Q,$B41,'Line Detail'!$BI:$BI,"&lt;&gt;No Bid"),SUMIFS('Line Detail'!$GI:$GI,'Line Detail'!$P:$P,$A41,'Line Detail'!$BI:$BI,"&lt;&gt;No Bid"))/IF($A41="",SUMIFS('Line Detail'!$GD:$GD,'Line Detail'!$Q:$Q,$B41,'Line Detail'!$BI:$BI,"&lt;&gt;No Bid"),SUMIFS('Line Detail'!$GD:$GD,'Line Detail'!$P:$P,$A41,'Line Detail'!$BI:$BI,"&lt;&gt;No Bid")),"")</f>
        <v/>
      </c>
      <c r="U41" s="163" t="str">
        <f>IFERROR(IF($A41="",SUMIFS('Line Detail'!$EW:$EW,'Line Detail'!$Q:$Q,$B41,'Line Detail'!$BI:$BI,"&lt;&gt;No Bid"),SUMIFS('Line Detail'!$EW:$EW,'Line Detail'!$P:$P,$A41,'Line Detail'!$BI:$BI,"&lt;&gt;No Bid"))/IF($A41="",SUMIFS('Line Detail'!$ER:$ER,'Line Detail'!$Q:$Q,$B41,'Line Detail'!$BI:$BI,"&lt;&gt;No Bid"),SUMIFS('Line Detail'!$ER:$ER,'Line Detail'!$P:$P,$A41,'Line Detail'!$BI:$BI,"&lt;&gt;No Bid")),"")</f>
        <v/>
      </c>
      <c r="V41" s="158" t="str">
        <f>IFERROR(IF($A41="",SUMIFS('Line Detail'!$FP:$FP,'Line Detail'!$Q:$Q,$B41,'Line Detail'!$BI:$BI,"&lt;&gt;No Bid"),SUMIFS('Line Detail'!$FP:$FP,'Line Detail'!$P:$P,$A41,'Line Detail'!$BI:$BI,"&lt;&gt;No Bid"))/IF($A41="",SUMIFS('Line Detail'!$FK:$FK,'Line Detail'!$Q:$Q,$B41,'Line Detail'!$BI:$BI,"&lt;&gt;No Bid"),SUMIFS('Line Detail'!$FK:$FK,'Line Detail'!$P:$P,$A41,'Line Detail'!$BI:$BI,"&lt;&gt;No Bid")),"")</f>
        <v/>
      </c>
      <c r="W41" s="158" t="str">
        <f>IFERROR(IF($A41="",SUMIFS('Line Detail'!$HA:$HA,'Line Detail'!$Q:$Q,$B41,'Line Detail'!$BI:$BI,"&lt;&gt;No Bid"),SUMIFS('Line Detail'!$HA:$HA,'Line Detail'!$P:$P,$A41,'Line Detail'!$BI:$BI,"&lt;&gt;No Bid"))/IF($A41="",SUMIFS('Line Detail'!$FK:$FK,'Line Detail'!$Q:$Q,$B41,'Line Detail'!$BI:$BI,"&lt;&gt;No Bid"),SUMIFS('Line Detail'!$FK:$FK,'Line Detail'!$P:$P,$A41,'Line Detail'!$BI:$BI,"&lt;&gt;No Bid")),"")</f>
        <v/>
      </c>
      <c r="Y41" s="4">
        <f>IF($A41="",SUMIFS('Line Detail'!$GI:$GI,'Line Detail'!$Q:$Q,$B41,'Line Detail'!$BI:$BI,"&lt;&gt;No Bid"),SUMIFS('Line Detail'!$GI:$GI,'Line Detail'!$P:$P,$A41,'Line Detail'!$BI:$BI,"&lt;&gt;No Bid"))</f>
        <v>0</v>
      </c>
      <c r="Z41" s="4">
        <f>IF($A41="",SUMIFS('Line Detail'!$EW:$EW,'Line Detail'!$Q:$Q,$B41,'Line Detail'!$BI:$BI,"&lt;&gt;No Bid"),SUMIFS('Line Detail'!$EW:$EW,'Line Detail'!$P:$P,$A41,'Line Detail'!$BI:$BI,"&lt;&gt;No Bid"))</f>
        <v>0</v>
      </c>
      <c r="AA41" s="86">
        <f>IF($A41="",SUMIFS('Line Detail'!$FP:$FP,'Line Detail'!$Q:$Q,$B41,'Line Detail'!$BI:$BI,"&lt;&gt;No Bid"),SUMIFS('Line Detail'!$FP:$FP,'Line Detail'!$P:$P,$A41,'Line Detail'!$BI:$BI,"&lt;&gt;No Bid"))</f>
        <v>0</v>
      </c>
      <c r="AB41" s="86">
        <f>IF($A41="",SUMIFS('Line Detail'!$HA:$HA,'Line Detail'!$Q:$Q,$B41,'Line Detail'!$BI:$BI,"&lt;&gt;No Bid"),SUMIFS('Line Detail'!$HA:$HA,'Line Detail'!$P:$P,$A41,'Line Detail'!$BI:$BI,"&lt;&gt;No Bid"))</f>
        <v>0</v>
      </c>
      <c r="AD41" s="163" t="str">
        <f>IFERROR(IF($A41="",SUMIFS('Line Detail'!$GO:$GO,'Line Detail'!$Q:$Q,$B41,'Line Detail'!$BI:$BI,"&lt;&gt;No Bid"),SUMIFS('Line Detail'!$GO:$GO,'Line Detail'!$P:$P,$A41,'Line Detail'!$BI:$BI,"&lt;&gt;No Bid"))/IF($A41="",SUMIFS('Line Detail'!$GD:$GD,'Line Detail'!$Q:$Q,$B41,'Line Detail'!$BI:$BI,"&lt;&gt;No Bid"),SUMIFS('Line Detail'!$GD:$GD,'Line Detail'!$P:$P,$A41,'Line Detail'!$BI:$BI,"&lt;&gt;No Bid")),"")</f>
        <v/>
      </c>
      <c r="AE41" s="163" t="str">
        <f>IFERROR(IF($A41="",SUMIFS('Line Detail'!$FC:$FC,'Line Detail'!$Q:$Q,$B41,'Line Detail'!$BI:$BI,"&lt;&gt;No Bid"),SUMIFS('Line Detail'!$FC:$FC,'Line Detail'!$P:$P,$A41,'Line Detail'!$BI:$BI,"&lt;&gt;No Bid"))/IF($A41="",SUMIFS('Line Detail'!$ER:$ER,'Line Detail'!$Q:$Q,$B41,'Line Detail'!$BI:$BI,"&lt;&gt;No Bid"),SUMIFS('Line Detail'!$ER:$ER,'Line Detail'!$P:$P,$A41,'Line Detail'!$BI:$BI,"&lt;&gt;No Bid")),"")</f>
        <v/>
      </c>
      <c r="AF41" s="158" t="str">
        <f>IFERROR(IF($A41="",SUMIFS('Line Detail'!$FV:$FV,'Line Detail'!$Q:$Q,$B41,'Line Detail'!$BI:$BI,"&lt;&gt;No Bid"),SUMIFS('Line Detail'!$FV:$FV,'Line Detail'!$P:$P,$A41,'Line Detail'!$BI:$BI,"&lt;&gt;No Bid"))/IF($A41="",SUMIFS('Line Detail'!$FK:$FK,'Line Detail'!$Q:$Q,$B41,'Line Detail'!$BI:$BI,"&lt;&gt;No Bid"),SUMIFS('Line Detail'!$FK:$FK,'Line Detail'!$P:$P,$A41,'Line Detail'!$BI:$BI,"&lt;&gt;No Bid")),"")</f>
        <v/>
      </c>
      <c r="AG41" s="158" t="str">
        <f>IFERROR(IF($A41="",SUMIFS('Line Detail'!$HG:$HG,'Line Detail'!$Q:$Q,$B41,'Line Detail'!$BI:$BI,"&lt;&gt;No Bid"),SUMIFS('Line Detail'!$HG:$HG,'Line Detail'!$P:$P,$A41,'Line Detail'!$BI:$BI,"&lt;&gt;No Bid"))/IF($A41="",SUMIFS('Line Detail'!$FK:$FK,'Line Detail'!$Q:$Q,$B41,'Line Detail'!$BI:$BI,"&lt;&gt;No Bid"),SUMIFS('Line Detail'!$FK:$FK,'Line Detail'!$P:$P,$A41,'Line Detail'!$BI:$BI,"&lt;&gt;No Bid")),"")</f>
        <v/>
      </c>
      <c r="AI41" s="4">
        <f>IF($A41="",SUMIFS('Line Detail'!$GO:$GO,'Line Detail'!$Q:$Q,$B41,'Line Detail'!$BI:$BI,"&lt;&gt;No Bid"),SUMIFS('Line Detail'!$GO:$GO,'Line Detail'!$P:$P,$A41,'Line Detail'!$BI:$BI,"&lt;&gt;No Bid"))</f>
        <v>0</v>
      </c>
      <c r="AJ41" s="4">
        <f>IF($A41="",SUMIFS('Line Detail'!$FC:$FC,'Line Detail'!$Q:$Q,$B41,'Line Detail'!$BI:$BI,"&lt;&gt;No Bid"),SUMIFS('Line Detail'!$FC:$FC,'Line Detail'!$P:$P,$A41,'Line Detail'!$BI:$BI,"&lt;&gt;No Bid"))</f>
        <v>0</v>
      </c>
      <c r="AK41" s="86">
        <f>IF($A41="",SUMIFS('Line Detail'!$FV:$FV,'Line Detail'!$Q:$Q,$B41,'Line Detail'!$BI:$BI,"&lt;&gt;No Bid"),SUMIFS('Line Detail'!$FV:$FV,'Line Detail'!$P:$P,$A41,'Line Detail'!$BI:$BI,"&lt;&gt;No Bid"))</f>
        <v>0</v>
      </c>
      <c r="AL41" s="86">
        <f>IF($A41="",SUMIFS('Line Detail'!$HG:$HG,'Line Detail'!$Q:$Q,$B41,'Line Detail'!$BI:$BI,"&lt;&gt;No Bid"),SUMIFS('Line Detail'!$HG:$HG,'Line Detail'!$P:$P,$A41,'Line Detail'!$BI:$BI,"&lt;&gt;No Bid"))</f>
        <v>0</v>
      </c>
    </row>
    <row r="42" spans="1:38" ht="15" customHeight="1" outlineLevel="1" x14ac:dyDescent="0.3">
      <c r="A42" s="87"/>
      <c r="B42" s="85" t="s">
        <v>434</v>
      </c>
      <c r="C42" s="74"/>
      <c r="D42" s="4">
        <f>IF($A42="",SUMIFS('Line Detail'!$FX:$FX,'Line Detail'!$Q:$Q,$B42,'Line Detail'!$BI:$BI,"&lt;&gt;No Bid"),SUMIFS('Line Detail'!$FX:$FX,'Line Detail'!$P:$P,$A42,'Line Detail'!$BI:$BI,"&lt;&gt;No Bid"))</f>
        <v>0</v>
      </c>
      <c r="E42" s="4">
        <f>IF($A42="",SUMIFS('Line Detail'!$EL:$EL,'Line Detail'!$Q:$Q,$B42,'Line Detail'!$BI:$BI,"&lt;&gt;No Bid"),SUMIFS('Line Detail'!$EL:$EL,'Line Detail'!$P:$P,$A42,'Line Detail'!$BI:$BI,"&lt;&gt;No Bid"))</f>
        <v>0</v>
      </c>
      <c r="F42" s="4">
        <f>IF($A42="",SUMIFS('Line Detail'!$FE:$FE,'Line Detail'!$Q:$Q,$B42,'Line Detail'!$BI:$BI,"&lt;&gt;No Bid"),SUMIFS('Line Detail'!$FE:$FE,'Line Detail'!$P:$P,$A42,'Line Detail'!$BI:$BI,"&lt;&gt;No Bid"))</f>
        <v>0</v>
      </c>
      <c r="G42" s="158" t="str">
        <f t="shared" si="0"/>
        <v/>
      </c>
      <c r="H42" s="86">
        <f t="shared" si="1"/>
        <v>0</v>
      </c>
      <c r="I42" s="86">
        <f>IF($A42="",SUMIFS('Line Detail'!$HI:$HI,'Line Detail'!$Q:$Q,$B42,'Line Detail'!$BI:$BI,"&lt;&gt;No Bid"),SUMIFS('Line Detail'!$HI:$HI,'Line Detail'!$P:$P,$A42,'Line Detail'!$BI:$BI,"&lt;&gt;No Bid"))</f>
        <v>0</v>
      </c>
      <c r="J42" s="86">
        <f>IF($A42="",SUMIFS('Line Detail'!$HK:$HK,'Line Detail'!$Q:$Q,$B42,'Line Detail'!$BI:$BI,"&lt;&gt;No Bid"),SUMIFS('Line Detail'!$HK:$HK,'Line Detail'!$P:$P,$A42,'Line Detail'!$BI:$BI,"&lt;&gt;No Bid"))</f>
        <v>0</v>
      </c>
      <c r="K42" s="86">
        <f t="shared" si="3"/>
        <v>0</v>
      </c>
      <c r="L42" s="86">
        <f>IF($A42="",SUMIFS('Line Detail'!$GP:$GP,'Line Detail'!$Q:$Q,$B42,'Line Detail'!$BI:$BI,"&lt;&gt;No Bid"),SUMIFS('Line Detail'!$GP:$GP,'Line Detail'!$P:$P,$A42,'Line Detail'!$BI:$BI,"&lt;&gt;No Bid"))</f>
        <v>0</v>
      </c>
      <c r="M42" s="86">
        <f t="shared" si="4"/>
        <v>0</v>
      </c>
      <c r="O42" s="163" t="str">
        <f>IFERROR(IF($A42="",SUMIFS('Line Detail'!$EL:$EL,'Line Detail'!$Q:$Q,$B42,'Line Detail'!$BI:$BI,"&lt;&gt;No Bid"),SUMIFS('Line Detail'!$EL:$EL,'Line Detail'!$P:$P,$A42,'Line Detail'!$BI:$BI,"&lt;&gt;No Bid"))/IF($A42="",SUMIFS('Line Detail'!$FD:$FD,'Line Detail'!$Q:$Q,$B42,'Line Detail'!$BI:$BI,"&lt;&gt;No Bid"),SUMIFS('Line Detail'!$FD:$FD,'Line Detail'!$P:$P,$A42,'Line Detail'!$BI:$BI,"&lt;&gt;No Bid")),"")</f>
        <v/>
      </c>
      <c r="P42" s="158" t="str">
        <f>IFERROR(IF($A42="",SUMIFS('Line Detail'!$FE:$FE,'Line Detail'!$Q:$Q,$B42,'Line Detail'!$BI:$BI,"&lt;&gt;No Bid"),SUMIFS('Line Detail'!$FE:$FE,'Line Detail'!$P:$P,$A42,'Line Detail'!$BI:$BI,"&lt;&gt;No Bid"))/IF($A42="",SUMIFS('Line Detail'!$FW:$FW,'Line Detail'!$Q:$Q,$B42,'Line Detail'!$BI:$BI,"&lt;&gt;No Bid"),SUMIFS('Line Detail'!$FW:$FW,'Line Detail'!$P:$P,$A42,'Line Detail'!$BI:$BI,"&lt;&gt;No Bid")),"")</f>
        <v/>
      </c>
      <c r="R42" s="325">
        <f>IFERROR((SUMIFS('Line Detail'!HL:HL,'Line Detail'!Q:Q,B42,'Line Detail'!BI:BI,"&lt;&gt;No Bid")) / (SUMIFS('Line Detail'!HM:HM,'Line Detail'!Q:Q,B42,'Line Detail'!BI:BI,"&lt;&gt;No Bid")),0)</f>
        <v>0</v>
      </c>
      <c r="T42" s="163" t="str">
        <f>IFERROR(IF($A42="",SUMIFS('Line Detail'!$GI:$GI,'Line Detail'!$Q:$Q,$B42,'Line Detail'!$BI:$BI,"&lt;&gt;No Bid"),SUMIFS('Line Detail'!$GI:$GI,'Line Detail'!$P:$P,$A42,'Line Detail'!$BI:$BI,"&lt;&gt;No Bid"))/IF($A42="",SUMIFS('Line Detail'!$GD:$GD,'Line Detail'!$Q:$Q,$B42,'Line Detail'!$BI:$BI,"&lt;&gt;No Bid"),SUMIFS('Line Detail'!$GD:$GD,'Line Detail'!$P:$P,$A42,'Line Detail'!$BI:$BI,"&lt;&gt;No Bid")),"")</f>
        <v/>
      </c>
      <c r="U42" s="163" t="str">
        <f>IFERROR(IF($A42="",SUMIFS('Line Detail'!$EW:$EW,'Line Detail'!$Q:$Q,$B42,'Line Detail'!$BI:$BI,"&lt;&gt;No Bid"),SUMIFS('Line Detail'!$EW:$EW,'Line Detail'!$P:$P,$A42,'Line Detail'!$BI:$BI,"&lt;&gt;No Bid"))/IF($A42="",SUMIFS('Line Detail'!$ER:$ER,'Line Detail'!$Q:$Q,$B42,'Line Detail'!$BI:$BI,"&lt;&gt;No Bid"),SUMIFS('Line Detail'!$ER:$ER,'Line Detail'!$P:$P,$A42,'Line Detail'!$BI:$BI,"&lt;&gt;No Bid")),"")</f>
        <v/>
      </c>
      <c r="V42" s="158" t="str">
        <f>IFERROR(IF($A42="",SUMIFS('Line Detail'!$FP:$FP,'Line Detail'!$Q:$Q,$B42,'Line Detail'!$BI:$BI,"&lt;&gt;No Bid"),SUMIFS('Line Detail'!$FP:$FP,'Line Detail'!$P:$P,$A42,'Line Detail'!$BI:$BI,"&lt;&gt;No Bid"))/IF($A42="",SUMIFS('Line Detail'!$FK:$FK,'Line Detail'!$Q:$Q,$B42,'Line Detail'!$BI:$BI,"&lt;&gt;No Bid"),SUMIFS('Line Detail'!$FK:$FK,'Line Detail'!$P:$P,$A42,'Line Detail'!$BI:$BI,"&lt;&gt;No Bid")),"")</f>
        <v/>
      </c>
      <c r="W42" s="158" t="str">
        <f>IFERROR(IF($A42="",SUMIFS('Line Detail'!$HA:$HA,'Line Detail'!$Q:$Q,$B42,'Line Detail'!$BI:$BI,"&lt;&gt;No Bid"),SUMIFS('Line Detail'!$HA:$HA,'Line Detail'!$P:$P,$A42,'Line Detail'!$BI:$BI,"&lt;&gt;No Bid"))/IF($A42="",SUMIFS('Line Detail'!$FK:$FK,'Line Detail'!$Q:$Q,$B42,'Line Detail'!$BI:$BI,"&lt;&gt;No Bid"),SUMIFS('Line Detail'!$FK:$FK,'Line Detail'!$P:$P,$A42,'Line Detail'!$BI:$BI,"&lt;&gt;No Bid")),"")</f>
        <v/>
      </c>
      <c r="Y42" s="4">
        <f>IF($A42="",SUMIFS('Line Detail'!$GI:$GI,'Line Detail'!$Q:$Q,$B42,'Line Detail'!$BI:$BI,"&lt;&gt;No Bid"),SUMIFS('Line Detail'!$GI:$GI,'Line Detail'!$P:$P,$A42,'Line Detail'!$BI:$BI,"&lt;&gt;No Bid"))</f>
        <v>0</v>
      </c>
      <c r="Z42" s="4">
        <f>IF($A42="",SUMIFS('Line Detail'!$EW:$EW,'Line Detail'!$Q:$Q,$B42,'Line Detail'!$BI:$BI,"&lt;&gt;No Bid"),SUMIFS('Line Detail'!$EW:$EW,'Line Detail'!$P:$P,$A42,'Line Detail'!$BI:$BI,"&lt;&gt;No Bid"))</f>
        <v>0</v>
      </c>
      <c r="AA42" s="86">
        <f>IF($A42="",SUMIFS('Line Detail'!$FP:$FP,'Line Detail'!$Q:$Q,$B42,'Line Detail'!$BI:$BI,"&lt;&gt;No Bid"),SUMIFS('Line Detail'!$FP:$FP,'Line Detail'!$P:$P,$A42,'Line Detail'!$BI:$BI,"&lt;&gt;No Bid"))</f>
        <v>0</v>
      </c>
      <c r="AB42" s="86">
        <f>IF($A42="",SUMIFS('Line Detail'!$HA:$HA,'Line Detail'!$Q:$Q,$B42,'Line Detail'!$BI:$BI,"&lt;&gt;No Bid"),SUMIFS('Line Detail'!$HA:$HA,'Line Detail'!$P:$P,$A42,'Line Detail'!$BI:$BI,"&lt;&gt;No Bid"))</f>
        <v>0</v>
      </c>
      <c r="AD42" s="163" t="str">
        <f>IFERROR(IF($A42="",SUMIFS('Line Detail'!$GO:$GO,'Line Detail'!$Q:$Q,$B42,'Line Detail'!$BI:$BI,"&lt;&gt;No Bid"),SUMIFS('Line Detail'!$GO:$GO,'Line Detail'!$P:$P,$A42,'Line Detail'!$BI:$BI,"&lt;&gt;No Bid"))/IF($A42="",SUMIFS('Line Detail'!$GD:$GD,'Line Detail'!$Q:$Q,$B42,'Line Detail'!$BI:$BI,"&lt;&gt;No Bid"),SUMIFS('Line Detail'!$GD:$GD,'Line Detail'!$P:$P,$A42,'Line Detail'!$BI:$BI,"&lt;&gt;No Bid")),"")</f>
        <v/>
      </c>
      <c r="AE42" s="163" t="str">
        <f>IFERROR(IF($A42="",SUMIFS('Line Detail'!$FC:$FC,'Line Detail'!$Q:$Q,$B42,'Line Detail'!$BI:$BI,"&lt;&gt;No Bid"),SUMIFS('Line Detail'!$FC:$FC,'Line Detail'!$P:$P,$A42,'Line Detail'!$BI:$BI,"&lt;&gt;No Bid"))/IF($A42="",SUMIFS('Line Detail'!$ER:$ER,'Line Detail'!$Q:$Q,$B42,'Line Detail'!$BI:$BI,"&lt;&gt;No Bid"),SUMIFS('Line Detail'!$ER:$ER,'Line Detail'!$P:$P,$A42,'Line Detail'!$BI:$BI,"&lt;&gt;No Bid")),"")</f>
        <v/>
      </c>
      <c r="AF42" s="158" t="str">
        <f>IFERROR(IF($A42="",SUMIFS('Line Detail'!$FV:$FV,'Line Detail'!$Q:$Q,$B42,'Line Detail'!$BI:$BI,"&lt;&gt;No Bid"),SUMIFS('Line Detail'!$FV:$FV,'Line Detail'!$P:$P,$A42,'Line Detail'!$BI:$BI,"&lt;&gt;No Bid"))/IF($A42="",SUMIFS('Line Detail'!$FK:$FK,'Line Detail'!$Q:$Q,$B42,'Line Detail'!$BI:$BI,"&lt;&gt;No Bid"),SUMIFS('Line Detail'!$FK:$FK,'Line Detail'!$P:$P,$A42,'Line Detail'!$BI:$BI,"&lt;&gt;No Bid")),"")</f>
        <v/>
      </c>
      <c r="AG42" s="158" t="str">
        <f>IFERROR(IF($A42="",SUMIFS('Line Detail'!$HG:$HG,'Line Detail'!$Q:$Q,$B42,'Line Detail'!$BI:$BI,"&lt;&gt;No Bid"),SUMIFS('Line Detail'!$HG:$HG,'Line Detail'!$P:$P,$A42,'Line Detail'!$BI:$BI,"&lt;&gt;No Bid"))/IF($A42="",SUMIFS('Line Detail'!$FK:$FK,'Line Detail'!$Q:$Q,$B42,'Line Detail'!$BI:$BI,"&lt;&gt;No Bid"),SUMIFS('Line Detail'!$FK:$FK,'Line Detail'!$P:$P,$A42,'Line Detail'!$BI:$BI,"&lt;&gt;No Bid")),"")</f>
        <v/>
      </c>
      <c r="AI42" s="4">
        <f>IF($A42="",SUMIFS('Line Detail'!$GO:$GO,'Line Detail'!$Q:$Q,$B42,'Line Detail'!$BI:$BI,"&lt;&gt;No Bid"),SUMIFS('Line Detail'!$GO:$GO,'Line Detail'!$P:$P,$A42,'Line Detail'!$BI:$BI,"&lt;&gt;No Bid"))</f>
        <v>0</v>
      </c>
      <c r="AJ42" s="4">
        <f>IF($A42="",SUMIFS('Line Detail'!$FC:$FC,'Line Detail'!$Q:$Q,$B42,'Line Detail'!$BI:$BI,"&lt;&gt;No Bid"),SUMIFS('Line Detail'!$FC:$FC,'Line Detail'!$P:$P,$A42,'Line Detail'!$BI:$BI,"&lt;&gt;No Bid"))</f>
        <v>0</v>
      </c>
      <c r="AK42" s="86">
        <f>IF($A42="",SUMIFS('Line Detail'!$FV:$FV,'Line Detail'!$Q:$Q,$B42,'Line Detail'!$BI:$BI,"&lt;&gt;No Bid"),SUMIFS('Line Detail'!$FV:$FV,'Line Detail'!$P:$P,$A42,'Line Detail'!$BI:$BI,"&lt;&gt;No Bid"))</f>
        <v>0</v>
      </c>
      <c r="AL42" s="86">
        <f>IF($A42="",SUMIFS('Line Detail'!$HG:$HG,'Line Detail'!$Q:$Q,$B42,'Line Detail'!$BI:$BI,"&lt;&gt;No Bid"),SUMIFS('Line Detail'!$HG:$HG,'Line Detail'!$P:$P,$A42,'Line Detail'!$BI:$BI,"&lt;&gt;No Bid"))</f>
        <v>0</v>
      </c>
    </row>
    <row r="43" spans="1:38" ht="15" customHeight="1" outlineLevel="1" x14ac:dyDescent="0.3">
      <c r="A43" s="250"/>
      <c r="B43" s="85" t="s">
        <v>376</v>
      </c>
      <c r="C43" s="74"/>
      <c r="D43" s="4">
        <f>IF($A43="",SUMIFS('Line Detail'!$FX:$FX,'Line Detail'!$Q:$Q,$B43,'Line Detail'!$BI:$BI,"&lt;&gt;No Bid"),SUMIFS('Line Detail'!$FX:$FX,'Line Detail'!$P:$P,$A43,'Line Detail'!$BI:$BI,"&lt;&gt;No Bid"))</f>
        <v>0</v>
      </c>
      <c r="E43" s="4">
        <f>IF($A43="",SUMIFS('Line Detail'!$EL:$EL,'Line Detail'!$Q:$Q,$B43,'Line Detail'!$BI:$BI,"&lt;&gt;No Bid"),SUMIFS('Line Detail'!$EL:$EL,'Line Detail'!$P:$P,$A43,'Line Detail'!$BI:$BI,"&lt;&gt;No Bid"))</f>
        <v>0</v>
      </c>
      <c r="F43" s="4">
        <f>IF($A43="",SUMIFS('Line Detail'!$FE:$FE,'Line Detail'!$Q:$Q,$B43,'Line Detail'!$BI:$BI,"&lt;&gt;No Bid"),SUMIFS('Line Detail'!$FE:$FE,'Line Detail'!$P:$P,$A43,'Line Detail'!$BI:$BI,"&lt;&gt;No Bid"))</f>
        <v>0</v>
      </c>
      <c r="G43" s="158" t="str">
        <f t="shared" si="0"/>
        <v/>
      </c>
      <c r="H43" s="86">
        <f t="shared" ref="H43" si="9">IF(D43=0,0,F43-E43)</f>
        <v>0</v>
      </c>
      <c r="I43" s="86">
        <f>IF($A43="",SUMIFS('Line Detail'!$HI:$HI,'Line Detail'!$Q:$Q,$B43,'Line Detail'!$BI:$BI,"&lt;&gt;No Bid"),SUMIFS('Line Detail'!$HI:$HI,'Line Detail'!$P:$P,$A43,'Line Detail'!$BI:$BI,"&lt;&gt;No Bid"))</f>
        <v>0</v>
      </c>
      <c r="J43" s="86">
        <f>IF($A43="",SUMIFS('Line Detail'!$HK:$HK,'Line Detail'!$Q:$Q,$B43,'Line Detail'!$BI:$BI,"&lt;&gt;No Bid"),SUMIFS('Line Detail'!$HK:$HK,'Line Detail'!$P:$P,$A43,'Line Detail'!$BI:$BI,"&lt;&gt;No Bid"))</f>
        <v>0</v>
      </c>
      <c r="K43" s="86">
        <f t="shared" si="3"/>
        <v>0</v>
      </c>
      <c r="L43" s="86">
        <f>IF($A43="",SUMIFS('Line Detail'!$GP:$GP,'Line Detail'!$Q:$Q,$B43,'Line Detail'!$BI:$BI,"&lt;&gt;No Bid"),SUMIFS('Line Detail'!$GP:$GP,'Line Detail'!$P:$P,$A43,'Line Detail'!$BI:$BI,"&lt;&gt;No Bid"))</f>
        <v>0</v>
      </c>
      <c r="M43" s="86">
        <f t="shared" si="4"/>
        <v>0</v>
      </c>
      <c r="O43" s="163" t="str">
        <f>IFERROR(IF($A43="",SUMIFS('Line Detail'!$EL:$EL,'Line Detail'!$Q:$Q,$B43,'Line Detail'!$BI:$BI,"&lt;&gt;No Bid"),SUMIFS('Line Detail'!$EL:$EL,'Line Detail'!$P:$P,$A43,'Line Detail'!$BI:$BI,"&lt;&gt;No Bid"))/IF($A43="",SUMIFS('Line Detail'!$FD:$FD,'Line Detail'!$Q:$Q,$B43,'Line Detail'!$BI:$BI,"&lt;&gt;No Bid"),SUMIFS('Line Detail'!$FD:$FD,'Line Detail'!$P:$P,$A43,'Line Detail'!$BI:$BI,"&lt;&gt;No Bid")),"")</f>
        <v/>
      </c>
      <c r="P43" s="158" t="str">
        <f>IFERROR(IF($A43="",SUMIFS('Line Detail'!$FE:$FE,'Line Detail'!$Q:$Q,$B43,'Line Detail'!$BI:$BI,"&lt;&gt;No Bid"),SUMIFS('Line Detail'!$FE:$FE,'Line Detail'!$P:$P,$A43,'Line Detail'!$BI:$BI,"&lt;&gt;No Bid"))/IF($A43="",SUMIFS('Line Detail'!$FW:$FW,'Line Detail'!$Q:$Q,$B43,'Line Detail'!$BI:$BI,"&lt;&gt;No Bid"),SUMIFS('Line Detail'!$FW:$FW,'Line Detail'!$P:$P,$A43,'Line Detail'!$BI:$BI,"&lt;&gt;No Bid")),"")</f>
        <v/>
      </c>
      <c r="R43" s="325">
        <f>IFERROR((SUMIFS('Line Detail'!HL:HL,'Line Detail'!Q:Q,B43,'Line Detail'!BI:BI,"&lt;&gt;No Bid")) / (SUMIFS('Line Detail'!HM:HM,'Line Detail'!Q:Q,B43,'Line Detail'!BI:BI,"&lt;&gt;No Bid")),0)</f>
        <v>0</v>
      </c>
      <c r="T43" s="163" t="str">
        <f>IFERROR(IF($A43="",SUMIFS('Line Detail'!$GI:$GI,'Line Detail'!$Q:$Q,$B43,'Line Detail'!$BI:$BI,"&lt;&gt;No Bid"),SUMIFS('Line Detail'!$GI:$GI,'Line Detail'!$P:$P,$A43,'Line Detail'!$BI:$BI,"&lt;&gt;No Bid"))/IF($A43="",SUMIFS('Line Detail'!$GD:$GD,'Line Detail'!$Q:$Q,$B43,'Line Detail'!$BI:$BI,"&lt;&gt;No Bid"),SUMIFS('Line Detail'!$GD:$GD,'Line Detail'!$P:$P,$A43,'Line Detail'!$BI:$BI,"&lt;&gt;No Bid")),"")</f>
        <v/>
      </c>
      <c r="U43" s="163" t="str">
        <f>IFERROR(IF($A43="",SUMIFS('Line Detail'!$EW:$EW,'Line Detail'!$Q:$Q,$B43,'Line Detail'!$BI:$BI,"&lt;&gt;No Bid"),SUMIFS('Line Detail'!$EW:$EW,'Line Detail'!$P:$P,$A43,'Line Detail'!$BI:$BI,"&lt;&gt;No Bid"))/IF($A43="",SUMIFS('Line Detail'!$ER:$ER,'Line Detail'!$Q:$Q,$B43,'Line Detail'!$BI:$BI,"&lt;&gt;No Bid"),SUMIFS('Line Detail'!$ER:$ER,'Line Detail'!$P:$P,$A43,'Line Detail'!$BI:$BI,"&lt;&gt;No Bid")),"")</f>
        <v/>
      </c>
      <c r="V43" s="158" t="str">
        <f>IFERROR(IF($A43="",SUMIFS('Line Detail'!$FP:$FP,'Line Detail'!$Q:$Q,$B43,'Line Detail'!$BI:$BI,"&lt;&gt;No Bid"),SUMIFS('Line Detail'!$FP:$FP,'Line Detail'!$P:$P,$A43,'Line Detail'!$BI:$BI,"&lt;&gt;No Bid"))/IF($A43="",SUMIFS('Line Detail'!$FK:$FK,'Line Detail'!$Q:$Q,$B43,'Line Detail'!$BI:$BI,"&lt;&gt;No Bid"),SUMIFS('Line Detail'!$FK:$FK,'Line Detail'!$P:$P,$A43,'Line Detail'!$BI:$BI,"&lt;&gt;No Bid")),"")</f>
        <v/>
      </c>
      <c r="W43" s="158" t="str">
        <f>IFERROR(IF($A43="",SUMIFS('Line Detail'!$HA:$HA,'Line Detail'!$Q:$Q,$B43,'Line Detail'!$BI:$BI,"&lt;&gt;No Bid"),SUMIFS('Line Detail'!$HA:$HA,'Line Detail'!$P:$P,$A43,'Line Detail'!$BI:$BI,"&lt;&gt;No Bid"))/IF($A43="",SUMIFS('Line Detail'!$FK:$FK,'Line Detail'!$Q:$Q,$B43,'Line Detail'!$BI:$BI,"&lt;&gt;No Bid"),SUMIFS('Line Detail'!$FK:$FK,'Line Detail'!$P:$P,$A43,'Line Detail'!$BI:$BI,"&lt;&gt;No Bid")),"")</f>
        <v/>
      </c>
      <c r="Y43" s="4">
        <f>IF($A43="",SUMIFS('Line Detail'!$GI:$GI,'Line Detail'!$Q:$Q,$B43,'Line Detail'!$BI:$BI,"&lt;&gt;No Bid"),SUMIFS('Line Detail'!$GI:$GI,'Line Detail'!$P:$P,$A43,'Line Detail'!$BI:$BI,"&lt;&gt;No Bid"))</f>
        <v>0</v>
      </c>
      <c r="Z43" s="4">
        <f>IF($A43="",SUMIFS('Line Detail'!$EW:$EW,'Line Detail'!$Q:$Q,$B43,'Line Detail'!$BI:$BI,"&lt;&gt;No Bid"),SUMIFS('Line Detail'!$EW:$EW,'Line Detail'!$P:$P,$A43,'Line Detail'!$BI:$BI,"&lt;&gt;No Bid"))</f>
        <v>0</v>
      </c>
      <c r="AA43" s="86">
        <f>IF($A43="",SUMIFS('Line Detail'!$FP:$FP,'Line Detail'!$Q:$Q,$B43,'Line Detail'!$BI:$BI,"&lt;&gt;No Bid"),SUMIFS('Line Detail'!$FP:$FP,'Line Detail'!$P:$P,$A43,'Line Detail'!$BI:$BI,"&lt;&gt;No Bid"))</f>
        <v>0</v>
      </c>
      <c r="AB43" s="86">
        <f>IF($A43="",SUMIFS('Line Detail'!$HA:$HA,'Line Detail'!$Q:$Q,$B43,'Line Detail'!$BI:$BI,"&lt;&gt;No Bid"),SUMIFS('Line Detail'!$HA:$HA,'Line Detail'!$P:$P,$A43,'Line Detail'!$BI:$BI,"&lt;&gt;No Bid"))</f>
        <v>0</v>
      </c>
      <c r="AD43" s="163" t="str">
        <f>IFERROR(IF($A43="",SUMIFS('Line Detail'!$GO:$GO,'Line Detail'!$Q:$Q,$B43,'Line Detail'!$BI:$BI,"&lt;&gt;No Bid"),SUMIFS('Line Detail'!$GO:$GO,'Line Detail'!$P:$P,$A43,'Line Detail'!$BI:$BI,"&lt;&gt;No Bid"))/IF($A43="",SUMIFS('Line Detail'!$GD:$GD,'Line Detail'!$Q:$Q,$B43,'Line Detail'!$BI:$BI,"&lt;&gt;No Bid"),SUMIFS('Line Detail'!$GD:$GD,'Line Detail'!$P:$P,$A43,'Line Detail'!$BI:$BI,"&lt;&gt;No Bid")),"")</f>
        <v/>
      </c>
      <c r="AE43" s="163" t="str">
        <f>IFERROR(IF($A43="",SUMIFS('Line Detail'!$FC:$FC,'Line Detail'!$Q:$Q,$B43,'Line Detail'!$BI:$BI,"&lt;&gt;No Bid"),SUMIFS('Line Detail'!$FC:$FC,'Line Detail'!$P:$P,$A43,'Line Detail'!$BI:$BI,"&lt;&gt;No Bid"))/IF($A43="",SUMIFS('Line Detail'!$ER:$ER,'Line Detail'!$Q:$Q,$B43,'Line Detail'!$BI:$BI,"&lt;&gt;No Bid"),SUMIFS('Line Detail'!$ER:$ER,'Line Detail'!$P:$P,$A43,'Line Detail'!$BI:$BI,"&lt;&gt;No Bid")),"")</f>
        <v/>
      </c>
      <c r="AF43" s="158" t="str">
        <f>IFERROR(IF($A43="",SUMIFS('Line Detail'!$FV:$FV,'Line Detail'!$Q:$Q,$B43,'Line Detail'!$BI:$BI,"&lt;&gt;No Bid"),SUMIFS('Line Detail'!$FV:$FV,'Line Detail'!$P:$P,$A43,'Line Detail'!$BI:$BI,"&lt;&gt;No Bid"))/IF($A43="",SUMIFS('Line Detail'!$FK:$FK,'Line Detail'!$Q:$Q,$B43,'Line Detail'!$BI:$BI,"&lt;&gt;No Bid"),SUMIFS('Line Detail'!$FK:$FK,'Line Detail'!$P:$P,$A43,'Line Detail'!$BI:$BI,"&lt;&gt;No Bid")),"")</f>
        <v/>
      </c>
      <c r="AG43" s="158" t="str">
        <f>IFERROR(IF($A43="",SUMIFS('Line Detail'!$HG:$HG,'Line Detail'!$Q:$Q,$B43,'Line Detail'!$BI:$BI,"&lt;&gt;No Bid"),SUMIFS('Line Detail'!$HG:$HG,'Line Detail'!$P:$P,$A43,'Line Detail'!$BI:$BI,"&lt;&gt;No Bid"))/IF($A43="",SUMIFS('Line Detail'!$FK:$FK,'Line Detail'!$Q:$Q,$B43,'Line Detail'!$BI:$BI,"&lt;&gt;No Bid"),SUMIFS('Line Detail'!$FK:$FK,'Line Detail'!$P:$P,$A43,'Line Detail'!$BI:$BI,"&lt;&gt;No Bid")),"")</f>
        <v/>
      </c>
      <c r="AI43" s="4">
        <f>IF($A43="",SUMIFS('Line Detail'!$GO:$GO,'Line Detail'!$Q:$Q,$B43,'Line Detail'!$BI:$BI,"&lt;&gt;No Bid"),SUMIFS('Line Detail'!$GO:$GO,'Line Detail'!$P:$P,$A43,'Line Detail'!$BI:$BI,"&lt;&gt;No Bid"))</f>
        <v>0</v>
      </c>
      <c r="AJ43" s="4">
        <f>IF($A43="",SUMIFS('Line Detail'!$FC:$FC,'Line Detail'!$Q:$Q,$B43,'Line Detail'!$BI:$BI,"&lt;&gt;No Bid"),SUMIFS('Line Detail'!$FC:$FC,'Line Detail'!$P:$P,$A43,'Line Detail'!$BI:$BI,"&lt;&gt;No Bid"))</f>
        <v>0</v>
      </c>
      <c r="AK43" s="86">
        <f>IF($A43="",SUMIFS('Line Detail'!$FV:$FV,'Line Detail'!$Q:$Q,$B43,'Line Detail'!$BI:$BI,"&lt;&gt;No Bid"),SUMIFS('Line Detail'!$FV:$FV,'Line Detail'!$P:$P,$A43,'Line Detail'!$BI:$BI,"&lt;&gt;No Bid"))</f>
        <v>0</v>
      </c>
      <c r="AL43" s="86">
        <f>IF($A43="",SUMIFS('Line Detail'!$HG:$HG,'Line Detail'!$Q:$Q,$B43,'Line Detail'!$BI:$BI,"&lt;&gt;No Bid"),SUMIFS('Line Detail'!$HG:$HG,'Line Detail'!$P:$P,$A43,'Line Detail'!$BI:$BI,"&lt;&gt;No Bid"))</f>
        <v>0</v>
      </c>
    </row>
    <row r="44" spans="1:38" ht="15" customHeight="1" outlineLevel="1" x14ac:dyDescent="0.3">
      <c r="A44" s="87" t="s">
        <v>435</v>
      </c>
      <c r="B44" s="85"/>
      <c r="C44" s="74"/>
      <c r="D44" s="4">
        <f>IF($A44="",SUMIFS('Line Detail'!$FX:$FX,'Line Detail'!$Q:$Q,$B44,'Line Detail'!$BI:$BI,"&lt;&gt;No Bid"),SUMIFS('Line Detail'!$FX:$FX,'Line Detail'!$P:$P,$A44,'Line Detail'!$BI:$BI,"&lt;&gt;No Bid"))</f>
        <v>0</v>
      </c>
      <c r="E44" s="4">
        <f>IF($A44="",SUMIFS('Line Detail'!$EL:$EL,'Line Detail'!$Q:$Q,$B44,'Line Detail'!$BI:$BI,"&lt;&gt;No Bid"),SUMIFS('Line Detail'!$EL:$EL,'Line Detail'!$P:$P,$A44,'Line Detail'!$BI:$BI,"&lt;&gt;No Bid"))</f>
        <v>0</v>
      </c>
      <c r="F44" s="4">
        <f>IF($A44="",SUMIFS('Line Detail'!$FE:$FE,'Line Detail'!$Q:$Q,$B44,'Line Detail'!$BI:$BI,"&lt;&gt;No Bid"),SUMIFS('Line Detail'!$FE:$FE,'Line Detail'!$P:$P,$A44,'Line Detail'!$BI:$BI,"&lt;&gt;No Bid"))</f>
        <v>0</v>
      </c>
      <c r="G44" s="158" t="str">
        <f t="shared" si="0"/>
        <v/>
      </c>
      <c r="H44" s="86">
        <f t="shared" ref="H44" si="10">IF(D44=0,0,F44-E44)</f>
        <v>0</v>
      </c>
      <c r="I44" s="86">
        <f>IF($A44="",SUMIFS('Line Detail'!$HI:$HI,'Line Detail'!$Q:$Q,$B44,'Line Detail'!$BI:$BI,"&lt;&gt;No Bid"),SUMIFS('Line Detail'!$HI:$HI,'Line Detail'!$P:$P,$A44,'Line Detail'!$BI:$BI,"&lt;&gt;No Bid"))</f>
        <v>0</v>
      </c>
      <c r="J44" s="86">
        <f>IF($A44="",SUMIFS('Line Detail'!$HK:$HK,'Line Detail'!$Q:$Q,$B44,'Line Detail'!$BI:$BI,"&lt;&gt;No Bid"),SUMIFS('Line Detail'!$HK:$HK,'Line Detail'!$P:$P,$A44,'Line Detail'!$BI:$BI,"&lt;&gt;No Bid"))</f>
        <v>0</v>
      </c>
      <c r="K44" s="86">
        <f t="shared" ref="K44" si="11">IF(J44=0,0,I44-J44)</f>
        <v>0</v>
      </c>
      <c r="L44" s="86">
        <f>IF($A44="",SUMIFS('Line Detail'!$GP:$GP,'Line Detail'!$Q:$Q,$B44,'Line Detail'!$BI:$BI,"&lt;&gt;No Bid"),SUMIFS('Line Detail'!$GP:$GP,'Line Detail'!$P:$P,$A44,'Line Detail'!$BI:$BI,"&lt;&gt;No Bid"))</f>
        <v>0</v>
      </c>
      <c r="M44" s="86">
        <f t="shared" ref="M44" si="12">L44-F44</f>
        <v>0</v>
      </c>
      <c r="O44" s="163" t="str">
        <f>IFERROR(IF($A44="",SUMIFS('Line Detail'!$EL:$EL,'Line Detail'!$Q:$Q,$B44,'Line Detail'!$BI:$BI,"&lt;&gt;No Bid"),SUMIFS('Line Detail'!$EL:$EL,'Line Detail'!$P:$P,$A44,'Line Detail'!$BI:$BI,"&lt;&gt;No Bid"))/IF($A44="",SUMIFS('Line Detail'!$FD:$FD,'Line Detail'!$Q:$Q,$B44,'Line Detail'!$BI:$BI,"&lt;&gt;No Bid"),SUMIFS('Line Detail'!$FD:$FD,'Line Detail'!$P:$P,$A44,'Line Detail'!$BI:$BI,"&lt;&gt;No Bid")),"")</f>
        <v/>
      </c>
      <c r="P44" s="158" t="str">
        <f>IFERROR(IF($A44="",SUMIFS('Line Detail'!$FE:$FE,'Line Detail'!$Q:$Q,$B44,'Line Detail'!$BI:$BI,"&lt;&gt;No Bid"),SUMIFS('Line Detail'!$FE:$FE,'Line Detail'!$P:$P,$A44,'Line Detail'!$BI:$BI,"&lt;&gt;No Bid"))/IF($A44="",SUMIFS('Line Detail'!$FW:$FW,'Line Detail'!$Q:$Q,$B44,'Line Detail'!$BI:$BI,"&lt;&gt;No Bid"),SUMIFS('Line Detail'!$FW:$FW,'Line Detail'!$P:$P,$A44,'Line Detail'!$BI:$BI,"&lt;&gt;No Bid")),"")</f>
        <v/>
      </c>
      <c r="R44" s="325">
        <f>IFERROR((SUMIFS('Line Detail'!HL:HL,'Line Detail'!Q:Q,B44,'Line Detail'!BI:BI,"&lt;&gt;No Bid")) / (SUMIFS('Line Detail'!HM:HM,'Line Detail'!Q:Q,B44,'Line Detail'!BI:BI,"&lt;&gt;No Bid")),0)</f>
        <v>0</v>
      </c>
      <c r="T44" s="163" t="str">
        <f>IFERROR(IF($A44="",SUMIFS('Line Detail'!$GI:$GI,'Line Detail'!$Q:$Q,$B44,'Line Detail'!$BI:$BI,"&lt;&gt;No Bid"),SUMIFS('Line Detail'!$GI:$GI,'Line Detail'!$P:$P,$A44,'Line Detail'!$BI:$BI,"&lt;&gt;No Bid"))/IF($A44="",SUMIFS('Line Detail'!$GD:$GD,'Line Detail'!$Q:$Q,$B44,'Line Detail'!$BI:$BI,"&lt;&gt;No Bid"),SUMIFS('Line Detail'!$GD:$GD,'Line Detail'!$P:$P,$A44,'Line Detail'!$BI:$BI,"&lt;&gt;No Bid")),"")</f>
        <v/>
      </c>
      <c r="U44" s="163" t="str">
        <f>IFERROR(IF($A44="",SUMIFS('Line Detail'!$EW:$EW,'Line Detail'!$Q:$Q,$B44,'Line Detail'!$BI:$BI,"&lt;&gt;No Bid"),SUMIFS('Line Detail'!$EW:$EW,'Line Detail'!$P:$P,$A44,'Line Detail'!$BI:$BI,"&lt;&gt;No Bid"))/IF($A44="",SUMIFS('Line Detail'!$ER:$ER,'Line Detail'!$Q:$Q,$B44,'Line Detail'!$BI:$BI,"&lt;&gt;No Bid"),SUMIFS('Line Detail'!$ER:$ER,'Line Detail'!$P:$P,$A44,'Line Detail'!$BI:$BI,"&lt;&gt;No Bid")),"")</f>
        <v/>
      </c>
      <c r="V44" s="158" t="str">
        <f>IFERROR(IF($A44="",SUMIFS('Line Detail'!$FP:$FP,'Line Detail'!$Q:$Q,$B44,'Line Detail'!$BI:$BI,"&lt;&gt;No Bid"),SUMIFS('Line Detail'!$FP:$FP,'Line Detail'!$P:$P,$A44,'Line Detail'!$BI:$BI,"&lt;&gt;No Bid"))/IF($A44="",SUMIFS('Line Detail'!$FK:$FK,'Line Detail'!$Q:$Q,$B44,'Line Detail'!$BI:$BI,"&lt;&gt;No Bid"),SUMIFS('Line Detail'!$FK:$FK,'Line Detail'!$P:$P,$A44,'Line Detail'!$BI:$BI,"&lt;&gt;No Bid")),"")</f>
        <v/>
      </c>
      <c r="W44" s="158" t="str">
        <f>IFERROR(IF($A44="",SUMIFS('Line Detail'!$HA:$HA,'Line Detail'!$Q:$Q,$B44,'Line Detail'!$BI:$BI,"&lt;&gt;No Bid"),SUMIFS('Line Detail'!$HA:$HA,'Line Detail'!$P:$P,$A44,'Line Detail'!$BI:$BI,"&lt;&gt;No Bid"))/IF($A44="",SUMIFS('Line Detail'!$FK:$FK,'Line Detail'!$Q:$Q,$B44,'Line Detail'!$BI:$BI,"&lt;&gt;No Bid"),SUMIFS('Line Detail'!$FK:$FK,'Line Detail'!$P:$P,$A44,'Line Detail'!$BI:$BI,"&lt;&gt;No Bid")),"")</f>
        <v/>
      </c>
      <c r="Y44" s="4">
        <f>IF($A44="",SUMIFS('Line Detail'!$GI:$GI,'Line Detail'!$Q:$Q,$B44,'Line Detail'!$BI:$BI,"&lt;&gt;No Bid"),SUMIFS('Line Detail'!$GI:$GI,'Line Detail'!$P:$P,$A44,'Line Detail'!$BI:$BI,"&lt;&gt;No Bid"))</f>
        <v>0</v>
      </c>
      <c r="Z44" s="4">
        <f>IF($A44="",SUMIFS('Line Detail'!$EW:$EW,'Line Detail'!$Q:$Q,$B44,'Line Detail'!$BI:$BI,"&lt;&gt;No Bid"),SUMIFS('Line Detail'!$EW:$EW,'Line Detail'!$P:$P,$A44,'Line Detail'!$BI:$BI,"&lt;&gt;No Bid"))</f>
        <v>0</v>
      </c>
      <c r="AA44" s="86">
        <f>IF($A44="",SUMIFS('Line Detail'!$FP:$FP,'Line Detail'!$Q:$Q,$B44,'Line Detail'!$BI:$BI,"&lt;&gt;No Bid"),SUMIFS('Line Detail'!$FP:$FP,'Line Detail'!$P:$P,$A44,'Line Detail'!$BI:$BI,"&lt;&gt;No Bid"))</f>
        <v>0</v>
      </c>
      <c r="AB44" s="86">
        <f>IF($A44="",SUMIFS('Line Detail'!$HA:$HA,'Line Detail'!$Q:$Q,$B44,'Line Detail'!$BI:$BI,"&lt;&gt;No Bid"),SUMIFS('Line Detail'!$HA:$HA,'Line Detail'!$P:$P,$A44,'Line Detail'!$BI:$BI,"&lt;&gt;No Bid"))</f>
        <v>0</v>
      </c>
      <c r="AD44" s="163" t="str">
        <f>IFERROR(IF($A44="",SUMIFS('Line Detail'!$GO:$GO,'Line Detail'!$Q:$Q,$B44,'Line Detail'!$BI:$BI,"&lt;&gt;No Bid"),SUMIFS('Line Detail'!$GO:$GO,'Line Detail'!$P:$P,$A44,'Line Detail'!$BI:$BI,"&lt;&gt;No Bid"))/IF($A44="",SUMIFS('Line Detail'!$GD:$GD,'Line Detail'!$Q:$Q,$B44,'Line Detail'!$BI:$BI,"&lt;&gt;No Bid"),SUMIFS('Line Detail'!$GD:$GD,'Line Detail'!$P:$P,$A44,'Line Detail'!$BI:$BI,"&lt;&gt;No Bid")),"")</f>
        <v/>
      </c>
      <c r="AE44" s="163" t="str">
        <f>IFERROR(IF($A44="",SUMIFS('Line Detail'!$FC:$FC,'Line Detail'!$Q:$Q,$B44,'Line Detail'!$BI:$BI,"&lt;&gt;No Bid"),SUMIFS('Line Detail'!$FC:$FC,'Line Detail'!$P:$P,$A44,'Line Detail'!$BI:$BI,"&lt;&gt;No Bid"))/IF($A44="",SUMIFS('Line Detail'!$ER:$ER,'Line Detail'!$Q:$Q,$B44,'Line Detail'!$BI:$BI,"&lt;&gt;No Bid"),SUMIFS('Line Detail'!$ER:$ER,'Line Detail'!$P:$P,$A44,'Line Detail'!$BI:$BI,"&lt;&gt;No Bid")),"")</f>
        <v/>
      </c>
      <c r="AF44" s="158" t="str">
        <f>IFERROR(IF($A44="",SUMIFS('Line Detail'!$FV:$FV,'Line Detail'!$Q:$Q,$B44,'Line Detail'!$BI:$BI,"&lt;&gt;No Bid"),SUMIFS('Line Detail'!$FV:$FV,'Line Detail'!$P:$P,$A44,'Line Detail'!$BI:$BI,"&lt;&gt;No Bid"))/IF($A44="",SUMIFS('Line Detail'!$FK:$FK,'Line Detail'!$Q:$Q,$B44,'Line Detail'!$BI:$BI,"&lt;&gt;No Bid"),SUMIFS('Line Detail'!$FK:$FK,'Line Detail'!$P:$P,$A44,'Line Detail'!$BI:$BI,"&lt;&gt;No Bid")),"")</f>
        <v/>
      </c>
      <c r="AG44" s="158" t="str">
        <f>IFERROR(IF($A44="",SUMIFS('Line Detail'!$HG:$HG,'Line Detail'!$Q:$Q,$B44,'Line Detail'!$BI:$BI,"&lt;&gt;No Bid"),SUMIFS('Line Detail'!$HG:$HG,'Line Detail'!$P:$P,$A44,'Line Detail'!$BI:$BI,"&lt;&gt;No Bid"))/IF($A44="",SUMIFS('Line Detail'!$FK:$FK,'Line Detail'!$Q:$Q,$B44,'Line Detail'!$BI:$BI,"&lt;&gt;No Bid"),SUMIFS('Line Detail'!$FK:$FK,'Line Detail'!$P:$P,$A44,'Line Detail'!$BI:$BI,"&lt;&gt;No Bid")),"")</f>
        <v/>
      </c>
      <c r="AI44" s="4">
        <f>IF($A44="",SUMIFS('Line Detail'!$GO:$GO,'Line Detail'!$Q:$Q,$B44,'Line Detail'!$BI:$BI,"&lt;&gt;No Bid"),SUMIFS('Line Detail'!$GO:$GO,'Line Detail'!$P:$P,$A44,'Line Detail'!$BI:$BI,"&lt;&gt;No Bid"))</f>
        <v>0</v>
      </c>
      <c r="AJ44" s="4">
        <f>IF($A44="",SUMIFS('Line Detail'!$FC:$FC,'Line Detail'!$Q:$Q,$B44,'Line Detail'!$BI:$BI,"&lt;&gt;No Bid"),SUMIFS('Line Detail'!$FC:$FC,'Line Detail'!$P:$P,$A44,'Line Detail'!$BI:$BI,"&lt;&gt;No Bid"))</f>
        <v>0</v>
      </c>
      <c r="AK44" s="86">
        <f>IF($A44="",SUMIFS('Line Detail'!$FV:$FV,'Line Detail'!$Q:$Q,$B44,'Line Detail'!$BI:$BI,"&lt;&gt;No Bid"),SUMIFS('Line Detail'!$FV:$FV,'Line Detail'!$P:$P,$A44,'Line Detail'!$BI:$BI,"&lt;&gt;No Bid"))</f>
        <v>0</v>
      </c>
      <c r="AL44" s="86">
        <f>IF($A44="",SUMIFS('Line Detail'!$HG:$HG,'Line Detail'!$Q:$Q,$B44,'Line Detail'!$BI:$BI,"&lt;&gt;No Bid"),SUMIFS('Line Detail'!$HG:$HG,'Line Detail'!$P:$P,$A44,'Line Detail'!$BI:$BI,"&lt;&gt;No Bid"))</f>
        <v>0</v>
      </c>
    </row>
    <row r="45" spans="1:38" ht="15" customHeight="1" outlineLevel="1" x14ac:dyDescent="0.3">
      <c r="A45" s="87"/>
      <c r="B45" s="85" t="s">
        <v>435</v>
      </c>
      <c r="C45" s="74"/>
      <c r="D45" s="4">
        <f>IF($A45="",SUMIFS('Line Detail'!$FX:$FX,'Line Detail'!$Q:$Q,$B45,'Line Detail'!$BI:$BI,"&lt;&gt;No Bid"),SUMIFS('Line Detail'!$FX:$FX,'Line Detail'!$P:$P,$A45,'Line Detail'!$BI:$BI,"&lt;&gt;No Bid"))</f>
        <v>0</v>
      </c>
      <c r="E45" s="4">
        <f>IF($A45="",SUMIFS('Line Detail'!$EL:$EL,'Line Detail'!$Q:$Q,$B45,'Line Detail'!$BI:$BI,"&lt;&gt;No Bid"),SUMIFS('Line Detail'!$EL:$EL,'Line Detail'!$P:$P,$A45,'Line Detail'!$BI:$BI,"&lt;&gt;No Bid"))</f>
        <v>0</v>
      </c>
      <c r="F45" s="4">
        <f>IF($A45="",SUMIFS('Line Detail'!$FE:$FE,'Line Detail'!$Q:$Q,$B45,'Line Detail'!$BI:$BI,"&lt;&gt;No Bid"),SUMIFS('Line Detail'!$FE:$FE,'Line Detail'!$P:$P,$A45,'Line Detail'!$BI:$BI,"&lt;&gt;No Bid"))</f>
        <v>0</v>
      </c>
      <c r="G45" s="158" t="str">
        <f t="shared" si="0"/>
        <v/>
      </c>
      <c r="H45" s="86">
        <f t="shared" si="1"/>
        <v>0</v>
      </c>
      <c r="I45" s="86">
        <f>IF($A45="",SUMIFS('Line Detail'!$HI:$HI,'Line Detail'!$Q:$Q,$B45,'Line Detail'!$BI:$BI,"&lt;&gt;No Bid"),SUMIFS('Line Detail'!$HI:$HI,'Line Detail'!$P:$P,$A45,'Line Detail'!$BI:$BI,"&lt;&gt;No Bid"))</f>
        <v>0</v>
      </c>
      <c r="J45" s="86">
        <f>IF($A45="",SUMIFS('Line Detail'!$HK:$HK,'Line Detail'!$Q:$Q,$B45,'Line Detail'!$BI:$BI,"&lt;&gt;No Bid"),SUMIFS('Line Detail'!$HK:$HK,'Line Detail'!$P:$P,$A45,'Line Detail'!$BI:$BI,"&lt;&gt;No Bid"))</f>
        <v>0</v>
      </c>
      <c r="K45" s="86">
        <f t="shared" si="3"/>
        <v>0</v>
      </c>
      <c r="L45" s="86">
        <f>IF($A45="",SUMIFS('Line Detail'!$GP:$GP,'Line Detail'!$Q:$Q,$B45,'Line Detail'!$BI:$BI,"&lt;&gt;No Bid"),SUMIFS('Line Detail'!$GP:$GP,'Line Detail'!$P:$P,$A45,'Line Detail'!$BI:$BI,"&lt;&gt;No Bid"))</f>
        <v>0</v>
      </c>
      <c r="M45" s="86">
        <f t="shared" si="4"/>
        <v>0</v>
      </c>
      <c r="O45" s="163" t="str">
        <f>IFERROR(IF($A45="",SUMIFS('Line Detail'!$EL:$EL,'Line Detail'!$Q:$Q,$B45,'Line Detail'!$BI:$BI,"&lt;&gt;No Bid"),SUMIFS('Line Detail'!$EL:$EL,'Line Detail'!$P:$P,$A45,'Line Detail'!$BI:$BI,"&lt;&gt;No Bid"))/IF($A45="",SUMIFS('Line Detail'!$FD:$FD,'Line Detail'!$Q:$Q,$B45,'Line Detail'!$BI:$BI,"&lt;&gt;No Bid"),SUMIFS('Line Detail'!$FD:$FD,'Line Detail'!$P:$P,$A45,'Line Detail'!$BI:$BI,"&lt;&gt;No Bid")),"")</f>
        <v/>
      </c>
      <c r="P45" s="158" t="str">
        <f>IFERROR(IF($A45="",SUMIFS('Line Detail'!$FE:$FE,'Line Detail'!$Q:$Q,$B45,'Line Detail'!$BI:$BI,"&lt;&gt;No Bid"),SUMIFS('Line Detail'!$FE:$FE,'Line Detail'!$P:$P,$A45,'Line Detail'!$BI:$BI,"&lt;&gt;No Bid"))/IF($A45="",SUMIFS('Line Detail'!$FW:$FW,'Line Detail'!$Q:$Q,$B45,'Line Detail'!$BI:$BI,"&lt;&gt;No Bid"),SUMIFS('Line Detail'!$FW:$FW,'Line Detail'!$P:$P,$A45,'Line Detail'!$BI:$BI,"&lt;&gt;No Bid")),"")</f>
        <v/>
      </c>
      <c r="R45" s="325">
        <f>IFERROR((SUMIFS('Line Detail'!HL:HL,'Line Detail'!Q:Q,B45,'Line Detail'!BI:BI,"&lt;&gt;No Bid")) / (SUMIFS('Line Detail'!HM:HM,'Line Detail'!Q:Q,B45,'Line Detail'!BI:BI,"&lt;&gt;No Bid")),0)</f>
        <v>0</v>
      </c>
      <c r="T45" s="163" t="str">
        <f>IFERROR(IF($A45="",SUMIFS('Line Detail'!$GI:$GI,'Line Detail'!$Q:$Q,$B45,'Line Detail'!$BI:$BI,"&lt;&gt;No Bid"),SUMIFS('Line Detail'!$GI:$GI,'Line Detail'!$P:$P,$A45,'Line Detail'!$BI:$BI,"&lt;&gt;No Bid"))/IF($A45="",SUMIFS('Line Detail'!$GD:$GD,'Line Detail'!$Q:$Q,$B45,'Line Detail'!$BI:$BI,"&lt;&gt;No Bid"),SUMIFS('Line Detail'!$GD:$GD,'Line Detail'!$P:$P,$A45,'Line Detail'!$BI:$BI,"&lt;&gt;No Bid")),"")</f>
        <v/>
      </c>
      <c r="U45" s="163" t="str">
        <f>IFERROR(IF($A45="",SUMIFS('Line Detail'!$EW:$EW,'Line Detail'!$Q:$Q,$B45,'Line Detail'!$BI:$BI,"&lt;&gt;No Bid"),SUMIFS('Line Detail'!$EW:$EW,'Line Detail'!$P:$P,$A45,'Line Detail'!$BI:$BI,"&lt;&gt;No Bid"))/IF($A45="",SUMIFS('Line Detail'!$ER:$ER,'Line Detail'!$Q:$Q,$B45,'Line Detail'!$BI:$BI,"&lt;&gt;No Bid"),SUMIFS('Line Detail'!$ER:$ER,'Line Detail'!$P:$P,$A45,'Line Detail'!$BI:$BI,"&lt;&gt;No Bid")),"")</f>
        <v/>
      </c>
      <c r="V45" s="158" t="str">
        <f>IFERROR(IF($A45="",SUMIFS('Line Detail'!$FP:$FP,'Line Detail'!$Q:$Q,$B45,'Line Detail'!$BI:$BI,"&lt;&gt;No Bid"),SUMIFS('Line Detail'!$FP:$FP,'Line Detail'!$P:$P,$A45,'Line Detail'!$BI:$BI,"&lt;&gt;No Bid"))/IF($A45="",SUMIFS('Line Detail'!$FK:$FK,'Line Detail'!$Q:$Q,$B45,'Line Detail'!$BI:$BI,"&lt;&gt;No Bid"),SUMIFS('Line Detail'!$FK:$FK,'Line Detail'!$P:$P,$A45,'Line Detail'!$BI:$BI,"&lt;&gt;No Bid")),"")</f>
        <v/>
      </c>
      <c r="W45" s="158" t="str">
        <f>IFERROR(IF($A45="",SUMIFS('Line Detail'!$HA:$HA,'Line Detail'!$Q:$Q,$B45,'Line Detail'!$BI:$BI,"&lt;&gt;No Bid"),SUMIFS('Line Detail'!$HA:$HA,'Line Detail'!$P:$P,$A45,'Line Detail'!$BI:$BI,"&lt;&gt;No Bid"))/IF($A45="",SUMIFS('Line Detail'!$FK:$FK,'Line Detail'!$Q:$Q,$B45,'Line Detail'!$BI:$BI,"&lt;&gt;No Bid"),SUMIFS('Line Detail'!$FK:$FK,'Line Detail'!$P:$P,$A45,'Line Detail'!$BI:$BI,"&lt;&gt;No Bid")),"")</f>
        <v/>
      </c>
      <c r="Y45" s="4">
        <f>IF($A45="",SUMIFS('Line Detail'!$GI:$GI,'Line Detail'!$Q:$Q,$B45,'Line Detail'!$BI:$BI,"&lt;&gt;No Bid"),SUMIFS('Line Detail'!$GI:$GI,'Line Detail'!$P:$P,$A45,'Line Detail'!$BI:$BI,"&lt;&gt;No Bid"))</f>
        <v>0</v>
      </c>
      <c r="Z45" s="4">
        <f>IF($A45="",SUMIFS('Line Detail'!$EW:$EW,'Line Detail'!$Q:$Q,$B45,'Line Detail'!$BI:$BI,"&lt;&gt;No Bid"),SUMIFS('Line Detail'!$EW:$EW,'Line Detail'!$P:$P,$A45,'Line Detail'!$BI:$BI,"&lt;&gt;No Bid"))</f>
        <v>0</v>
      </c>
      <c r="AA45" s="86">
        <f>IF($A45="",SUMIFS('Line Detail'!$FP:$FP,'Line Detail'!$Q:$Q,$B45,'Line Detail'!$BI:$BI,"&lt;&gt;No Bid"),SUMIFS('Line Detail'!$FP:$FP,'Line Detail'!$P:$P,$A45,'Line Detail'!$BI:$BI,"&lt;&gt;No Bid"))</f>
        <v>0</v>
      </c>
      <c r="AB45" s="86">
        <f>IF($A45="",SUMIFS('Line Detail'!$HA:$HA,'Line Detail'!$Q:$Q,$B45,'Line Detail'!$BI:$BI,"&lt;&gt;No Bid"),SUMIFS('Line Detail'!$HA:$HA,'Line Detail'!$P:$P,$A45,'Line Detail'!$BI:$BI,"&lt;&gt;No Bid"))</f>
        <v>0</v>
      </c>
      <c r="AD45" s="163" t="str">
        <f>IFERROR(IF($A45="",SUMIFS('Line Detail'!$GO:$GO,'Line Detail'!$Q:$Q,$B45,'Line Detail'!$BI:$BI,"&lt;&gt;No Bid"),SUMIFS('Line Detail'!$GO:$GO,'Line Detail'!$P:$P,$A45,'Line Detail'!$BI:$BI,"&lt;&gt;No Bid"))/IF($A45="",SUMIFS('Line Detail'!$GD:$GD,'Line Detail'!$Q:$Q,$B45,'Line Detail'!$BI:$BI,"&lt;&gt;No Bid"),SUMIFS('Line Detail'!$GD:$GD,'Line Detail'!$P:$P,$A45,'Line Detail'!$BI:$BI,"&lt;&gt;No Bid")),"")</f>
        <v/>
      </c>
      <c r="AE45" s="163" t="str">
        <f>IFERROR(IF($A45="",SUMIFS('Line Detail'!$FC:$FC,'Line Detail'!$Q:$Q,$B45,'Line Detail'!$BI:$BI,"&lt;&gt;No Bid"),SUMIFS('Line Detail'!$FC:$FC,'Line Detail'!$P:$P,$A45,'Line Detail'!$BI:$BI,"&lt;&gt;No Bid"))/IF($A45="",SUMIFS('Line Detail'!$ER:$ER,'Line Detail'!$Q:$Q,$B45,'Line Detail'!$BI:$BI,"&lt;&gt;No Bid"),SUMIFS('Line Detail'!$ER:$ER,'Line Detail'!$P:$P,$A45,'Line Detail'!$BI:$BI,"&lt;&gt;No Bid")),"")</f>
        <v/>
      </c>
      <c r="AF45" s="158" t="str">
        <f>IFERROR(IF($A45="",SUMIFS('Line Detail'!$FV:$FV,'Line Detail'!$Q:$Q,$B45,'Line Detail'!$BI:$BI,"&lt;&gt;No Bid"),SUMIFS('Line Detail'!$FV:$FV,'Line Detail'!$P:$P,$A45,'Line Detail'!$BI:$BI,"&lt;&gt;No Bid"))/IF($A45="",SUMIFS('Line Detail'!$FK:$FK,'Line Detail'!$Q:$Q,$B45,'Line Detail'!$BI:$BI,"&lt;&gt;No Bid"),SUMIFS('Line Detail'!$FK:$FK,'Line Detail'!$P:$P,$A45,'Line Detail'!$BI:$BI,"&lt;&gt;No Bid")),"")</f>
        <v/>
      </c>
      <c r="AG45" s="158" t="str">
        <f>IFERROR(IF($A45="",SUMIFS('Line Detail'!$HG:$HG,'Line Detail'!$Q:$Q,$B45,'Line Detail'!$BI:$BI,"&lt;&gt;No Bid"),SUMIFS('Line Detail'!$HG:$HG,'Line Detail'!$P:$P,$A45,'Line Detail'!$BI:$BI,"&lt;&gt;No Bid"))/IF($A45="",SUMIFS('Line Detail'!$FK:$FK,'Line Detail'!$Q:$Q,$B45,'Line Detail'!$BI:$BI,"&lt;&gt;No Bid"),SUMIFS('Line Detail'!$FK:$FK,'Line Detail'!$P:$P,$A45,'Line Detail'!$BI:$BI,"&lt;&gt;No Bid")),"")</f>
        <v/>
      </c>
      <c r="AI45" s="4">
        <f>IF($A45="",SUMIFS('Line Detail'!$GO:$GO,'Line Detail'!$Q:$Q,$B45,'Line Detail'!$BI:$BI,"&lt;&gt;No Bid"),SUMIFS('Line Detail'!$GO:$GO,'Line Detail'!$P:$P,$A45,'Line Detail'!$BI:$BI,"&lt;&gt;No Bid"))</f>
        <v>0</v>
      </c>
      <c r="AJ45" s="4">
        <f>IF($A45="",SUMIFS('Line Detail'!$FC:$FC,'Line Detail'!$Q:$Q,$B45,'Line Detail'!$BI:$BI,"&lt;&gt;No Bid"),SUMIFS('Line Detail'!$FC:$FC,'Line Detail'!$P:$P,$A45,'Line Detail'!$BI:$BI,"&lt;&gt;No Bid"))</f>
        <v>0</v>
      </c>
      <c r="AK45" s="86">
        <f>IF($A45="",SUMIFS('Line Detail'!$FV:$FV,'Line Detail'!$Q:$Q,$B45,'Line Detail'!$BI:$BI,"&lt;&gt;No Bid"),SUMIFS('Line Detail'!$FV:$FV,'Line Detail'!$P:$P,$A45,'Line Detail'!$BI:$BI,"&lt;&gt;No Bid"))</f>
        <v>0</v>
      </c>
      <c r="AL45" s="86">
        <f>IF($A45="",SUMIFS('Line Detail'!$HG:$HG,'Line Detail'!$Q:$Q,$B45,'Line Detail'!$BI:$BI,"&lt;&gt;No Bid"),SUMIFS('Line Detail'!$HG:$HG,'Line Detail'!$P:$P,$A45,'Line Detail'!$BI:$BI,"&lt;&gt;No Bid"))</f>
        <v>0</v>
      </c>
    </row>
    <row r="46" spans="1:38" ht="15" customHeight="1" x14ac:dyDescent="0.3">
      <c r="A46" s="87" t="s">
        <v>168</v>
      </c>
      <c r="B46" s="85"/>
      <c r="C46" s="74"/>
      <c r="D46" s="4">
        <f>IF($A46="",SUMIFS('Line Detail'!$FX:$FX,'Line Detail'!$Q:$Q,$B46,'Line Detail'!$BI:$BI,"&lt;&gt;No Bid"),SUMIFS('Line Detail'!$FX:$FX,'Line Detail'!$P:$P,$A46,'Line Detail'!$BI:$BI,"&lt;&gt;No Bid"))</f>
        <v>0</v>
      </c>
      <c r="E46" s="4">
        <f>IF($A46="",SUMIFS('Line Detail'!$EL:$EL,'Line Detail'!$Q:$Q,$B46,'Line Detail'!$BI:$BI,"&lt;&gt;No Bid"),SUMIFS('Line Detail'!$EL:$EL,'Line Detail'!$P:$P,$A46,'Line Detail'!$BI:$BI,"&lt;&gt;No Bid"))</f>
        <v>0</v>
      </c>
      <c r="F46" s="4">
        <f>IF($A46="",SUMIFS('Line Detail'!$FE:$FE,'Line Detail'!$Q:$Q,$B46,'Line Detail'!$BI:$BI,"&lt;&gt;No Bid"),SUMIFS('Line Detail'!$FE:$FE,'Line Detail'!$P:$P,$A46,'Line Detail'!$BI:$BI,"&lt;&gt;No Bid"))</f>
        <v>0</v>
      </c>
      <c r="G46" s="158" t="str">
        <f t="shared" si="0"/>
        <v/>
      </c>
      <c r="H46" s="86">
        <f t="shared" si="1"/>
        <v>0</v>
      </c>
      <c r="I46" s="86">
        <f>IF($A46="",SUMIFS('Line Detail'!$HI:$HI,'Line Detail'!$Q:$Q,$B46,'Line Detail'!$BI:$BI,"&lt;&gt;No Bid"),SUMIFS('Line Detail'!$HI:$HI,'Line Detail'!$P:$P,$A46,'Line Detail'!$BI:$BI,"&lt;&gt;No Bid"))</f>
        <v>0</v>
      </c>
      <c r="J46" s="86">
        <f>IF($A46="",SUMIFS('Line Detail'!$HK:$HK,'Line Detail'!$Q:$Q,$B46,'Line Detail'!$BI:$BI,"&lt;&gt;No Bid"),SUMIFS('Line Detail'!$HK:$HK,'Line Detail'!$P:$P,$A46,'Line Detail'!$BI:$BI,"&lt;&gt;No Bid"))</f>
        <v>0</v>
      </c>
      <c r="K46" s="86">
        <f t="shared" si="3"/>
        <v>0</v>
      </c>
      <c r="L46" s="86">
        <f>IF($A46="",SUMIFS('Line Detail'!$GP:$GP,'Line Detail'!$Q:$Q,$B46,'Line Detail'!$BI:$BI,"&lt;&gt;No Bid"),SUMIFS('Line Detail'!$GP:$GP,'Line Detail'!$P:$P,$A46,'Line Detail'!$BI:$BI,"&lt;&gt;No Bid"))</f>
        <v>0</v>
      </c>
      <c r="M46" s="86">
        <f t="shared" si="4"/>
        <v>0</v>
      </c>
      <c r="O46" s="163" t="str">
        <f>IFERROR(IF($A46="",SUMIFS('Line Detail'!$EL:$EL,'Line Detail'!$Q:$Q,$B46,'Line Detail'!$BI:$BI,"&lt;&gt;No Bid"),SUMIFS('Line Detail'!$EL:$EL,'Line Detail'!$P:$P,$A46,'Line Detail'!$BI:$BI,"&lt;&gt;No Bid"))/IF($A46="",SUMIFS('Line Detail'!$FD:$FD,'Line Detail'!$Q:$Q,$B46,'Line Detail'!$BI:$BI,"&lt;&gt;No Bid"),SUMIFS('Line Detail'!$FD:$FD,'Line Detail'!$P:$P,$A46,'Line Detail'!$BI:$BI,"&lt;&gt;No Bid")),"")</f>
        <v/>
      </c>
      <c r="P46" s="158" t="str">
        <f>IFERROR(IF($A46="",SUMIFS('Line Detail'!$FE:$FE,'Line Detail'!$Q:$Q,$B46,'Line Detail'!$BI:$BI,"&lt;&gt;No Bid"),SUMIFS('Line Detail'!$FE:$FE,'Line Detail'!$P:$P,$A46,'Line Detail'!$BI:$BI,"&lt;&gt;No Bid"))/IF($A46="",SUMIFS('Line Detail'!$FW:$FW,'Line Detail'!$Q:$Q,$B46,'Line Detail'!$BI:$BI,"&lt;&gt;No Bid"),SUMIFS('Line Detail'!$FW:$FW,'Line Detail'!$P:$P,$A46,'Line Detail'!$BI:$BI,"&lt;&gt;No Bid")),"")</f>
        <v/>
      </c>
      <c r="R46" s="325">
        <f>IFERROR((SUMIFS('Line Detail'!HL:HL,'Line Detail'!P:P,A46,'Line Detail'!BI:BI,"&lt;&gt;No Bid")) / (SUMIFS('Line Detail'!HM:HM,'Line Detail'!P:P,A46,'Line Detail'!BI:BI,"&lt;&gt;No Bid")),0)</f>
        <v>0</v>
      </c>
      <c r="T46" s="163" t="str">
        <f>IFERROR(IF($A46="",SUMIFS('Line Detail'!$GI:$GI,'Line Detail'!$Q:$Q,$B46,'Line Detail'!$BI:$BI,"&lt;&gt;No Bid"),SUMIFS('Line Detail'!$GI:$GI,'Line Detail'!$P:$P,$A46,'Line Detail'!$BI:$BI,"&lt;&gt;No Bid"))/IF($A46="",SUMIFS('Line Detail'!$GD:$GD,'Line Detail'!$Q:$Q,$B46,'Line Detail'!$BI:$BI,"&lt;&gt;No Bid"),SUMIFS('Line Detail'!$GD:$GD,'Line Detail'!$P:$P,$A46,'Line Detail'!$BI:$BI,"&lt;&gt;No Bid")),"")</f>
        <v/>
      </c>
      <c r="U46" s="163" t="str">
        <f>IFERROR(IF($A46="",SUMIFS('Line Detail'!$EW:$EW,'Line Detail'!$Q:$Q,$B46,'Line Detail'!$BI:$BI,"&lt;&gt;No Bid"),SUMIFS('Line Detail'!$EW:$EW,'Line Detail'!$P:$P,$A46,'Line Detail'!$BI:$BI,"&lt;&gt;No Bid"))/IF($A46="",SUMIFS('Line Detail'!$ER:$ER,'Line Detail'!$Q:$Q,$B46,'Line Detail'!$BI:$BI,"&lt;&gt;No Bid"),SUMIFS('Line Detail'!$ER:$ER,'Line Detail'!$P:$P,$A46,'Line Detail'!$BI:$BI,"&lt;&gt;No Bid")),"")</f>
        <v/>
      </c>
      <c r="V46" s="158" t="str">
        <f>IFERROR(IF($A46="",SUMIFS('Line Detail'!$FP:$FP,'Line Detail'!$Q:$Q,$B46,'Line Detail'!$BI:$BI,"&lt;&gt;No Bid"),SUMIFS('Line Detail'!$FP:$FP,'Line Detail'!$P:$P,$A46,'Line Detail'!$BI:$BI,"&lt;&gt;No Bid"))/IF($A46="",SUMIFS('Line Detail'!$FK:$FK,'Line Detail'!$Q:$Q,$B46,'Line Detail'!$BI:$BI,"&lt;&gt;No Bid"),SUMIFS('Line Detail'!$FK:$FK,'Line Detail'!$P:$P,$A46,'Line Detail'!$BI:$BI,"&lt;&gt;No Bid")),"")</f>
        <v/>
      </c>
      <c r="W46" s="158" t="str">
        <f>IFERROR(IF($A46="",SUMIFS('Line Detail'!$HA:$HA,'Line Detail'!$Q:$Q,$B46,'Line Detail'!$BI:$BI,"&lt;&gt;No Bid"),SUMIFS('Line Detail'!$HA:$HA,'Line Detail'!$P:$P,$A46,'Line Detail'!$BI:$BI,"&lt;&gt;No Bid"))/IF($A46="",SUMIFS('Line Detail'!$FK:$FK,'Line Detail'!$Q:$Q,$B46,'Line Detail'!$BI:$BI,"&lt;&gt;No Bid"),SUMIFS('Line Detail'!$FK:$FK,'Line Detail'!$P:$P,$A46,'Line Detail'!$BI:$BI,"&lt;&gt;No Bid")),"")</f>
        <v/>
      </c>
      <c r="Y46" s="4">
        <f>IF($A46="",SUMIFS('Line Detail'!$GI:$GI,'Line Detail'!$Q:$Q,$B46,'Line Detail'!$BI:$BI,"&lt;&gt;No Bid"),SUMIFS('Line Detail'!$GI:$GI,'Line Detail'!$P:$P,$A46,'Line Detail'!$BI:$BI,"&lt;&gt;No Bid"))</f>
        <v>0</v>
      </c>
      <c r="Z46" s="4">
        <f>IF($A46="",SUMIFS('Line Detail'!$EW:$EW,'Line Detail'!$Q:$Q,$B46,'Line Detail'!$BI:$BI,"&lt;&gt;No Bid"),SUMIFS('Line Detail'!$EW:$EW,'Line Detail'!$P:$P,$A46,'Line Detail'!$BI:$BI,"&lt;&gt;No Bid"))</f>
        <v>0</v>
      </c>
      <c r="AA46" s="86">
        <f>IF($A46="",SUMIFS('Line Detail'!$FP:$FP,'Line Detail'!$Q:$Q,$B46,'Line Detail'!$BI:$BI,"&lt;&gt;No Bid"),SUMIFS('Line Detail'!$FP:$FP,'Line Detail'!$P:$P,$A46,'Line Detail'!$BI:$BI,"&lt;&gt;No Bid"))</f>
        <v>0</v>
      </c>
      <c r="AB46" s="86">
        <f>IF($A46="",SUMIFS('Line Detail'!$HA:$HA,'Line Detail'!$Q:$Q,$B46,'Line Detail'!$BI:$BI,"&lt;&gt;No Bid"),SUMIFS('Line Detail'!$HA:$HA,'Line Detail'!$P:$P,$A46,'Line Detail'!$BI:$BI,"&lt;&gt;No Bid"))</f>
        <v>0</v>
      </c>
      <c r="AD46" s="163" t="str">
        <f>IFERROR(IF($A46="",SUMIFS('Line Detail'!$GO:$GO,'Line Detail'!$Q:$Q,$B46,'Line Detail'!$BI:$BI,"&lt;&gt;No Bid"),SUMIFS('Line Detail'!$GO:$GO,'Line Detail'!$P:$P,$A46,'Line Detail'!$BI:$BI,"&lt;&gt;No Bid"))/IF($A46="",SUMIFS('Line Detail'!$GD:$GD,'Line Detail'!$Q:$Q,$B46,'Line Detail'!$BI:$BI,"&lt;&gt;No Bid"),SUMIFS('Line Detail'!$GD:$GD,'Line Detail'!$P:$P,$A46,'Line Detail'!$BI:$BI,"&lt;&gt;No Bid")),"")</f>
        <v/>
      </c>
      <c r="AE46" s="163" t="str">
        <f>IFERROR(IF($A46="",SUMIFS('Line Detail'!$FC:$FC,'Line Detail'!$Q:$Q,$B46,'Line Detail'!$BI:$BI,"&lt;&gt;No Bid"),SUMIFS('Line Detail'!$FC:$FC,'Line Detail'!$P:$P,$A46,'Line Detail'!$BI:$BI,"&lt;&gt;No Bid"))/IF($A46="",SUMIFS('Line Detail'!$ER:$ER,'Line Detail'!$Q:$Q,$B46,'Line Detail'!$BI:$BI,"&lt;&gt;No Bid"),SUMIFS('Line Detail'!$ER:$ER,'Line Detail'!$P:$P,$A46,'Line Detail'!$BI:$BI,"&lt;&gt;No Bid")),"")</f>
        <v/>
      </c>
      <c r="AF46" s="158" t="str">
        <f>IFERROR(IF($A46="",SUMIFS('Line Detail'!$FV:$FV,'Line Detail'!$Q:$Q,$B46,'Line Detail'!$BI:$BI,"&lt;&gt;No Bid"),SUMIFS('Line Detail'!$FV:$FV,'Line Detail'!$P:$P,$A46,'Line Detail'!$BI:$BI,"&lt;&gt;No Bid"))/IF($A46="",SUMIFS('Line Detail'!$FK:$FK,'Line Detail'!$Q:$Q,$B46,'Line Detail'!$BI:$BI,"&lt;&gt;No Bid"),SUMIFS('Line Detail'!$FK:$FK,'Line Detail'!$P:$P,$A46,'Line Detail'!$BI:$BI,"&lt;&gt;No Bid")),"")</f>
        <v/>
      </c>
      <c r="AG46" s="158" t="str">
        <f>IFERROR(IF($A46="",SUMIFS('Line Detail'!$HG:$HG,'Line Detail'!$Q:$Q,$B46,'Line Detail'!$BI:$BI,"&lt;&gt;No Bid"),SUMIFS('Line Detail'!$HG:$HG,'Line Detail'!$P:$P,$A46,'Line Detail'!$BI:$BI,"&lt;&gt;No Bid"))/IF($A46="",SUMIFS('Line Detail'!$FK:$FK,'Line Detail'!$Q:$Q,$B46,'Line Detail'!$BI:$BI,"&lt;&gt;No Bid"),SUMIFS('Line Detail'!$FK:$FK,'Line Detail'!$P:$P,$A46,'Line Detail'!$BI:$BI,"&lt;&gt;No Bid")),"")</f>
        <v/>
      </c>
      <c r="AI46" s="4">
        <f>IF($A46="",SUMIFS('Line Detail'!$GO:$GO,'Line Detail'!$Q:$Q,$B46,'Line Detail'!$BI:$BI,"&lt;&gt;No Bid"),SUMIFS('Line Detail'!$GO:$GO,'Line Detail'!$P:$P,$A46,'Line Detail'!$BI:$BI,"&lt;&gt;No Bid"))</f>
        <v>0</v>
      </c>
      <c r="AJ46" s="4">
        <f>IF($A46="",SUMIFS('Line Detail'!$FC:$FC,'Line Detail'!$Q:$Q,$B46,'Line Detail'!$BI:$BI,"&lt;&gt;No Bid"),SUMIFS('Line Detail'!$FC:$FC,'Line Detail'!$P:$P,$A46,'Line Detail'!$BI:$BI,"&lt;&gt;No Bid"))</f>
        <v>0</v>
      </c>
      <c r="AK46" s="86">
        <f>IF($A46="",SUMIFS('Line Detail'!$FV:$FV,'Line Detail'!$Q:$Q,$B46,'Line Detail'!$BI:$BI,"&lt;&gt;No Bid"),SUMIFS('Line Detail'!$FV:$FV,'Line Detail'!$P:$P,$A46,'Line Detail'!$BI:$BI,"&lt;&gt;No Bid"))</f>
        <v>0</v>
      </c>
      <c r="AL46" s="86">
        <f>IF($A46="",SUMIFS('Line Detail'!$HG:$HG,'Line Detail'!$Q:$Q,$B46,'Line Detail'!$BI:$BI,"&lt;&gt;No Bid"),SUMIFS('Line Detail'!$HG:$HG,'Line Detail'!$P:$P,$A46,'Line Detail'!$BI:$BI,"&lt;&gt;No Bid"))</f>
        <v>0</v>
      </c>
    </row>
    <row r="47" spans="1:38" ht="15" customHeight="1" outlineLevel="1" x14ac:dyDescent="0.3">
      <c r="A47" s="87"/>
      <c r="B47" s="85" t="s">
        <v>82</v>
      </c>
      <c r="C47" s="74"/>
      <c r="D47" s="4">
        <f>IF($A47="",SUMIFS('Line Detail'!$FX:$FX,'Line Detail'!$Q:$Q,$B47,'Line Detail'!$BI:$BI,"&lt;&gt;No Bid"),SUMIFS('Line Detail'!$FX:$FX,'Line Detail'!$P:$P,$A47,'Line Detail'!$BI:$BI,"&lt;&gt;No Bid"))</f>
        <v>0</v>
      </c>
      <c r="E47" s="4">
        <f>IF($A47="",SUMIFS('Line Detail'!$EL:$EL,'Line Detail'!$Q:$Q,$B47,'Line Detail'!$BI:$BI,"&lt;&gt;No Bid"),SUMIFS('Line Detail'!$EL:$EL,'Line Detail'!$P:$P,$A47,'Line Detail'!$BI:$BI,"&lt;&gt;No Bid"))</f>
        <v>0</v>
      </c>
      <c r="F47" s="4">
        <f>IF($A47="",SUMIFS('Line Detail'!$FE:$FE,'Line Detail'!$Q:$Q,$B47,'Line Detail'!$BI:$BI,"&lt;&gt;No Bid"),SUMIFS('Line Detail'!$FE:$FE,'Line Detail'!$P:$P,$A47,'Line Detail'!$BI:$BI,"&lt;&gt;No Bid"))</f>
        <v>0</v>
      </c>
      <c r="G47" s="158" t="str">
        <f t="shared" si="0"/>
        <v/>
      </c>
      <c r="H47" s="86">
        <f t="shared" si="1"/>
        <v>0</v>
      </c>
      <c r="I47" s="86">
        <f>IF($A47="",SUMIFS('Line Detail'!$HI:$HI,'Line Detail'!$Q:$Q,$B47,'Line Detail'!$BI:$BI,"&lt;&gt;No Bid"),SUMIFS('Line Detail'!$HI:$HI,'Line Detail'!$P:$P,$A47,'Line Detail'!$BI:$BI,"&lt;&gt;No Bid"))</f>
        <v>0</v>
      </c>
      <c r="J47" s="86">
        <f>IF($A47="",SUMIFS('Line Detail'!$HK:$HK,'Line Detail'!$Q:$Q,$B47,'Line Detail'!$BI:$BI,"&lt;&gt;No Bid"),SUMIFS('Line Detail'!$HK:$HK,'Line Detail'!$P:$P,$A47,'Line Detail'!$BI:$BI,"&lt;&gt;No Bid"))</f>
        <v>0</v>
      </c>
      <c r="K47" s="86">
        <f t="shared" si="3"/>
        <v>0</v>
      </c>
      <c r="L47" s="86">
        <f>IF($A47="",SUMIFS('Line Detail'!$GP:$GP,'Line Detail'!$Q:$Q,$B47,'Line Detail'!$BI:$BI,"&lt;&gt;No Bid"),SUMIFS('Line Detail'!$GP:$GP,'Line Detail'!$P:$P,$A47,'Line Detail'!$BI:$BI,"&lt;&gt;No Bid"))</f>
        <v>0</v>
      </c>
      <c r="M47" s="86">
        <f t="shared" si="4"/>
        <v>0</v>
      </c>
      <c r="O47" s="163" t="str">
        <f>IFERROR(IF($A47="",SUMIFS('Line Detail'!$EL:$EL,'Line Detail'!$Q:$Q,$B47,'Line Detail'!$BI:$BI,"&lt;&gt;No Bid"),SUMIFS('Line Detail'!$EL:$EL,'Line Detail'!$P:$P,$A47,'Line Detail'!$BI:$BI,"&lt;&gt;No Bid"))/IF($A47="",SUMIFS('Line Detail'!$FD:$FD,'Line Detail'!$Q:$Q,$B47,'Line Detail'!$BI:$BI,"&lt;&gt;No Bid"),SUMIFS('Line Detail'!$FD:$FD,'Line Detail'!$P:$P,$A47,'Line Detail'!$BI:$BI,"&lt;&gt;No Bid")),"")</f>
        <v/>
      </c>
      <c r="P47" s="158" t="str">
        <f>IFERROR(IF($A47="",SUMIFS('Line Detail'!$FE:$FE,'Line Detail'!$Q:$Q,$B47,'Line Detail'!$BI:$BI,"&lt;&gt;No Bid"),SUMIFS('Line Detail'!$FE:$FE,'Line Detail'!$P:$P,$A47,'Line Detail'!$BI:$BI,"&lt;&gt;No Bid"))/IF($A47="",SUMIFS('Line Detail'!$FW:$FW,'Line Detail'!$Q:$Q,$B47,'Line Detail'!$BI:$BI,"&lt;&gt;No Bid"),SUMIFS('Line Detail'!$FW:$FW,'Line Detail'!$P:$P,$A47,'Line Detail'!$BI:$BI,"&lt;&gt;No Bid")),"")</f>
        <v/>
      </c>
      <c r="R47" s="325">
        <f>IFERROR((SUMIFS('Line Detail'!HL:HL,'Line Detail'!Q:Q,B47,'Line Detail'!BI:BI,"&lt;&gt;No Bid")) / (SUMIFS('Line Detail'!HM:HM,'Line Detail'!Q:Q,B47,'Line Detail'!BI:BI,"&lt;&gt;No Bid")),0)</f>
        <v>0</v>
      </c>
      <c r="T47" s="163" t="str">
        <f>IFERROR(IF($A47="",SUMIFS('Line Detail'!$GI:$GI,'Line Detail'!$Q:$Q,$B47,'Line Detail'!$BI:$BI,"&lt;&gt;No Bid"),SUMIFS('Line Detail'!$GI:$GI,'Line Detail'!$P:$P,$A47,'Line Detail'!$BI:$BI,"&lt;&gt;No Bid"))/IF($A47="",SUMIFS('Line Detail'!$GD:$GD,'Line Detail'!$Q:$Q,$B47,'Line Detail'!$BI:$BI,"&lt;&gt;No Bid"),SUMIFS('Line Detail'!$GD:$GD,'Line Detail'!$P:$P,$A47,'Line Detail'!$BI:$BI,"&lt;&gt;No Bid")),"")</f>
        <v/>
      </c>
      <c r="U47" s="163" t="str">
        <f>IFERROR(IF($A47="",SUMIFS('Line Detail'!$EW:$EW,'Line Detail'!$Q:$Q,$B47,'Line Detail'!$BI:$BI,"&lt;&gt;No Bid"),SUMIFS('Line Detail'!$EW:$EW,'Line Detail'!$P:$P,$A47,'Line Detail'!$BI:$BI,"&lt;&gt;No Bid"))/IF($A47="",SUMIFS('Line Detail'!$ER:$ER,'Line Detail'!$Q:$Q,$B47,'Line Detail'!$BI:$BI,"&lt;&gt;No Bid"),SUMIFS('Line Detail'!$ER:$ER,'Line Detail'!$P:$P,$A47,'Line Detail'!$BI:$BI,"&lt;&gt;No Bid")),"")</f>
        <v/>
      </c>
      <c r="V47" s="158" t="str">
        <f>IFERROR(IF($A47="",SUMIFS('Line Detail'!$FP:$FP,'Line Detail'!$Q:$Q,$B47,'Line Detail'!$BI:$BI,"&lt;&gt;No Bid"),SUMIFS('Line Detail'!$FP:$FP,'Line Detail'!$P:$P,$A47,'Line Detail'!$BI:$BI,"&lt;&gt;No Bid"))/IF($A47="",SUMIFS('Line Detail'!$FK:$FK,'Line Detail'!$Q:$Q,$B47,'Line Detail'!$BI:$BI,"&lt;&gt;No Bid"),SUMIFS('Line Detail'!$FK:$FK,'Line Detail'!$P:$P,$A47,'Line Detail'!$BI:$BI,"&lt;&gt;No Bid")),"")</f>
        <v/>
      </c>
      <c r="W47" s="158" t="str">
        <f>IFERROR(IF($A47="",SUMIFS('Line Detail'!$HA:$HA,'Line Detail'!$Q:$Q,$B47,'Line Detail'!$BI:$BI,"&lt;&gt;No Bid"),SUMIFS('Line Detail'!$HA:$HA,'Line Detail'!$P:$P,$A47,'Line Detail'!$BI:$BI,"&lt;&gt;No Bid"))/IF($A47="",SUMIFS('Line Detail'!$FK:$FK,'Line Detail'!$Q:$Q,$B47,'Line Detail'!$BI:$BI,"&lt;&gt;No Bid"),SUMIFS('Line Detail'!$FK:$FK,'Line Detail'!$P:$P,$A47,'Line Detail'!$BI:$BI,"&lt;&gt;No Bid")),"")</f>
        <v/>
      </c>
      <c r="Y47" s="4">
        <f>IF($A47="",SUMIFS('Line Detail'!$GI:$GI,'Line Detail'!$Q:$Q,$B47,'Line Detail'!$BI:$BI,"&lt;&gt;No Bid"),SUMIFS('Line Detail'!$GI:$GI,'Line Detail'!$P:$P,$A47,'Line Detail'!$BI:$BI,"&lt;&gt;No Bid"))</f>
        <v>0</v>
      </c>
      <c r="Z47" s="4">
        <f>IF($A47="",SUMIFS('Line Detail'!$EW:$EW,'Line Detail'!$Q:$Q,$B47,'Line Detail'!$BI:$BI,"&lt;&gt;No Bid"),SUMIFS('Line Detail'!$EW:$EW,'Line Detail'!$P:$P,$A47,'Line Detail'!$BI:$BI,"&lt;&gt;No Bid"))</f>
        <v>0</v>
      </c>
      <c r="AA47" s="86">
        <f>IF($A47="",SUMIFS('Line Detail'!$FP:$FP,'Line Detail'!$Q:$Q,$B47,'Line Detail'!$BI:$BI,"&lt;&gt;No Bid"),SUMIFS('Line Detail'!$FP:$FP,'Line Detail'!$P:$P,$A47,'Line Detail'!$BI:$BI,"&lt;&gt;No Bid"))</f>
        <v>0</v>
      </c>
      <c r="AB47" s="86">
        <f>IF($A47="",SUMIFS('Line Detail'!$HA:$HA,'Line Detail'!$Q:$Q,$B47,'Line Detail'!$BI:$BI,"&lt;&gt;No Bid"),SUMIFS('Line Detail'!$HA:$HA,'Line Detail'!$P:$P,$A47,'Line Detail'!$BI:$BI,"&lt;&gt;No Bid"))</f>
        <v>0</v>
      </c>
      <c r="AD47" s="163" t="str">
        <f>IFERROR(IF($A47="",SUMIFS('Line Detail'!$GO:$GO,'Line Detail'!$Q:$Q,$B47,'Line Detail'!$BI:$BI,"&lt;&gt;No Bid"),SUMIFS('Line Detail'!$GO:$GO,'Line Detail'!$P:$P,$A47,'Line Detail'!$BI:$BI,"&lt;&gt;No Bid"))/IF($A47="",SUMIFS('Line Detail'!$GD:$GD,'Line Detail'!$Q:$Q,$B47,'Line Detail'!$BI:$BI,"&lt;&gt;No Bid"),SUMIFS('Line Detail'!$GD:$GD,'Line Detail'!$P:$P,$A47,'Line Detail'!$BI:$BI,"&lt;&gt;No Bid")),"")</f>
        <v/>
      </c>
      <c r="AE47" s="163" t="str">
        <f>IFERROR(IF($A47="",SUMIFS('Line Detail'!$FC:$FC,'Line Detail'!$Q:$Q,$B47,'Line Detail'!$BI:$BI,"&lt;&gt;No Bid"),SUMIFS('Line Detail'!$FC:$FC,'Line Detail'!$P:$P,$A47,'Line Detail'!$BI:$BI,"&lt;&gt;No Bid"))/IF($A47="",SUMIFS('Line Detail'!$ER:$ER,'Line Detail'!$Q:$Q,$B47,'Line Detail'!$BI:$BI,"&lt;&gt;No Bid"),SUMIFS('Line Detail'!$ER:$ER,'Line Detail'!$P:$P,$A47,'Line Detail'!$BI:$BI,"&lt;&gt;No Bid")),"")</f>
        <v/>
      </c>
      <c r="AF47" s="158" t="str">
        <f>IFERROR(IF($A47="",SUMIFS('Line Detail'!$FV:$FV,'Line Detail'!$Q:$Q,$B47,'Line Detail'!$BI:$BI,"&lt;&gt;No Bid"),SUMIFS('Line Detail'!$FV:$FV,'Line Detail'!$P:$P,$A47,'Line Detail'!$BI:$BI,"&lt;&gt;No Bid"))/IF($A47="",SUMIFS('Line Detail'!$FK:$FK,'Line Detail'!$Q:$Q,$B47,'Line Detail'!$BI:$BI,"&lt;&gt;No Bid"),SUMIFS('Line Detail'!$FK:$FK,'Line Detail'!$P:$P,$A47,'Line Detail'!$BI:$BI,"&lt;&gt;No Bid")),"")</f>
        <v/>
      </c>
      <c r="AG47" s="158" t="str">
        <f>IFERROR(IF($A47="",SUMIFS('Line Detail'!$HG:$HG,'Line Detail'!$Q:$Q,$B47,'Line Detail'!$BI:$BI,"&lt;&gt;No Bid"),SUMIFS('Line Detail'!$HG:$HG,'Line Detail'!$P:$P,$A47,'Line Detail'!$BI:$BI,"&lt;&gt;No Bid"))/IF($A47="",SUMIFS('Line Detail'!$FK:$FK,'Line Detail'!$Q:$Q,$B47,'Line Detail'!$BI:$BI,"&lt;&gt;No Bid"),SUMIFS('Line Detail'!$FK:$FK,'Line Detail'!$P:$P,$A47,'Line Detail'!$BI:$BI,"&lt;&gt;No Bid")),"")</f>
        <v/>
      </c>
      <c r="AI47" s="4">
        <f>IF($A47="",SUMIFS('Line Detail'!$GO:$GO,'Line Detail'!$Q:$Q,$B47,'Line Detail'!$BI:$BI,"&lt;&gt;No Bid"),SUMIFS('Line Detail'!$GO:$GO,'Line Detail'!$P:$P,$A47,'Line Detail'!$BI:$BI,"&lt;&gt;No Bid"))</f>
        <v>0</v>
      </c>
      <c r="AJ47" s="4">
        <f>IF($A47="",SUMIFS('Line Detail'!$FC:$FC,'Line Detail'!$Q:$Q,$B47,'Line Detail'!$BI:$BI,"&lt;&gt;No Bid"),SUMIFS('Line Detail'!$FC:$FC,'Line Detail'!$P:$P,$A47,'Line Detail'!$BI:$BI,"&lt;&gt;No Bid"))</f>
        <v>0</v>
      </c>
      <c r="AK47" s="86">
        <f>IF($A47="",SUMIFS('Line Detail'!$FV:$FV,'Line Detail'!$Q:$Q,$B47,'Line Detail'!$BI:$BI,"&lt;&gt;No Bid"),SUMIFS('Line Detail'!$FV:$FV,'Line Detail'!$P:$P,$A47,'Line Detail'!$BI:$BI,"&lt;&gt;No Bid"))</f>
        <v>0</v>
      </c>
      <c r="AL47" s="86">
        <f>IF($A47="",SUMIFS('Line Detail'!$HG:$HG,'Line Detail'!$Q:$Q,$B47,'Line Detail'!$BI:$BI,"&lt;&gt;No Bid"),SUMIFS('Line Detail'!$HG:$HG,'Line Detail'!$P:$P,$A47,'Line Detail'!$BI:$BI,"&lt;&gt;No Bid"))</f>
        <v>0</v>
      </c>
    </row>
    <row r="48" spans="1:38" ht="15" customHeight="1" outlineLevel="1" x14ac:dyDescent="0.3">
      <c r="A48" s="87"/>
      <c r="B48" s="85" t="s">
        <v>176</v>
      </c>
      <c r="C48" s="74"/>
      <c r="D48" s="4">
        <f>IF($A48="",SUMIFS('Line Detail'!$FX:$FX,'Line Detail'!$Q:$Q,$B48,'Line Detail'!$BI:$BI,"&lt;&gt;No Bid"),SUMIFS('Line Detail'!$FX:$FX,'Line Detail'!$P:$P,$A48,'Line Detail'!$BI:$BI,"&lt;&gt;No Bid"))</f>
        <v>0</v>
      </c>
      <c r="E48" s="4">
        <f>IF($A48="",SUMIFS('Line Detail'!$EL:$EL,'Line Detail'!$Q:$Q,$B48,'Line Detail'!$BI:$BI,"&lt;&gt;No Bid"),SUMIFS('Line Detail'!$EL:$EL,'Line Detail'!$P:$P,$A48,'Line Detail'!$BI:$BI,"&lt;&gt;No Bid"))</f>
        <v>0</v>
      </c>
      <c r="F48" s="4">
        <f>IF($A48="",SUMIFS('Line Detail'!$FE:$FE,'Line Detail'!$Q:$Q,$B48,'Line Detail'!$BI:$BI,"&lt;&gt;No Bid"),SUMIFS('Line Detail'!$FE:$FE,'Line Detail'!$P:$P,$A48,'Line Detail'!$BI:$BI,"&lt;&gt;No Bid"))</f>
        <v>0</v>
      </c>
      <c r="G48" s="158" t="str">
        <f t="shared" si="0"/>
        <v/>
      </c>
      <c r="H48" s="86">
        <f t="shared" si="1"/>
        <v>0</v>
      </c>
      <c r="I48" s="86">
        <f>IF($A48="",SUMIFS('Line Detail'!$HI:$HI,'Line Detail'!$Q:$Q,$B48,'Line Detail'!$BI:$BI,"&lt;&gt;No Bid"),SUMIFS('Line Detail'!$HI:$HI,'Line Detail'!$P:$P,$A48,'Line Detail'!$BI:$BI,"&lt;&gt;No Bid"))</f>
        <v>0</v>
      </c>
      <c r="J48" s="86">
        <f>IF($A48="",SUMIFS('Line Detail'!$HK:$HK,'Line Detail'!$Q:$Q,$B48,'Line Detail'!$BI:$BI,"&lt;&gt;No Bid"),SUMIFS('Line Detail'!$HK:$HK,'Line Detail'!$P:$P,$A48,'Line Detail'!$BI:$BI,"&lt;&gt;No Bid"))</f>
        <v>0</v>
      </c>
      <c r="K48" s="86">
        <f t="shared" si="3"/>
        <v>0</v>
      </c>
      <c r="L48" s="86">
        <f>IF($A48="",SUMIFS('Line Detail'!$GP:$GP,'Line Detail'!$Q:$Q,$B48,'Line Detail'!$BI:$BI,"&lt;&gt;No Bid"),SUMIFS('Line Detail'!$GP:$GP,'Line Detail'!$P:$P,$A48,'Line Detail'!$BI:$BI,"&lt;&gt;No Bid"))</f>
        <v>0</v>
      </c>
      <c r="M48" s="86">
        <f t="shared" si="4"/>
        <v>0</v>
      </c>
      <c r="O48" s="163" t="str">
        <f>IFERROR(IF($A48="",SUMIFS('Line Detail'!$EL:$EL,'Line Detail'!$Q:$Q,$B48,'Line Detail'!$BI:$BI,"&lt;&gt;No Bid"),SUMIFS('Line Detail'!$EL:$EL,'Line Detail'!$P:$P,$A48,'Line Detail'!$BI:$BI,"&lt;&gt;No Bid"))/IF($A48="",SUMIFS('Line Detail'!$FD:$FD,'Line Detail'!$Q:$Q,$B48,'Line Detail'!$BI:$BI,"&lt;&gt;No Bid"),SUMIFS('Line Detail'!$FD:$FD,'Line Detail'!$P:$P,$A48,'Line Detail'!$BI:$BI,"&lt;&gt;No Bid")),"")</f>
        <v/>
      </c>
      <c r="P48" s="158" t="str">
        <f>IFERROR(IF($A48="",SUMIFS('Line Detail'!$FE:$FE,'Line Detail'!$Q:$Q,$B48,'Line Detail'!$BI:$BI,"&lt;&gt;No Bid"),SUMIFS('Line Detail'!$FE:$FE,'Line Detail'!$P:$P,$A48,'Line Detail'!$BI:$BI,"&lt;&gt;No Bid"))/IF($A48="",SUMIFS('Line Detail'!$FW:$FW,'Line Detail'!$Q:$Q,$B48,'Line Detail'!$BI:$BI,"&lt;&gt;No Bid"),SUMIFS('Line Detail'!$FW:$FW,'Line Detail'!$P:$P,$A48,'Line Detail'!$BI:$BI,"&lt;&gt;No Bid")),"")</f>
        <v/>
      </c>
      <c r="R48" s="325">
        <f>IFERROR((SUMIFS('Line Detail'!HL:HL,'Line Detail'!Q:Q,B48,'Line Detail'!BI:BI,"&lt;&gt;No Bid")) / (SUMIFS('Line Detail'!HM:HM,'Line Detail'!Q:Q,B48,'Line Detail'!BI:BI,"&lt;&gt;No Bid")),0)</f>
        <v>0</v>
      </c>
      <c r="T48" s="163" t="str">
        <f>IFERROR(IF($A48="",SUMIFS('Line Detail'!$GI:$GI,'Line Detail'!$Q:$Q,$B48,'Line Detail'!$BI:$BI,"&lt;&gt;No Bid"),SUMIFS('Line Detail'!$GI:$GI,'Line Detail'!$P:$P,$A48,'Line Detail'!$BI:$BI,"&lt;&gt;No Bid"))/IF($A48="",SUMIFS('Line Detail'!$GD:$GD,'Line Detail'!$Q:$Q,$B48,'Line Detail'!$BI:$BI,"&lt;&gt;No Bid"),SUMIFS('Line Detail'!$GD:$GD,'Line Detail'!$P:$P,$A48,'Line Detail'!$BI:$BI,"&lt;&gt;No Bid")),"")</f>
        <v/>
      </c>
      <c r="U48" s="163" t="str">
        <f>IFERROR(IF($A48="",SUMIFS('Line Detail'!$EW:$EW,'Line Detail'!$Q:$Q,$B48,'Line Detail'!$BI:$BI,"&lt;&gt;No Bid"),SUMIFS('Line Detail'!$EW:$EW,'Line Detail'!$P:$P,$A48,'Line Detail'!$BI:$BI,"&lt;&gt;No Bid"))/IF($A48="",SUMIFS('Line Detail'!$ER:$ER,'Line Detail'!$Q:$Q,$B48,'Line Detail'!$BI:$BI,"&lt;&gt;No Bid"),SUMIFS('Line Detail'!$ER:$ER,'Line Detail'!$P:$P,$A48,'Line Detail'!$BI:$BI,"&lt;&gt;No Bid")),"")</f>
        <v/>
      </c>
      <c r="V48" s="158" t="str">
        <f>IFERROR(IF($A48="",SUMIFS('Line Detail'!$FP:$FP,'Line Detail'!$Q:$Q,$B48,'Line Detail'!$BI:$BI,"&lt;&gt;No Bid"),SUMIFS('Line Detail'!$FP:$FP,'Line Detail'!$P:$P,$A48,'Line Detail'!$BI:$BI,"&lt;&gt;No Bid"))/IF($A48="",SUMIFS('Line Detail'!$FK:$FK,'Line Detail'!$Q:$Q,$B48,'Line Detail'!$BI:$BI,"&lt;&gt;No Bid"),SUMIFS('Line Detail'!$FK:$FK,'Line Detail'!$P:$P,$A48,'Line Detail'!$BI:$BI,"&lt;&gt;No Bid")),"")</f>
        <v/>
      </c>
      <c r="W48" s="158" t="str">
        <f>IFERROR(IF($A48="",SUMIFS('Line Detail'!$HA:$HA,'Line Detail'!$Q:$Q,$B48,'Line Detail'!$BI:$BI,"&lt;&gt;No Bid"),SUMIFS('Line Detail'!$HA:$HA,'Line Detail'!$P:$P,$A48,'Line Detail'!$BI:$BI,"&lt;&gt;No Bid"))/IF($A48="",SUMIFS('Line Detail'!$FK:$FK,'Line Detail'!$Q:$Q,$B48,'Line Detail'!$BI:$BI,"&lt;&gt;No Bid"),SUMIFS('Line Detail'!$FK:$FK,'Line Detail'!$P:$P,$A48,'Line Detail'!$BI:$BI,"&lt;&gt;No Bid")),"")</f>
        <v/>
      </c>
      <c r="Y48" s="4">
        <f>IF($A48="",SUMIFS('Line Detail'!$GI:$GI,'Line Detail'!$Q:$Q,$B48,'Line Detail'!$BI:$BI,"&lt;&gt;No Bid"),SUMIFS('Line Detail'!$GI:$GI,'Line Detail'!$P:$P,$A48,'Line Detail'!$BI:$BI,"&lt;&gt;No Bid"))</f>
        <v>0</v>
      </c>
      <c r="Z48" s="4">
        <f>IF($A48="",SUMIFS('Line Detail'!$EW:$EW,'Line Detail'!$Q:$Q,$B48,'Line Detail'!$BI:$BI,"&lt;&gt;No Bid"),SUMIFS('Line Detail'!$EW:$EW,'Line Detail'!$P:$P,$A48,'Line Detail'!$BI:$BI,"&lt;&gt;No Bid"))</f>
        <v>0</v>
      </c>
      <c r="AA48" s="86">
        <f>IF($A48="",SUMIFS('Line Detail'!$FP:$FP,'Line Detail'!$Q:$Q,$B48,'Line Detail'!$BI:$BI,"&lt;&gt;No Bid"),SUMIFS('Line Detail'!$FP:$FP,'Line Detail'!$P:$P,$A48,'Line Detail'!$BI:$BI,"&lt;&gt;No Bid"))</f>
        <v>0</v>
      </c>
      <c r="AB48" s="86">
        <f>IF($A48="",SUMIFS('Line Detail'!$HA:$HA,'Line Detail'!$Q:$Q,$B48,'Line Detail'!$BI:$BI,"&lt;&gt;No Bid"),SUMIFS('Line Detail'!$HA:$HA,'Line Detail'!$P:$P,$A48,'Line Detail'!$BI:$BI,"&lt;&gt;No Bid"))</f>
        <v>0</v>
      </c>
      <c r="AD48" s="163" t="str">
        <f>IFERROR(IF($A48="",SUMIFS('Line Detail'!$GO:$GO,'Line Detail'!$Q:$Q,$B48,'Line Detail'!$BI:$BI,"&lt;&gt;No Bid"),SUMIFS('Line Detail'!$GO:$GO,'Line Detail'!$P:$P,$A48,'Line Detail'!$BI:$BI,"&lt;&gt;No Bid"))/IF($A48="",SUMIFS('Line Detail'!$GD:$GD,'Line Detail'!$Q:$Q,$B48,'Line Detail'!$BI:$BI,"&lt;&gt;No Bid"),SUMIFS('Line Detail'!$GD:$GD,'Line Detail'!$P:$P,$A48,'Line Detail'!$BI:$BI,"&lt;&gt;No Bid")),"")</f>
        <v/>
      </c>
      <c r="AE48" s="163" t="str">
        <f>IFERROR(IF($A48="",SUMIFS('Line Detail'!$FC:$FC,'Line Detail'!$Q:$Q,$B48,'Line Detail'!$BI:$BI,"&lt;&gt;No Bid"),SUMIFS('Line Detail'!$FC:$FC,'Line Detail'!$P:$P,$A48,'Line Detail'!$BI:$BI,"&lt;&gt;No Bid"))/IF($A48="",SUMIFS('Line Detail'!$ER:$ER,'Line Detail'!$Q:$Q,$B48,'Line Detail'!$BI:$BI,"&lt;&gt;No Bid"),SUMIFS('Line Detail'!$ER:$ER,'Line Detail'!$P:$P,$A48,'Line Detail'!$BI:$BI,"&lt;&gt;No Bid")),"")</f>
        <v/>
      </c>
      <c r="AF48" s="158" t="str">
        <f>IFERROR(IF($A48="",SUMIFS('Line Detail'!$FV:$FV,'Line Detail'!$Q:$Q,$B48,'Line Detail'!$BI:$BI,"&lt;&gt;No Bid"),SUMIFS('Line Detail'!$FV:$FV,'Line Detail'!$P:$P,$A48,'Line Detail'!$BI:$BI,"&lt;&gt;No Bid"))/IF($A48="",SUMIFS('Line Detail'!$FK:$FK,'Line Detail'!$Q:$Q,$B48,'Line Detail'!$BI:$BI,"&lt;&gt;No Bid"),SUMIFS('Line Detail'!$FK:$FK,'Line Detail'!$P:$P,$A48,'Line Detail'!$BI:$BI,"&lt;&gt;No Bid")),"")</f>
        <v/>
      </c>
      <c r="AG48" s="158" t="str">
        <f>IFERROR(IF($A48="",SUMIFS('Line Detail'!$HG:$HG,'Line Detail'!$Q:$Q,$B48,'Line Detail'!$BI:$BI,"&lt;&gt;No Bid"),SUMIFS('Line Detail'!$HG:$HG,'Line Detail'!$P:$P,$A48,'Line Detail'!$BI:$BI,"&lt;&gt;No Bid"))/IF($A48="",SUMIFS('Line Detail'!$FK:$FK,'Line Detail'!$Q:$Q,$B48,'Line Detail'!$BI:$BI,"&lt;&gt;No Bid"),SUMIFS('Line Detail'!$FK:$FK,'Line Detail'!$P:$P,$A48,'Line Detail'!$BI:$BI,"&lt;&gt;No Bid")),"")</f>
        <v/>
      </c>
      <c r="AI48" s="4">
        <f>IF($A48="",SUMIFS('Line Detail'!$GO:$GO,'Line Detail'!$Q:$Q,$B48,'Line Detail'!$BI:$BI,"&lt;&gt;No Bid"),SUMIFS('Line Detail'!$GO:$GO,'Line Detail'!$P:$P,$A48,'Line Detail'!$BI:$BI,"&lt;&gt;No Bid"))</f>
        <v>0</v>
      </c>
      <c r="AJ48" s="4">
        <f>IF($A48="",SUMIFS('Line Detail'!$FC:$FC,'Line Detail'!$Q:$Q,$B48,'Line Detail'!$BI:$BI,"&lt;&gt;No Bid"),SUMIFS('Line Detail'!$FC:$FC,'Line Detail'!$P:$P,$A48,'Line Detail'!$BI:$BI,"&lt;&gt;No Bid"))</f>
        <v>0</v>
      </c>
      <c r="AK48" s="86">
        <f>IF($A48="",SUMIFS('Line Detail'!$FV:$FV,'Line Detail'!$Q:$Q,$B48,'Line Detail'!$BI:$BI,"&lt;&gt;No Bid"),SUMIFS('Line Detail'!$FV:$FV,'Line Detail'!$P:$P,$A48,'Line Detail'!$BI:$BI,"&lt;&gt;No Bid"))</f>
        <v>0</v>
      </c>
      <c r="AL48" s="86">
        <f>IF($A48="",SUMIFS('Line Detail'!$HG:$HG,'Line Detail'!$Q:$Q,$B48,'Line Detail'!$BI:$BI,"&lt;&gt;No Bid"),SUMIFS('Line Detail'!$HG:$HG,'Line Detail'!$P:$P,$A48,'Line Detail'!$BI:$BI,"&lt;&gt;No Bid"))</f>
        <v>0</v>
      </c>
    </row>
    <row r="49" spans="1:38" ht="15" customHeight="1" outlineLevel="1" x14ac:dyDescent="0.3">
      <c r="A49" s="87"/>
      <c r="B49" s="85" t="s">
        <v>77</v>
      </c>
      <c r="C49" s="74"/>
      <c r="D49" s="4">
        <f>IF($A49="",SUMIFS('Line Detail'!$FX:$FX,'Line Detail'!$Q:$Q,$B49,'Line Detail'!$BI:$BI,"&lt;&gt;No Bid"),SUMIFS('Line Detail'!$FX:$FX,'Line Detail'!$P:$P,$A49,'Line Detail'!$BI:$BI,"&lt;&gt;No Bid"))</f>
        <v>0</v>
      </c>
      <c r="E49" s="4">
        <f>IF($A49="",SUMIFS('Line Detail'!$EL:$EL,'Line Detail'!$Q:$Q,$B49,'Line Detail'!$BI:$BI,"&lt;&gt;No Bid"),SUMIFS('Line Detail'!$EL:$EL,'Line Detail'!$P:$P,$A49,'Line Detail'!$BI:$BI,"&lt;&gt;No Bid"))</f>
        <v>0</v>
      </c>
      <c r="F49" s="4">
        <f>IF($A49="",SUMIFS('Line Detail'!$FE:$FE,'Line Detail'!$Q:$Q,$B49,'Line Detail'!$BI:$BI,"&lt;&gt;No Bid"),SUMIFS('Line Detail'!$FE:$FE,'Line Detail'!$P:$P,$A49,'Line Detail'!$BI:$BI,"&lt;&gt;No Bid"))</f>
        <v>0</v>
      </c>
      <c r="G49" s="158" t="str">
        <f t="shared" si="0"/>
        <v/>
      </c>
      <c r="H49" s="86">
        <f t="shared" si="1"/>
        <v>0</v>
      </c>
      <c r="I49" s="86">
        <f>IF($A49="",SUMIFS('Line Detail'!$HI:$HI,'Line Detail'!$Q:$Q,$B49,'Line Detail'!$BI:$BI,"&lt;&gt;No Bid"),SUMIFS('Line Detail'!$HI:$HI,'Line Detail'!$P:$P,$A49,'Line Detail'!$BI:$BI,"&lt;&gt;No Bid"))</f>
        <v>0</v>
      </c>
      <c r="J49" s="86">
        <f>IF($A49="",SUMIFS('Line Detail'!$HK:$HK,'Line Detail'!$Q:$Q,$B49,'Line Detail'!$BI:$BI,"&lt;&gt;No Bid"),SUMIFS('Line Detail'!$HK:$HK,'Line Detail'!$P:$P,$A49,'Line Detail'!$BI:$BI,"&lt;&gt;No Bid"))</f>
        <v>0</v>
      </c>
      <c r="K49" s="86">
        <f t="shared" si="3"/>
        <v>0</v>
      </c>
      <c r="L49" s="86">
        <f>IF($A49="",SUMIFS('Line Detail'!$GP:$GP,'Line Detail'!$Q:$Q,$B49,'Line Detail'!$BI:$BI,"&lt;&gt;No Bid"),SUMIFS('Line Detail'!$GP:$GP,'Line Detail'!$P:$P,$A49,'Line Detail'!$BI:$BI,"&lt;&gt;No Bid"))</f>
        <v>0</v>
      </c>
      <c r="M49" s="86">
        <f t="shared" si="4"/>
        <v>0</v>
      </c>
      <c r="O49" s="163" t="str">
        <f>IFERROR(IF($A49="",SUMIFS('Line Detail'!$EL:$EL,'Line Detail'!$Q:$Q,$B49,'Line Detail'!$BI:$BI,"&lt;&gt;No Bid"),SUMIFS('Line Detail'!$EL:$EL,'Line Detail'!$P:$P,$A49,'Line Detail'!$BI:$BI,"&lt;&gt;No Bid"))/IF($A49="",SUMIFS('Line Detail'!$FD:$FD,'Line Detail'!$Q:$Q,$B49,'Line Detail'!$BI:$BI,"&lt;&gt;No Bid"),SUMIFS('Line Detail'!$FD:$FD,'Line Detail'!$P:$P,$A49,'Line Detail'!$BI:$BI,"&lt;&gt;No Bid")),"")</f>
        <v/>
      </c>
      <c r="P49" s="158" t="str">
        <f>IFERROR(IF($A49="",SUMIFS('Line Detail'!$FE:$FE,'Line Detail'!$Q:$Q,$B49,'Line Detail'!$BI:$BI,"&lt;&gt;No Bid"),SUMIFS('Line Detail'!$FE:$FE,'Line Detail'!$P:$P,$A49,'Line Detail'!$BI:$BI,"&lt;&gt;No Bid"))/IF($A49="",SUMIFS('Line Detail'!$FW:$FW,'Line Detail'!$Q:$Q,$B49,'Line Detail'!$BI:$BI,"&lt;&gt;No Bid"),SUMIFS('Line Detail'!$FW:$FW,'Line Detail'!$P:$P,$A49,'Line Detail'!$BI:$BI,"&lt;&gt;No Bid")),"")</f>
        <v/>
      </c>
      <c r="R49" s="325">
        <f>IFERROR((SUMIFS('Line Detail'!HL:HL,'Line Detail'!Q:Q,B49,'Line Detail'!BI:BI,"&lt;&gt;No Bid")) / (SUMIFS('Line Detail'!HM:HM,'Line Detail'!Q:Q,B49,'Line Detail'!BI:BI,"&lt;&gt;No Bid")),0)</f>
        <v>0</v>
      </c>
      <c r="T49" s="163" t="str">
        <f>IFERROR(IF($A49="",SUMIFS('Line Detail'!$GI:$GI,'Line Detail'!$Q:$Q,$B49,'Line Detail'!$BI:$BI,"&lt;&gt;No Bid"),SUMIFS('Line Detail'!$GI:$GI,'Line Detail'!$P:$P,$A49,'Line Detail'!$BI:$BI,"&lt;&gt;No Bid"))/IF($A49="",SUMIFS('Line Detail'!$GD:$GD,'Line Detail'!$Q:$Q,$B49,'Line Detail'!$BI:$BI,"&lt;&gt;No Bid"),SUMIFS('Line Detail'!$GD:$GD,'Line Detail'!$P:$P,$A49,'Line Detail'!$BI:$BI,"&lt;&gt;No Bid")),"")</f>
        <v/>
      </c>
      <c r="U49" s="163" t="str">
        <f>IFERROR(IF($A49="",SUMIFS('Line Detail'!$EW:$EW,'Line Detail'!$Q:$Q,$B49,'Line Detail'!$BI:$BI,"&lt;&gt;No Bid"),SUMIFS('Line Detail'!$EW:$EW,'Line Detail'!$P:$P,$A49,'Line Detail'!$BI:$BI,"&lt;&gt;No Bid"))/IF($A49="",SUMIFS('Line Detail'!$ER:$ER,'Line Detail'!$Q:$Q,$B49,'Line Detail'!$BI:$BI,"&lt;&gt;No Bid"),SUMIFS('Line Detail'!$ER:$ER,'Line Detail'!$P:$P,$A49,'Line Detail'!$BI:$BI,"&lt;&gt;No Bid")),"")</f>
        <v/>
      </c>
      <c r="V49" s="158" t="str">
        <f>IFERROR(IF($A49="",SUMIFS('Line Detail'!$FP:$FP,'Line Detail'!$Q:$Q,$B49,'Line Detail'!$BI:$BI,"&lt;&gt;No Bid"),SUMIFS('Line Detail'!$FP:$FP,'Line Detail'!$P:$P,$A49,'Line Detail'!$BI:$BI,"&lt;&gt;No Bid"))/IF($A49="",SUMIFS('Line Detail'!$FK:$FK,'Line Detail'!$Q:$Q,$B49,'Line Detail'!$BI:$BI,"&lt;&gt;No Bid"),SUMIFS('Line Detail'!$FK:$FK,'Line Detail'!$P:$P,$A49,'Line Detail'!$BI:$BI,"&lt;&gt;No Bid")),"")</f>
        <v/>
      </c>
      <c r="W49" s="158" t="str">
        <f>IFERROR(IF($A49="",SUMIFS('Line Detail'!$HA:$HA,'Line Detail'!$Q:$Q,$B49,'Line Detail'!$BI:$BI,"&lt;&gt;No Bid"),SUMIFS('Line Detail'!$HA:$HA,'Line Detail'!$P:$P,$A49,'Line Detail'!$BI:$BI,"&lt;&gt;No Bid"))/IF($A49="",SUMIFS('Line Detail'!$FK:$FK,'Line Detail'!$Q:$Q,$B49,'Line Detail'!$BI:$BI,"&lt;&gt;No Bid"),SUMIFS('Line Detail'!$FK:$FK,'Line Detail'!$P:$P,$A49,'Line Detail'!$BI:$BI,"&lt;&gt;No Bid")),"")</f>
        <v/>
      </c>
      <c r="Y49" s="4">
        <f>IF($A49="",SUMIFS('Line Detail'!$GI:$GI,'Line Detail'!$Q:$Q,$B49,'Line Detail'!$BI:$BI,"&lt;&gt;No Bid"),SUMIFS('Line Detail'!$GI:$GI,'Line Detail'!$P:$P,$A49,'Line Detail'!$BI:$BI,"&lt;&gt;No Bid"))</f>
        <v>0</v>
      </c>
      <c r="Z49" s="4">
        <f>IF($A49="",SUMIFS('Line Detail'!$EW:$EW,'Line Detail'!$Q:$Q,$B49,'Line Detail'!$BI:$BI,"&lt;&gt;No Bid"),SUMIFS('Line Detail'!$EW:$EW,'Line Detail'!$P:$P,$A49,'Line Detail'!$BI:$BI,"&lt;&gt;No Bid"))</f>
        <v>0</v>
      </c>
      <c r="AA49" s="86">
        <f>IF($A49="",SUMIFS('Line Detail'!$FP:$FP,'Line Detail'!$Q:$Q,$B49,'Line Detail'!$BI:$BI,"&lt;&gt;No Bid"),SUMIFS('Line Detail'!$FP:$FP,'Line Detail'!$P:$P,$A49,'Line Detail'!$BI:$BI,"&lt;&gt;No Bid"))</f>
        <v>0</v>
      </c>
      <c r="AB49" s="86">
        <f>IF($A49="",SUMIFS('Line Detail'!$HA:$HA,'Line Detail'!$Q:$Q,$B49,'Line Detail'!$BI:$BI,"&lt;&gt;No Bid"),SUMIFS('Line Detail'!$HA:$HA,'Line Detail'!$P:$P,$A49,'Line Detail'!$BI:$BI,"&lt;&gt;No Bid"))</f>
        <v>0</v>
      </c>
      <c r="AD49" s="163" t="str">
        <f>IFERROR(IF($A49="",SUMIFS('Line Detail'!$GO:$GO,'Line Detail'!$Q:$Q,$B49,'Line Detail'!$BI:$BI,"&lt;&gt;No Bid"),SUMIFS('Line Detail'!$GO:$GO,'Line Detail'!$P:$P,$A49,'Line Detail'!$BI:$BI,"&lt;&gt;No Bid"))/IF($A49="",SUMIFS('Line Detail'!$GD:$GD,'Line Detail'!$Q:$Q,$B49,'Line Detail'!$BI:$BI,"&lt;&gt;No Bid"),SUMIFS('Line Detail'!$GD:$GD,'Line Detail'!$P:$P,$A49,'Line Detail'!$BI:$BI,"&lt;&gt;No Bid")),"")</f>
        <v/>
      </c>
      <c r="AE49" s="163" t="str">
        <f>IFERROR(IF($A49="",SUMIFS('Line Detail'!$FC:$FC,'Line Detail'!$Q:$Q,$B49,'Line Detail'!$BI:$BI,"&lt;&gt;No Bid"),SUMIFS('Line Detail'!$FC:$FC,'Line Detail'!$P:$P,$A49,'Line Detail'!$BI:$BI,"&lt;&gt;No Bid"))/IF($A49="",SUMIFS('Line Detail'!$ER:$ER,'Line Detail'!$Q:$Q,$B49,'Line Detail'!$BI:$BI,"&lt;&gt;No Bid"),SUMIFS('Line Detail'!$ER:$ER,'Line Detail'!$P:$P,$A49,'Line Detail'!$BI:$BI,"&lt;&gt;No Bid")),"")</f>
        <v/>
      </c>
      <c r="AF49" s="158" t="str">
        <f>IFERROR(IF($A49="",SUMIFS('Line Detail'!$FV:$FV,'Line Detail'!$Q:$Q,$B49,'Line Detail'!$BI:$BI,"&lt;&gt;No Bid"),SUMIFS('Line Detail'!$FV:$FV,'Line Detail'!$P:$P,$A49,'Line Detail'!$BI:$BI,"&lt;&gt;No Bid"))/IF($A49="",SUMIFS('Line Detail'!$FK:$FK,'Line Detail'!$Q:$Q,$B49,'Line Detail'!$BI:$BI,"&lt;&gt;No Bid"),SUMIFS('Line Detail'!$FK:$FK,'Line Detail'!$P:$P,$A49,'Line Detail'!$BI:$BI,"&lt;&gt;No Bid")),"")</f>
        <v/>
      </c>
      <c r="AG49" s="158" t="str">
        <f>IFERROR(IF($A49="",SUMIFS('Line Detail'!$HG:$HG,'Line Detail'!$Q:$Q,$B49,'Line Detail'!$BI:$BI,"&lt;&gt;No Bid"),SUMIFS('Line Detail'!$HG:$HG,'Line Detail'!$P:$P,$A49,'Line Detail'!$BI:$BI,"&lt;&gt;No Bid"))/IF($A49="",SUMIFS('Line Detail'!$FK:$FK,'Line Detail'!$Q:$Q,$B49,'Line Detail'!$BI:$BI,"&lt;&gt;No Bid"),SUMIFS('Line Detail'!$FK:$FK,'Line Detail'!$P:$P,$A49,'Line Detail'!$BI:$BI,"&lt;&gt;No Bid")),"")</f>
        <v/>
      </c>
      <c r="AI49" s="4">
        <f>IF($A49="",SUMIFS('Line Detail'!$GO:$GO,'Line Detail'!$Q:$Q,$B49,'Line Detail'!$BI:$BI,"&lt;&gt;No Bid"),SUMIFS('Line Detail'!$GO:$GO,'Line Detail'!$P:$P,$A49,'Line Detail'!$BI:$BI,"&lt;&gt;No Bid"))</f>
        <v>0</v>
      </c>
      <c r="AJ49" s="4">
        <f>IF($A49="",SUMIFS('Line Detail'!$FC:$FC,'Line Detail'!$Q:$Q,$B49,'Line Detail'!$BI:$BI,"&lt;&gt;No Bid"),SUMIFS('Line Detail'!$FC:$FC,'Line Detail'!$P:$P,$A49,'Line Detail'!$BI:$BI,"&lt;&gt;No Bid"))</f>
        <v>0</v>
      </c>
      <c r="AK49" s="86">
        <f>IF($A49="",SUMIFS('Line Detail'!$FV:$FV,'Line Detail'!$Q:$Q,$B49,'Line Detail'!$BI:$BI,"&lt;&gt;No Bid"),SUMIFS('Line Detail'!$FV:$FV,'Line Detail'!$P:$P,$A49,'Line Detail'!$BI:$BI,"&lt;&gt;No Bid"))</f>
        <v>0</v>
      </c>
      <c r="AL49" s="86">
        <f>IF($A49="",SUMIFS('Line Detail'!$HG:$HG,'Line Detail'!$Q:$Q,$B49,'Line Detail'!$BI:$BI,"&lt;&gt;No Bid"),SUMIFS('Line Detail'!$HG:$HG,'Line Detail'!$P:$P,$A49,'Line Detail'!$BI:$BI,"&lt;&gt;No Bid"))</f>
        <v>0</v>
      </c>
    </row>
    <row r="50" spans="1:38" ht="15" customHeight="1" thickBot="1" x14ac:dyDescent="0.35">
      <c r="A50" s="88"/>
      <c r="B50" s="81"/>
      <c r="C50" s="81"/>
      <c r="D50" s="68"/>
      <c r="E50" s="68"/>
      <c r="F50" s="68"/>
      <c r="G50" s="159"/>
      <c r="H50" s="89"/>
      <c r="I50" s="89"/>
      <c r="J50" s="89"/>
      <c r="K50" s="89"/>
      <c r="L50" s="89"/>
      <c r="M50" s="89"/>
      <c r="O50" s="164"/>
      <c r="P50" s="159"/>
      <c r="R50" s="326"/>
      <c r="T50" s="164"/>
      <c r="U50" s="164"/>
      <c r="V50" s="159"/>
      <c r="W50" s="159" t="str">
        <f>IFERROR(IF($A50="",SUMIFS('Line Detail'!$HA:$HA,'Line Detail'!#REF!,$B50,'Line Detail'!$BI:$BI,"&lt;&gt;No Bid"),SUMIFS('Line Detail'!$HA:$HA,'Line Detail'!$P:$P,$A50,'Line Detail'!$BI:$BI,"&lt;&gt;No Bid"))/IF($A50="",SUMIFS('Line Detail'!$FK:$FK,'Line Detail'!#REF!,$B50,'Line Detail'!$BI:$BI,"&lt;&gt;No Bid"),SUMIFS('Line Detail'!$FK:$FK,'Line Detail'!$P:$P,$A50,'Line Detail'!$BI:$BI,"&lt;&gt;No Bid")),"")</f>
        <v/>
      </c>
      <c r="Y50" s="68"/>
      <c r="Z50" s="68"/>
      <c r="AA50" s="89"/>
      <c r="AB50" s="89"/>
      <c r="AD50" s="164"/>
      <c r="AE50" s="164"/>
      <c r="AF50" s="159"/>
      <c r="AG50" s="159" t="str">
        <f>IFERROR(IF($A50="",SUMIFS('Line Detail'!$HG:$HG,'Line Detail'!#REF!,$B50,'Line Detail'!$BI:$BI,"&lt;&gt;No Bid"),SUMIFS('Line Detail'!$HG:$HG,'Line Detail'!$P:$P,$A50,'Line Detail'!$BI:$BI,"&lt;&gt;No Bid"))/IF($A50="",SUMIFS('Line Detail'!$FK:$FK,'Line Detail'!#REF!,$B50,'Line Detail'!$BI:$BI,"&lt;&gt;No Bid"),SUMIFS('Line Detail'!$FK:$FK,'Line Detail'!$P:$P,$A50,'Line Detail'!$BI:$BI,"&lt;&gt;No Bid")),"")</f>
        <v/>
      </c>
      <c r="AI50" s="68"/>
      <c r="AJ50" s="68"/>
      <c r="AK50" s="89"/>
      <c r="AL50" s="89"/>
    </row>
    <row r="51" spans="1:38" x14ac:dyDescent="0.3">
      <c r="A51" s="50" t="s">
        <v>35</v>
      </c>
      <c r="D51" s="90">
        <f>SUMIF($A5:$A50,"&gt;A",D5:D50)</f>
        <v>0</v>
      </c>
      <c r="E51" s="90">
        <f>SUMIF($A5:$A50,"&gt;A",E5:E50)</f>
        <v>0</v>
      </c>
      <c r="F51" s="90">
        <f>SUMIF($A5:$A50,"&gt;A",F5:F50)</f>
        <v>0</v>
      </c>
      <c r="G51" s="160"/>
      <c r="H51" s="90">
        <f t="shared" ref="H51:M51" si="13">SUMIF($A5:$A50,"&gt;A",H5:H50)</f>
        <v>0</v>
      </c>
      <c r="I51" s="90">
        <f t="shared" si="13"/>
        <v>0</v>
      </c>
      <c r="J51" s="90">
        <f t="shared" si="13"/>
        <v>0</v>
      </c>
      <c r="K51" s="90">
        <f t="shared" si="13"/>
        <v>0</v>
      </c>
      <c r="L51" s="90">
        <f t="shared" si="13"/>
        <v>0</v>
      </c>
      <c r="M51" s="90">
        <f t="shared" si="13"/>
        <v>0</v>
      </c>
      <c r="O51" s="160" t="str" cm="1">
        <f t="array" ref="O51">IFERROR(SUM(SUMIFS('Line Detail'!$EL:$EL,'Line Detail'!$BI:$BI,{"Contract (C)","Contract (M)","Program Price","Off-Contract"}))/SUM(SUMIFS('Line Detail'!$FD:$FD,'Line Detail'!$BI:$BI,{"Contract (C)","Contract (M)","Program Price","Off-Contract"})),"")</f>
        <v/>
      </c>
      <c r="P51" s="160" t="str" cm="1">
        <f t="array" ref="P51">IFERROR(SUM(SUMIFS('Line Detail'!$FE:$FE,'Line Detail'!$BI:$BI,{"Contract (C)","Contract (M)","Program Price","Off-Contract"}))/SUM(SUMIFS('Line Detail'!$FW:$FW,'Line Detail'!$BI:$BI,{"Contract (C)","Contract (M)","Program Price","Off-Contract"})),"")</f>
        <v/>
      </c>
      <c r="R51" s="335">
        <f>CPE!E4</f>
        <v>0</v>
      </c>
      <c r="T51" s="160" t="str">
        <f>IFERROR(SUMIFS('Line Detail'!$GI:$GI,'Line Detail'!$BI:$BI,"&lt;&gt;No Bid")/SUMIFS('Line Detail'!$GD:$GD,'Line Detail'!$BI:$BI,"&lt;&gt;No Bid"),"")</f>
        <v/>
      </c>
      <c r="U51" s="160" t="str">
        <f>IFERROR(SUMIFS('Line Detail'!$EW:$EW,'Line Detail'!$BI:$BI,"&lt;&gt;No Bid")/SUMIFS('Line Detail'!$ER:$ER,'Line Detail'!$BI:$BI,"&lt;&gt;No Bid"),"")</f>
        <v/>
      </c>
      <c r="V51" s="160" t="str">
        <f>IFERROR(SUMIFS('Line Detail'!$FP:$FP,'Line Detail'!$BI:$BI,"&lt;&gt;No Bid")/SUMIFS('Line Detail'!$FK:$FK,'Line Detail'!$BI:$BI,"&lt;&gt;No Bid"),"")</f>
        <v/>
      </c>
      <c r="W51" s="160" t="str">
        <f>IFERROR(SUMIFS('Line Detail'!$HA:$HA,'Line Detail'!$BI:$BI,"&lt;&gt;No Bid")/SUMIFS('Line Detail'!$FK:$FK,'Line Detail'!$BI:$BI,"&lt;&gt;No Bid"),"")</f>
        <v/>
      </c>
      <c r="Y51" s="90">
        <f>SUMIF($A5:$A50,"&gt;A",Y5:Y50)</f>
        <v>0</v>
      </c>
      <c r="Z51" s="90">
        <f>SUMIF($A5:$A50,"&gt;A",Z5:Z50)</f>
        <v>0</v>
      </c>
      <c r="AA51" s="90">
        <f>SUMIF($A5:$A50,"&gt;A",AA5:AA50)</f>
        <v>0</v>
      </c>
      <c r="AB51" s="90">
        <f>SUMIF($A5:$A50,"&gt;A",AB5:AB50)</f>
        <v>0</v>
      </c>
      <c r="AD51" s="160" t="str">
        <f>IFERROR(SUMIFS('Line Detail'!$GO:$GO,'Line Detail'!$BI:$BI,"&lt;&gt;No Bid")/SUMIFS('Line Detail'!$GD:$GD,'Line Detail'!$BI:$BI,"&lt;&gt;No Bid"),"")</f>
        <v/>
      </c>
      <c r="AE51" s="160" t="str">
        <f>IFERROR(SUMIFS('Line Detail'!$FC:$FC,'Line Detail'!$BI:$BI,"&lt;&gt;No Bid")/SUMIFS('Line Detail'!$ER:$ER,'Line Detail'!$BI:$BI,"&lt;&gt;No Bid"),"")</f>
        <v/>
      </c>
      <c r="AF51" s="160" t="str">
        <f>IFERROR(SUMIFS('Line Detail'!$FV:$FV,'Line Detail'!$BI:$BI,"&lt;&gt;No Bid")/SUMIFS('Line Detail'!$FK:$FK,'Line Detail'!$BI:$BI,"&lt;&gt;No Bid"),"")</f>
        <v/>
      </c>
      <c r="AG51" s="160"/>
      <c r="AI51" s="90">
        <f>SUMIF($A5:$A50,"&gt;A",AI5:AI50)</f>
        <v>0</v>
      </c>
      <c r="AJ51" s="90">
        <f>SUMIF($A5:$A50,"&gt;A",AJ5:AJ50)</f>
        <v>0</v>
      </c>
      <c r="AK51" s="90">
        <f>SUMIF($A5:$A50,"&gt;A",AK5:AK50)</f>
        <v>0</v>
      </c>
      <c r="AL51" s="90">
        <f>SUMIF($A5:$A50,"&gt;A",AL5:AL50)</f>
        <v>0</v>
      </c>
    </row>
    <row r="68" spans="1:1" x14ac:dyDescent="0.3">
      <c r="A68" s="51" t="s">
        <v>182</v>
      </c>
    </row>
  </sheetData>
  <pageMargins left="0.25" right="0.25" top="0.75" bottom="0.75" header="0.3" footer="0.3"/>
  <pageSetup paperSize="5" scale="85" fitToHeight="0" orientation="landscape" horizontalDpi="150" verticalDpi="15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AD3C2-8733-47EF-8E15-F2362A322482}">
  <sheetPr codeName="Sheet6">
    <tabColor theme="9"/>
  </sheetPr>
  <dimension ref="A1:U30"/>
  <sheetViews>
    <sheetView workbookViewId="0">
      <selection activeCell="E27" sqref="E27"/>
    </sheetView>
  </sheetViews>
  <sheetFormatPr defaultColWidth="8.5546875" defaultRowHeight="13.8" outlineLevelRow="1" x14ac:dyDescent="0.3"/>
  <cols>
    <col min="1" max="1" customWidth="true" style="51" width="18.0"/>
    <col min="2" max="3" style="51" width="8.5546875"/>
    <col min="4" max="4" customWidth="true" style="51" width="1.5546875"/>
    <col min="5" max="5" customWidth="true" style="51" width="11.5546875"/>
    <col min="6" max="6" style="51" width="8.5546875"/>
    <col min="7" max="7" customWidth="true" style="51" width="1.5546875"/>
    <col min="8" max="8" customWidth="true" style="51" width="10.44140625"/>
    <col min="9" max="9" customWidth="true" style="125" width="10.0"/>
    <col min="10" max="11" customWidth="true" style="51" width="1.5546875"/>
    <col min="12" max="12" customWidth="true" style="51" width="13.109375"/>
    <col min="13" max="13" customWidth="true" style="125" width="10.0"/>
    <col min="14" max="15" customWidth="true" style="51" width="1.5546875"/>
    <col min="16" max="16" customWidth="true" style="51" width="12.109375"/>
    <col min="17" max="17" customWidth="true" style="125" width="9.6640625"/>
    <col min="18" max="18" customWidth="true" style="51" width="3.88671875"/>
    <col min="19" max="19" customWidth="true" style="51" width="8.44140625"/>
    <col min="20" max="20" customWidth="true" style="422" width="5.44140625"/>
    <col min="21" max="16384" style="51" width="8.5546875"/>
  </cols>
  <sheetData>
    <row r="1" spans="1:21" x14ac:dyDescent="0.3">
      <c r="A1" s="50" t="s">
        <v>203</v>
      </c>
      <c r="B1" s="51">
        <f>PARAMETERS!B1</f>
        <v>0</v>
      </c>
      <c r="E1" s="51">
        <f>PARAMETERS!D1</f>
        <v>0</v>
      </c>
      <c r="Q1" s="51"/>
    </row>
    <row r="2" spans="1:21" x14ac:dyDescent="0.3">
      <c r="A2" s="50"/>
      <c r="Q2" s="51"/>
    </row>
    <row r="3" spans="1:21" ht="14.4" thickBot="1" x14ac:dyDescent="0.35">
      <c r="E3" s="59" t="s">
        <v>469</v>
      </c>
      <c r="F3" s="126"/>
      <c r="H3" s="59" t="s">
        <v>470</v>
      </c>
      <c r="I3" s="126"/>
      <c r="L3" s="59" t="s">
        <v>471</v>
      </c>
      <c r="M3" s="126"/>
      <c r="P3" s="59" t="s">
        <v>472</v>
      </c>
      <c r="Q3" s="126"/>
    </row>
    <row r="4" spans="1:21" x14ac:dyDescent="0.3">
      <c r="A4" s="327" t="s">
        <v>438</v>
      </c>
      <c r="B4" s="328"/>
      <c r="C4" s="349">
        <f>CPE!E4</f>
        <v>0</v>
      </c>
      <c r="E4" s="59"/>
      <c r="F4" s="126"/>
      <c r="H4" s="59"/>
      <c r="I4" s="126"/>
      <c r="L4" s="59"/>
      <c r="M4" s="126"/>
      <c r="P4" s="59"/>
      <c r="Q4" s="126"/>
    </row>
    <row r="5" spans="1:21" ht="14.4" thickBot="1" x14ac:dyDescent="0.35">
      <c r="A5" s="329" t="s">
        <v>452</v>
      </c>
      <c r="B5" s="330"/>
      <c r="C5" s="347">
        <f>CPE!E5</f>
        <v>0</v>
      </c>
      <c r="E5" s="59"/>
      <c r="F5" s="126"/>
      <c r="H5" s="59"/>
      <c r="I5" s="126"/>
      <c r="L5" s="59"/>
      <c r="M5" s="126"/>
      <c r="P5" s="59"/>
      <c r="Q5" s="126"/>
    </row>
    <row r="6" spans="1:21" ht="14.4" thickBot="1" x14ac:dyDescent="0.35">
      <c r="H6" s="423"/>
      <c r="I6" s="424"/>
      <c r="L6" s="423"/>
      <c r="M6" s="424"/>
      <c r="P6" s="59"/>
      <c r="Q6" s="126"/>
    </row>
    <row r="7" spans="1:21" x14ac:dyDescent="0.3">
      <c r="A7" s="427" t="s">
        <v>27</v>
      </c>
      <c r="B7" s="428"/>
      <c r="C7" s="429"/>
      <c r="E7" s="446">
        <f>SUMIFS('Line Detail'!$FE:$FE,'Line Detail'!$BI:$BI,"&lt;&gt;No Bid",'Line Detail'!$AO:$AO,"One Time")</f>
        <v>0</v>
      </c>
      <c r="F7" s="447" t="str">
        <f>IFERROR(E7/E$7,"")</f>
        <v/>
      </c>
      <c r="H7" s="446">
        <f>SUMIFS('Line Detail'!$FE:$FE,'Line Detail'!$BI:$BI,"&lt;&gt;No Bid",'Line Detail'!$AO:$AO,"Annual")</f>
        <v>0</v>
      </c>
      <c r="I7" s="447" t="str">
        <f>IFERROR(H7/H$7,"")</f>
        <v/>
      </c>
      <c r="L7" s="446">
        <f>E7+H7</f>
        <v>0</v>
      </c>
      <c r="M7" s="447" t="str">
        <f>IFERROR(L7/L$7,"")</f>
        <v/>
      </c>
      <c r="P7" s="446">
        <f t="shared" ref="P7:P24" si="0">E7+H7*$T$7</f>
        <v>0</v>
      </c>
      <c r="Q7" s="447" t="str">
        <f>IFERROR(P7/P$7,"")</f>
        <v/>
      </c>
      <c r="S7" s="425" t="s">
        <v>473</v>
      </c>
      <c r="T7" s="426"/>
      <c r="U7" s="51" t="s">
        <v>474</v>
      </c>
    </row>
    <row r="8" spans="1:21" outlineLevel="1" x14ac:dyDescent="0.3">
      <c r="A8" s="430" t="s">
        <v>11</v>
      </c>
      <c r="B8" s="431"/>
      <c r="C8" s="432"/>
      <c r="E8" s="448">
        <f>SUMIFS('Line Detail'!$FF:$FF,'Line Detail'!$BI:$BI,"&lt;&gt;No Bid",'Line Detail'!$AO:$AO,"One Time")</f>
        <v>0</v>
      </c>
      <c r="F8" s="449" t="str">
        <f t="shared" ref="F8:F13" si="1">IFERROR(E8/E$7,"")</f>
        <v/>
      </c>
      <c r="H8" s="448">
        <f>SUMIFS('Line Detail'!$FF:$FF,'Line Detail'!$BI:$BI,"&lt;&gt;No Bid",'Line Detail'!$AO:$AO,"Annual")</f>
        <v>0</v>
      </c>
      <c r="I8" s="449" t="str">
        <f t="shared" ref="I8:I13" si="2">IFERROR(H8/H$7,"")</f>
        <v/>
      </c>
      <c r="L8" s="448">
        <f>E8+H8</f>
        <v>0</v>
      </c>
      <c r="M8" s="449" t="str">
        <f t="shared" ref="M8:M9" si="3">IFERROR(L8/L$7,"")</f>
        <v/>
      </c>
      <c r="P8" s="448">
        <f t="shared" si="0"/>
        <v>0</v>
      </c>
      <c r="Q8" s="449" t="str">
        <f t="shared" ref="Q8:Q13" si="4">IFERROR(P8/P$7,"")</f>
        <v/>
      </c>
      <c r="S8" s="425" t="s">
        <v>475</v>
      </c>
      <c r="T8" s="426" t="str">
        <f>IF(E24&lt;0,-E24/H24,"")</f>
        <v/>
      </c>
      <c r="U8" s="51" t="s">
        <v>474</v>
      </c>
    </row>
    <row r="9" spans="1:21" outlineLevel="1" x14ac:dyDescent="0.3">
      <c r="A9" s="430" t="s">
        <v>26</v>
      </c>
      <c r="B9" s="431"/>
      <c r="C9" s="432"/>
      <c r="E9" s="448">
        <f>SUMIFS('Line Detail'!$FG:$FG,'Line Detail'!$BI:$BI,"&lt;&gt;No Bid",'Line Detail'!$AO:$AO,"One Time")</f>
        <v>0</v>
      </c>
      <c r="F9" s="449" t="str">
        <f t="shared" si="1"/>
        <v/>
      </c>
      <c r="H9" s="448">
        <f>SUMIFS('Line Detail'!$FG:$FG,'Line Detail'!$BI:$BI,"&lt;&gt;No Bid",'Line Detail'!$AO:$AO,"Annual")</f>
        <v>0</v>
      </c>
      <c r="I9" s="449" t="str">
        <f t="shared" si="2"/>
        <v/>
      </c>
      <c r="L9" s="448">
        <f t="shared" ref="L9:L24" si="5">E9+H9</f>
        <v>0</v>
      </c>
      <c r="M9" s="449" t="str">
        <f t="shared" si="3"/>
        <v/>
      </c>
      <c r="P9" s="448">
        <f t="shared" si="0"/>
        <v>0</v>
      </c>
      <c r="Q9" s="449" t="str">
        <f t="shared" si="4"/>
        <v/>
      </c>
    </row>
    <row r="10" spans="1:21" outlineLevel="1" x14ac:dyDescent="0.3">
      <c r="A10" s="430" t="s">
        <v>28</v>
      </c>
      <c r="B10" s="431"/>
      <c r="C10" s="432"/>
      <c r="E10" s="448">
        <f>SUMIFS('Line Detail'!$FH:$FH,'Line Detail'!$BI:$BI,"&lt;&gt;No Bid",'Line Detail'!$AO:$AO,"One Time")</f>
        <v>0</v>
      </c>
      <c r="F10" s="449" t="str">
        <f>IFERROR(E10/E$7,"")</f>
        <v/>
      </c>
      <c r="H10" s="448">
        <f>SUMIFS('Line Detail'!$FH:$FH,'Line Detail'!$BI:$BI,"&lt;&gt;No Bid",'Line Detail'!$AO:$AO,"Annual")</f>
        <v>0</v>
      </c>
      <c r="I10" s="449" t="str">
        <f t="shared" si="2"/>
        <v/>
      </c>
      <c r="L10" s="448">
        <f t="shared" si="5"/>
        <v>0</v>
      </c>
      <c r="M10" s="449" t="str">
        <f>IFERROR(L10/L$7,"")</f>
        <v/>
      </c>
      <c r="P10" s="448">
        <f t="shared" si="0"/>
        <v>0</v>
      </c>
      <c r="Q10" s="449" t="str">
        <f t="shared" si="4"/>
        <v/>
      </c>
      <c r="S10" s="425" t="s">
        <v>473</v>
      </c>
      <c r="T10" s="426">
        <f>T7*12</f>
        <v>0</v>
      </c>
      <c r="U10" s="51" t="s">
        <v>476</v>
      </c>
    </row>
    <row r="11" spans="1:21" outlineLevel="1" x14ac:dyDescent="0.3">
      <c r="A11" s="430" t="s">
        <v>29</v>
      </c>
      <c r="B11" s="431"/>
      <c r="C11" s="432"/>
      <c r="E11" s="448">
        <f>SUMIFS('Line Detail'!$FI:$FI,'Line Detail'!$BI:$BI,"&lt;&gt;No Bid",'Line Detail'!$AO:$AO,"One Time")</f>
        <v>0</v>
      </c>
      <c r="F11" s="449" t="str">
        <f t="shared" si="1"/>
        <v/>
      </c>
      <c r="H11" s="448">
        <f>SUMIFS('Line Detail'!$FI:$FI,'Line Detail'!$BI:$BI,"&lt;&gt;No Bid",'Line Detail'!$AO:$AO,"Annual")</f>
        <v>0</v>
      </c>
      <c r="I11" s="449" t="str">
        <f t="shared" si="2"/>
        <v/>
      </c>
      <c r="L11" s="448">
        <f t="shared" si="5"/>
        <v>0</v>
      </c>
      <c r="M11" s="449" t="str">
        <f t="shared" ref="M11:M13" si="6">IFERROR(L11/L$7,"")</f>
        <v/>
      </c>
      <c r="P11" s="448">
        <f t="shared" si="0"/>
        <v>0</v>
      </c>
      <c r="Q11" s="449" t="str">
        <f t="shared" si="4"/>
        <v/>
      </c>
      <c r="S11" s="425" t="s">
        <v>475</v>
      </c>
      <c r="T11" s="426" t="str">
        <f>IFERROR(T8*12,"")</f>
        <v/>
      </c>
      <c r="U11" s="51" t="s">
        <v>476</v>
      </c>
    </row>
    <row r="12" spans="1:21" outlineLevel="1" x14ac:dyDescent="0.3">
      <c r="A12" s="433" t="s">
        <v>477</v>
      </c>
      <c r="B12" s="434"/>
      <c r="C12" s="435"/>
      <c r="E12" s="448">
        <f>SUMIFS('Line Detail'!$FJ:$FJ,'Line Detail'!$BI:$BI,"&lt;&gt;No Bid",'Line Detail'!$AO:$AO,"One Time")</f>
        <v>0</v>
      </c>
      <c r="F12" s="450" t="str">
        <f>IFERROR(E12/E$7,"")</f>
        <v/>
      </c>
      <c r="H12" s="448">
        <f>SUMIFS('Line Detail'!$FJ:$FJ,'Line Detail'!$BI:$BI,"&lt;&gt;No Bid",'Line Detail'!$AO:$AO,"Annual")</f>
        <v>0</v>
      </c>
      <c r="I12" s="450" t="str">
        <f t="shared" si="2"/>
        <v/>
      </c>
      <c r="L12" s="448">
        <f t="shared" si="5"/>
        <v>0</v>
      </c>
      <c r="M12" s="450" t="str">
        <f t="shared" si="6"/>
        <v/>
      </c>
      <c r="P12" s="448">
        <f t="shared" si="0"/>
        <v>0</v>
      </c>
      <c r="Q12" s="450" t="str">
        <f t="shared" si="4"/>
        <v/>
      </c>
    </row>
    <row r="13" spans="1:21" ht="14.4" thickBot="1" x14ac:dyDescent="0.35">
      <c r="A13" s="436" t="s">
        <v>31</v>
      </c>
      <c r="B13" s="437"/>
      <c r="C13" s="438"/>
      <c r="E13" s="451">
        <f>SUMIFS('Line Detail'!$FK:$FK,'Line Detail'!$BI:$BI,"&lt;&gt;No Bid",'Line Detail'!$AO:$AO,"One Time")</f>
        <v>0</v>
      </c>
      <c r="F13" s="452" t="str">
        <f t="shared" si="1"/>
        <v/>
      </c>
      <c r="H13" s="451">
        <f>SUMIFS('Line Detail'!$FK:$FK,'Line Detail'!$BI:$BI,"&lt;&gt;No Bid",'Line Detail'!$AO:$AO,"Annual")</f>
        <v>0</v>
      </c>
      <c r="I13" s="452" t="str">
        <f t="shared" si="2"/>
        <v/>
      </c>
      <c r="L13" s="451">
        <f t="shared" si="5"/>
        <v>0</v>
      </c>
      <c r="M13" s="452" t="str">
        <f t="shared" si="6"/>
        <v/>
      </c>
      <c r="P13" s="451">
        <f t="shared" si="0"/>
        <v>0</v>
      </c>
      <c r="Q13" s="452" t="str">
        <f t="shared" si="4"/>
        <v/>
      </c>
    </row>
    <row r="14" spans="1:21" outlineLevel="1" x14ac:dyDescent="0.3">
      <c r="A14" s="430" t="s">
        <v>33</v>
      </c>
      <c r="B14" s="431"/>
      <c r="C14" s="432"/>
      <c r="E14" s="448">
        <f>SUMIFS('Line Detail'!$FL:$FL,'Line Detail'!$BI:$BI,"&lt;&gt;No Bid",'Line Detail'!$AO:$AO,"One Time")</f>
        <v>0</v>
      </c>
      <c r="F14" s="449" t="str">
        <f>IFERROR(E14/E$13,"")</f>
        <v/>
      </c>
      <c r="H14" s="448">
        <f>SUMIFS('Line Detail'!$FL:$FL,'Line Detail'!$BI:$BI,"&lt;&gt;No Bid",'Line Detail'!$AO:$AO,"Annual")</f>
        <v>0</v>
      </c>
      <c r="I14" s="449" t="str">
        <f>IFERROR(H14/H$13,"")</f>
        <v/>
      </c>
      <c r="L14" s="448">
        <f t="shared" si="5"/>
        <v>0</v>
      </c>
      <c r="M14" s="449" t="str">
        <f>IFERROR(L14/L$13,"")</f>
        <v/>
      </c>
      <c r="P14" s="448">
        <f t="shared" si="0"/>
        <v>0</v>
      </c>
      <c r="Q14" s="449" t="str">
        <f>IFERROR(P14/P$13,"")</f>
        <v/>
      </c>
    </row>
    <row r="15" spans="1:21" outlineLevel="1" x14ac:dyDescent="0.3">
      <c r="A15" s="439" t="s">
        <v>34</v>
      </c>
      <c r="B15" s="431"/>
      <c r="C15" s="432"/>
      <c r="E15" s="448">
        <f>SUMIFS('Line Detail'!$FM:$FM,'Line Detail'!$BI:$BI,"&lt;&gt;No Bid",'Line Detail'!$AO:$AO,"One Time")</f>
        <v>0</v>
      </c>
      <c r="F15" s="449" t="str">
        <f t="shared" ref="F15:F24" si="7">IFERROR(E15/E$13,"")</f>
        <v/>
      </c>
      <c r="H15" s="448">
        <f>SUMIFS('Line Detail'!$FM:$FM,'Line Detail'!$BI:$BI,"&lt;&gt;No Bid",'Line Detail'!$AO:$AO,"Annual")</f>
        <v>0</v>
      </c>
      <c r="I15" s="449" t="str">
        <f t="shared" ref="I15:I24" si="8">IFERROR(H15/H$13,"")</f>
        <v/>
      </c>
      <c r="L15" s="448">
        <f t="shared" si="5"/>
        <v>0</v>
      </c>
      <c r="M15" s="449" t="str">
        <f t="shared" ref="M15:M24" si="9">IFERROR(L15/L$13,"")</f>
        <v/>
      </c>
      <c r="P15" s="448">
        <f t="shared" si="0"/>
        <v>0</v>
      </c>
      <c r="Q15" s="449" t="str">
        <f t="shared" ref="Q15:Q24" si="10">IFERROR(P15/P$13,"")</f>
        <v/>
      </c>
    </row>
    <row r="16" spans="1:21" x14ac:dyDescent="0.3">
      <c r="A16" s="440" t="s">
        <v>36</v>
      </c>
      <c r="B16" s="441"/>
      <c r="C16" s="442"/>
      <c r="E16" s="453">
        <f>SUMIFS('Line Detail'!$FN:$FN,'Line Detail'!$BI:$BI,"&lt;&gt;No Bid",'Line Detail'!$AO:$AO,"One Time")</f>
        <v>0</v>
      </c>
      <c r="F16" s="454" t="str">
        <f t="shared" si="7"/>
        <v/>
      </c>
      <c r="H16" s="453">
        <f>SUMIFS('Line Detail'!$FN:$FN,'Line Detail'!$BI:$BI,"&lt;&gt;No Bid",'Line Detail'!$AO:$AO,"Annual")</f>
        <v>0</v>
      </c>
      <c r="I16" s="454" t="str">
        <f t="shared" si="8"/>
        <v/>
      </c>
      <c r="L16" s="453">
        <f t="shared" si="5"/>
        <v>0</v>
      </c>
      <c r="M16" s="454" t="str">
        <f t="shared" si="9"/>
        <v/>
      </c>
      <c r="P16" s="453">
        <f t="shared" si="0"/>
        <v>0</v>
      </c>
      <c r="Q16" s="454" t="str">
        <f t="shared" si="10"/>
        <v/>
      </c>
    </row>
    <row r="17" spans="1:17" outlineLevel="1" x14ac:dyDescent="0.3">
      <c r="A17" s="430" t="s">
        <v>37</v>
      </c>
      <c r="B17" s="431"/>
      <c r="C17" s="432"/>
      <c r="E17" s="448">
        <f>SUMIFS('Line Detail'!$FO:$FO,'Line Detail'!$BI:$BI,"&lt;&gt;No Bid",'Line Detail'!$AO:$AO,"One Time")</f>
        <v>0</v>
      </c>
      <c r="F17" s="449" t="str">
        <f t="shared" si="7"/>
        <v/>
      </c>
      <c r="H17" s="448">
        <f>SUMIFS('Line Detail'!$FO:$FO,'Line Detail'!$BI:$BI,"&lt;&gt;No Bid",'Line Detail'!$AO:$AO,"Annual")</f>
        <v>0</v>
      </c>
      <c r="I17" s="449" t="str">
        <f t="shared" si="8"/>
        <v/>
      </c>
      <c r="L17" s="448">
        <f t="shared" si="5"/>
        <v>0</v>
      </c>
      <c r="M17" s="449" t="str">
        <f t="shared" si="9"/>
        <v/>
      </c>
      <c r="P17" s="448">
        <f t="shared" si="0"/>
        <v>0</v>
      </c>
      <c r="Q17" s="449" t="str">
        <f t="shared" si="10"/>
        <v/>
      </c>
    </row>
    <row r="18" spans="1:17" x14ac:dyDescent="0.3">
      <c r="A18" s="440" t="s">
        <v>32</v>
      </c>
      <c r="B18" s="441"/>
      <c r="C18" s="442"/>
      <c r="E18" s="453">
        <f>SUMIFS('Line Detail'!$FP:$FP,'Line Detail'!$BI:$BI,"&lt;&gt;No Bid",'Line Detail'!$AO:$AO,"One Time")</f>
        <v>0</v>
      </c>
      <c r="F18" s="454" t="str">
        <f t="shared" si="7"/>
        <v/>
      </c>
      <c r="H18" s="453">
        <f>SUMIFS('Line Detail'!$FP:$FP,'Line Detail'!$BI:$BI,"&lt;&gt;No Bid",'Line Detail'!$AO:$AO,"Annual")</f>
        <v>0</v>
      </c>
      <c r="I18" s="454" t="str">
        <f t="shared" si="8"/>
        <v/>
      </c>
      <c r="L18" s="453">
        <f t="shared" si="5"/>
        <v>0</v>
      </c>
      <c r="M18" s="454" t="str">
        <f t="shared" si="9"/>
        <v/>
      </c>
      <c r="P18" s="453">
        <f t="shared" si="0"/>
        <v>0</v>
      </c>
      <c r="Q18" s="454" t="str">
        <f t="shared" si="10"/>
        <v/>
      </c>
    </row>
    <row r="19" spans="1:17" outlineLevel="1" x14ac:dyDescent="0.3">
      <c r="A19" s="430" t="s">
        <v>38</v>
      </c>
      <c r="B19" s="431"/>
      <c r="C19" s="432"/>
      <c r="E19" s="448">
        <f>SUMIFS('Line Detail'!$FQ:$FQ,'Line Detail'!$BI:$BI,"&lt;&gt;No Bid",'Line Detail'!$AO:$AO,"One Time")</f>
        <v>0</v>
      </c>
      <c r="F19" s="449" t="str">
        <f t="shared" si="7"/>
        <v/>
      </c>
      <c r="H19" s="448">
        <f>SUMIFS('Line Detail'!$FQ:$FQ,'Line Detail'!$BI:$BI,"&lt;&gt;No Bid",'Line Detail'!$AO:$AO,"Annual")</f>
        <v>0</v>
      </c>
      <c r="I19" s="449" t="str">
        <f t="shared" si="8"/>
        <v/>
      </c>
      <c r="L19" s="448">
        <f t="shared" si="5"/>
        <v>0</v>
      </c>
      <c r="M19" s="449" t="str">
        <f t="shared" si="9"/>
        <v/>
      </c>
      <c r="P19" s="448">
        <f t="shared" si="0"/>
        <v>0</v>
      </c>
      <c r="Q19" s="449" t="str">
        <f t="shared" si="10"/>
        <v/>
      </c>
    </row>
    <row r="20" spans="1:17" outlineLevel="1" x14ac:dyDescent="0.3">
      <c r="A20" s="439" t="s">
        <v>39</v>
      </c>
      <c r="B20" s="431"/>
      <c r="C20" s="432"/>
      <c r="E20" s="448">
        <f>SUMIFS('Line Detail'!$FR:$FR,'Line Detail'!$BI:$BI,"&lt;&gt;No Bid",'Line Detail'!$AO:$AO,"One Time")</f>
        <v>0</v>
      </c>
      <c r="F20" s="449" t="str">
        <f t="shared" si="7"/>
        <v/>
      </c>
      <c r="H20" s="448">
        <f>SUMIFS('Line Detail'!$FR:$FR,'Line Detail'!$BI:$BI,"&lt;&gt;No Bid",'Line Detail'!$AO:$AO,"Annual")</f>
        <v>0</v>
      </c>
      <c r="I20" s="449" t="str">
        <f t="shared" si="8"/>
        <v/>
      </c>
      <c r="L20" s="448">
        <f t="shared" si="5"/>
        <v>0</v>
      </c>
      <c r="M20" s="449" t="str">
        <f t="shared" si="9"/>
        <v/>
      </c>
      <c r="P20" s="448">
        <f t="shared" si="0"/>
        <v>0</v>
      </c>
      <c r="Q20" s="449" t="str">
        <f t="shared" si="10"/>
        <v/>
      </c>
    </row>
    <row r="21" spans="1:17" outlineLevel="1" x14ac:dyDescent="0.3">
      <c r="A21" s="430" t="s">
        <v>25</v>
      </c>
      <c r="B21" s="431"/>
      <c r="C21" s="432"/>
      <c r="E21" s="448">
        <f>SUMIFS('Line Detail'!$FS:$FS,'Line Detail'!$BI:$BI,"&lt;&gt;No Bid",'Line Detail'!$AO:$AO,"One Time")</f>
        <v>0</v>
      </c>
      <c r="F21" s="449" t="str">
        <f t="shared" si="7"/>
        <v/>
      </c>
      <c r="H21" s="448">
        <f>SUMIFS('Line Detail'!$FS:$FS,'Line Detail'!$BI:$BI,"&lt;&gt;No Bid",'Line Detail'!$AO:$AO,"Annual")</f>
        <v>0</v>
      </c>
      <c r="I21" s="449" t="str">
        <f t="shared" si="8"/>
        <v/>
      </c>
      <c r="L21" s="448">
        <f t="shared" si="5"/>
        <v>0</v>
      </c>
      <c r="M21" s="449" t="str">
        <f t="shared" si="9"/>
        <v/>
      </c>
      <c r="P21" s="448">
        <f t="shared" si="0"/>
        <v>0</v>
      </c>
      <c r="Q21" s="449" t="str">
        <f t="shared" si="10"/>
        <v/>
      </c>
    </row>
    <row r="22" spans="1:17" outlineLevel="1" x14ac:dyDescent="0.3">
      <c r="A22" s="430" t="s">
        <v>21</v>
      </c>
      <c r="B22" s="431"/>
      <c r="C22" s="432"/>
      <c r="E22" s="448">
        <f>SUMIFS('Line Detail'!$FT:$FT,'Line Detail'!$BI:$BI,"&lt;&gt;No Bid",'Line Detail'!$AO:$AO,"One Time")</f>
        <v>0</v>
      </c>
      <c r="F22" s="449" t="str">
        <f t="shared" si="7"/>
        <v/>
      </c>
      <c r="H22" s="448">
        <f>SUMIFS('Line Detail'!$FT:$FT,'Line Detail'!$BI:$BI,"&lt;&gt;No Bid",'Line Detail'!$AO:$AO,"Annual")</f>
        <v>0</v>
      </c>
      <c r="I22" s="449" t="str">
        <f t="shared" si="8"/>
        <v/>
      </c>
      <c r="L22" s="448">
        <f t="shared" si="5"/>
        <v>0</v>
      </c>
      <c r="M22" s="449" t="str">
        <f t="shared" si="9"/>
        <v/>
      </c>
      <c r="P22" s="448">
        <f t="shared" si="0"/>
        <v>0</v>
      </c>
      <c r="Q22" s="449" t="str">
        <f t="shared" si="10"/>
        <v/>
      </c>
    </row>
    <row r="23" spans="1:17" ht="14.4" outlineLevel="1" thickBot="1" x14ac:dyDescent="0.35">
      <c r="A23" s="430" t="s">
        <v>40</v>
      </c>
      <c r="B23" s="431"/>
      <c r="C23" s="432"/>
      <c r="E23" s="455">
        <f>SUMIFS('Line Detail'!$FU:$FU,'Line Detail'!$BI:$BI,"&lt;&gt;No Bid",'Line Detail'!$AO:$AO,"One Time")</f>
        <v>0</v>
      </c>
      <c r="F23" s="456" t="str">
        <f t="shared" si="7"/>
        <v/>
      </c>
      <c r="H23" s="455">
        <f>SUMIFS('Line Detail'!$FU:$FU,'Line Detail'!$BI:$BI,"&lt;&gt;No Bid",'Line Detail'!$AO:$AO,"Annual")</f>
        <v>0</v>
      </c>
      <c r="I23" s="456" t="str">
        <f t="shared" si="8"/>
        <v/>
      </c>
      <c r="L23" s="448">
        <f t="shared" si="5"/>
        <v>0</v>
      </c>
      <c r="M23" s="449" t="str">
        <f t="shared" si="9"/>
        <v/>
      </c>
      <c r="P23" s="455">
        <f t="shared" si="0"/>
        <v>0</v>
      </c>
      <c r="Q23" s="456" t="str">
        <f t="shared" si="10"/>
        <v/>
      </c>
    </row>
    <row r="24" spans="1:17" ht="14.4" thickBot="1" x14ac:dyDescent="0.35">
      <c r="A24" s="443" t="s">
        <v>91</v>
      </c>
      <c r="B24" s="444"/>
      <c r="C24" s="445"/>
      <c r="E24" s="457">
        <f>SUMIFS('Line Detail'!$FV:$FV,'Line Detail'!$BI:$BI,"&lt;&gt;No Bid",'Line Detail'!$AO:$AO,"One Time")</f>
        <v>0</v>
      </c>
      <c r="F24" s="458" t="str">
        <f t="shared" si="7"/>
        <v/>
      </c>
      <c r="H24" s="457">
        <f>SUMIFS('Line Detail'!$FV:$FV,'Line Detail'!$BI:$BI,"&lt;&gt;No Bid",'Line Detail'!$AO:$AO,"Annual")</f>
        <v>0</v>
      </c>
      <c r="I24" s="458" t="str">
        <f t="shared" si="8"/>
        <v/>
      </c>
      <c r="L24" s="457">
        <f t="shared" si="5"/>
        <v>0</v>
      </c>
      <c r="M24" s="458" t="str">
        <f t="shared" si="9"/>
        <v/>
      </c>
      <c r="P24" s="457">
        <f t="shared" si="0"/>
        <v>0</v>
      </c>
      <c r="Q24" s="458" t="str">
        <f t="shared" si="10"/>
        <v/>
      </c>
    </row>
    <row r="26" spans="1:17" x14ac:dyDescent="0.3">
      <c r="Q26" s="51"/>
    </row>
    <row r="27" spans="1:17" x14ac:dyDescent="0.3">
      <c r="A27" s="50" t="s">
        <v>313</v>
      </c>
      <c r="E27" s="51" cm="1">
        <f t="array" ref="E27">COUNTA(_xlfn.UNIQUE(_xlfn._xlws.FILTER('Line Detail'!$L:$L,'Line Detail'!$BI:$BI&lt;&gt;"No Bid")))-2</f>
        <v>0</v>
      </c>
      <c r="Q27" s="51"/>
    </row>
    <row r="28" spans="1:17" ht="14.4" thickBot="1" x14ac:dyDescent="0.35">
      <c r="A28" s="50" t="s">
        <v>314</v>
      </c>
      <c r="E28" s="51" cm="1">
        <f t="array" ref="E28">SUM(COUNTIF('Line Detail'!$BI:$BI,{"Contract (M)","Contract (C)","Off-Contract","Program Price"}))</f>
        <v>0</v>
      </c>
    </row>
    <row r="29" spans="1:17" x14ac:dyDescent="0.3">
      <c r="A29" s="327" t="s">
        <v>441</v>
      </c>
      <c r="B29" s="328"/>
      <c r="C29" s="331" cm="1">
        <f t="array" ref="C29">SUM(COUNTIFS('Line Detail'!BQ:BQ,"&lt;&gt;0",'Line Detail'!BQ:BQ,"&lt;.80",'Line Detail'!BI:BI,{"Contract (M)","Contract (C)"}))</f>
        <v>0</v>
      </c>
      <c r="D29" s="331"/>
      <c r="E29" s="333" cm="1">
        <f t="array" ref="E29">IFERROR((C29 / SUM(COUNTIFS('Line Detail'!HM:HM,"&gt;0",'Line Detail'!BI:BI,{"Contract (M)","Contract (C)"}))),0)</f>
        <v>0</v>
      </c>
    </row>
    <row r="30" spans="1:17" ht="14.4" thickBot="1" x14ac:dyDescent="0.35">
      <c r="A30" s="329" t="s">
        <v>442</v>
      </c>
      <c r="B30" s="330"/>
      <c r="C30" s="332" cm="1">
        <f t="array" ref="C30">SUM(COUNTIFS('Line Detail'!BQ:BQ,"&lt;&gt;0",'Line Detail'!BQ:BQ,"&gt;1.00",'Line Detail'!BI:BI,{"Contract (M)","Contract (C)"}))</f>
        <v>0</v>
      </c>
      <c r="D30" s="332"/>
      <c r="E30" s="334" cm="1">
        <f t="array" ref="E30">IFERROR((C30 / SUM(COUNTIFS('Line Detail'!HM:HM,"&gt;0",'Line Detail'!BI:BI,{"Contract (M)","Contract (C)"}))),0)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247B9-A6F8-42DB-B394-1BA3968ABC41}">
  <sheetPr codeName="Sheet3">
    <tabColor theme="9"/>
    <pageSetUpPr fitToPage="1"/>
  </sheetPr>
  <dimension ref="A1:Q37"/>
  <sheetViews>
    <sheetView showGridLines="0" zoomScaleNormal="100"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ColWidth="8.5546875" defaultRowHeight="10.199999999999999" x14ac:dyDescent="0.2"/>
  <cols>
    <col min="1" max="1" customWidth="true" style="55" width="18.0"/>
    <col min="2" max="2" style="55" width="8.5546875"/>
    <col min="3" max="3" customWidth="true" style="55" width="3.5546875"/>
    <col min="4" max="4" customWidth="true" style="107" width="13.109375"/>
    <col min="5" max="5" customWidth="true" style="64" width="11.0"/>
    <col min="6" max="6" customWidth="true" style="55" width="1.5546875"/>
    <col min="7" max="7" customWidth="true" style="107" width="12.44140625"/>
    <col min="8" max="8" customWidth="true" style="114" width="9.44140625"/>
    <col min="9" max="9" customWidth="true" style="55" width="2.5546875"/>
    <col min="10" max="10" customWidth="true" style="107" width="12.5546875"/>
    <col min="11" max="11" customWidth="true" style="114" width="12.44140625"/>
    <col min="12" max="12" customWidth="true" style="55" width="2.5546875"/>
    <col min="13" max="13" customWidth="true" style="107" width="12.5546875"/>
    <col min="14" max="14" customWidth="true" style="55" width="12.44140625"/>
    <col min="15" max="15" customWidth="true" style="55" width="2.5546875"/>
    <col min="16" max="16" customWidth="true" style="55" width="12.5546875"/>
    <col min="17" max="17" customWidth="true" style="114" width="12.44140625"/>
    <col min="18" max="16384" style="55" width="8.5546875"/>
  </cols>
  <sheetData>
    <row r="1" spans="1:17" ht="13.8" x14ac:dyDescent="0.3">
      <c r="A1" s="50" t="s">
        <v>24</v>
      </c>
      <c r="B1" s="51"/>
      <c r="C1" s="51">
        <f>PARAMETERS!$B$1</f>
        <v>0</v>
      </c>
      <c r="D1" s="111"/>
      <c r="E1" s="51">
        <f>PARAMETERS!$D$1</f>
        <v>0</v>
      </c>
      <c r="F1" s="51"/>
    </row>
    <row r="2" spans="1:17" ht="13.8" x14ac:dyDescent="0.3">
      <c r="A2" s="50"/>
      <c r="B2" s="51"/>
      <c r="C2" s="51"/>
      <c r="D2" s="111"/>
      <c r="E2" s="51"/>
      <c r="F2" s="51"/>
    </row>
    <row r="3" spans="1:17" ht="14.4" thickBot="1" x14ac:dyDescent="0.35">
      <c r="A3" s="51"/>
      <c r="B3" s="51"/>
      <c r="C3" s="51"/>
      <c r="D3" s="108" t="s">
        <v>200</v>
      </c>
      <c r="E3" s="60"/>
      <c r="F3" s="51"/>
      <c r="G3" s="108" t="s">
        <v>193</v>
      </c>
      <c r="H3" s="115"/>
      <c r="J3" s="108" t="s">
        <v>196</v>
      </c>
      <c r="K3" s="115"/>
      <c r="M3" s="108" t="s">
        <v>195</v>
      </c>
      <c r="N3" s="60"/>
      <c r="P3" s="59" t="s">
        <v>286</v>
      </c>
      <c r="Q3" s="115"/>
    </row>
    <row r="4" spans="1:17" ht="13.8" x14ac:dyDescent="0.3">
      <c r="A4" s="69" t="s">
        <v>291</v>
      </c>
      <c r="B4" s="70"/>
      <c r="C4" s="70"/>
      <c r="D4" s="109"/>
      <c r="E4" s="72"/>
      <c r="F4" s="51"/>
      <c r="G4" s="109"/>
      <c r="H4" s="116"/>
      <c r="I4" s="61"/>
      <c r="J4" s="109"/>
      <c r="K4" s="116"/>
      <c r="L4" s="61"/>
      <c r="M4" s="109"/>
      <c r="N4" s="72"/>
      <c r="O4" s="61"/>
      <c r="P4" s="71"/>
      <c r="Q4" s="116"/>
    </row>
    <row r="5" spans="1:17" ht="13.8" x14ac:dyDescent="0.3">
      <c r="A5" s="94" t="s">
        <v>299</v>
      </c>
      <c r="B5" s="74"/>
      <c r="C5" s="74"/>
      <c r="D5" s="124">
        <f>COUNTA('Line Detail'!$BI:$BI)-1</f>
        <v>0</v>
      </c>
      <c r="E5" s="5"/>
      <c r="F5" s="51"/>
      <c r="G5" s="124">
        <f>D5</f>
        <v>0</v>
      </c>
      <c r="H5" s="117"/>
      <c r="I5" s="61"/>
      <c r="J5" s="110"/>
      <c r="K5" s="117"/>
      <c r="L5" s="61"/>
      <c r="M5" s="110"/>
      <c r="N5" s="5"/>
      <c r="O5" s="61"/>
      <c r="P5" s="4"/>
      <c r="Q5" s="117"/>
    </row>
    <row r="6" spans="1:17" ht="13.8" x14ac:dyDescent="0.3">
      <c r="A6" s="94" t="s">
        <v>296</v>
      </c>
      <c r="B6" s="74"/>
      <c r="C6" s="74"/>
      <c r="D6" s="124"/>
      <c r="E6" s="5"/>
      <c r="F6" s="51"/>
      <c r="G6" s="124">
        <f>COUNTIFS('Line Detail'!$BI:$BI,"No Bid")</f>
        <v>0</v>
      </c>
      <c r="H6" s="117"/>
      <c r="I6" s="61"/>
      <c r="J6" s="110"/>
      <c r="K6" s="117"/>
      <c r="L6" s="61"/>
      <c r="M6" s="110"/>
      <c r="N6" s="5"/>
      <c r="O6" s="61"/>
      <c r="P6" s="4"/>
      <c r="Q6" s="117"/>
    </row>
    <row r="7" spans="1:17" ht="13.8" x14ac:dyDescent="0.3">
      <c r="A7" s="94" t="s">
        <v>297</v>
      </c>
      <c r="B7" s="74"/>
      <c r="C7" s="74"/>
      <c r="D7" s="124"/>
      <c r="E7" s="5"/>
      <c r="F7" s="51"/>
      <c r="G7" s="124" cm="1">
        <f t="array" ref="G7">SUM(COUNTIFS('Line Detail'!$BI:$BI,{"Contract (C)","Contract (M)","Program Price","Off-Contract"}))</f>
        <v>0</v>
      </c>
      <c r="H7" s="117"/>
      <c r="I7" s="61"/>
      <c r="J7" s="110"/>
      <c r="K7" s="117"/>
      <c r="L7" s="61"/>
      <c r="M7" s="110"/>
      <c r="N7" s="5"/>
      <c r="O7" s="61"/>
      <c r="P7" s="4"/>
      <c r="Q7" s="117"/>
    </row>
    <row r="8" spans="1:17" ht="13.8" x14ac:dyDescent="0.3">
      <c r="A8" s="94" t="s">
        <v>298</v>
      </c>
      <c r="B8" s="74"/>
      <c r="C8" s="74"/>
      <c r="D8" s="124"/>
      <c r="E8" s="5"/>
      <c r="F8" s="51"/>
      <c r="G8" s="124" cm="1">
        <f t="array" ref="G8">SUM(COUNTIFS('Line Detail'!$BI:$BI,{"Contract (C)","Contract (M)","Program Price","Off-Contract"},'Line Detail'!$G:$G,"&gt;0"))</f>
        <v>0</v>
      </c>
      <c r="H8" s="117"/>
      <c r="I8" s="61"/>
      <c r="J8" s="110"/>
      <c r="K8" s="117"/>
      <c r="L8" s="61"/>
      <c r="M8" s="110"/>
      <c r="N8" s="5"/>
      <c r="O8" s="61"/>
      <c r="P8" s="4"/>
      <c r="Q8" s="117"/>
    </row>
    <row r="9" spans="1:17" ht="13.8" x14ac:dyDescent="0.3">
      <c r="A9" s="84" t="s">
        <v>292</v>
      </c>
      <c r="B9" s="74"/>
      <c r="C9" s="74"/>
      <c r="D9" s="110"/>
      <c r="E9" s="5"/>
      <c r="F9" s="51"/>
      <c r="G9" s="124"/>
      <c r="H9" s="117"/>
      <c r="I9" s="61"/>
      <c r="J9" s="110"/>
      <c r="K9" s="117"/>
      <c r="L9" s="61"/>
      <c r="M9" s="110"/>
      <c r="N9" s="5"/>
      <c r="O9" s="61"/>
      <c r="P9" s="4"/>
      <c r="Q9" s="117"/>
    </row>
    <row r="10" spans="1:17" ht="13.8" x14ac:dyDescent="0.3">
      <c r="A10" s="94" t="s">
        <v>198</v>
      </c>
      <c r="B10" s="74"/>
      <c r="C10" s="74"/>
      <c r="D10" s="110">
        <f>SUMIFS('Line Detail'!$HK:$HK,'Line Detail'!$BI:$BI,"No Bid")</f>
        <v>0</v>
      </c>
      <c r="E10" s="5"/>
      <c r="F10" s="51"/>
      <c r="G10" s="110" t="s">
        <v>87</v>
      </c>
      <c r="H10" s="117"/>
      <c r="I10" s="61"/>
      <c r="J10" s="110"/>
      <c r="K10" s="117"/>
      <c r="L10" s="61"/>
      <c r="M10" s="110"/>
      <c r="N10" s="5"/>
      <c r="O10" s="61"/>
      <c r="P10" s="4"/>
      <c r="Q10" s="117"/>
    </row>
    <row r="11" spans="1:17" s="61" customFormat="1" ht="15" customHeight="1" x14ac:dyDescent="0.3">
      <c r="A11" s="94" t="s">
        <v>197</v>
      </c>
      <c r="B11" s="74"/>
      <c r="C11" s="74"/>
      <c r="D11" s="110" cm="1">
        <f t="array" ref="D11">SUM(SUMIFS('Line Detail'!$HK:$HK,'Line Detail'!$BI:$BI,{"Contract (M)","Contract (C)","Program Price","Off-Contract"}))</f>
        <v>0</v>
      </c>
      <c r="E11" s="5"/>
      <c r="F11" s="51"/>
      <c r="G11" s="110" cm="1">
        <f t="array" ref="G11">SUM(SUMIFS('Line Detail'!$HI:$HI,'Line Detail'!$BI:$BI,{"Contract (M)","Contract (C)","Program Price","Off-Contract"}))</f>
        <v>0</v>
      </c>
      <c r="H11" s="117"/>
      <c r="J11" s="110">
        <f>D11-G11</f>
        <v>0</v>
      </c>
      <c r="K11" s="117" t="str">
        <f>IFERROR(J11/D11,"")</f>
        <v/>
      </c>
      <c r="M11" s="110" cm="1">
        <f t="array" ref="M11">SUM(SUMIFS('Line Detail'!$HJ:$HJ,'Line Detail'!$BI:$BI,{"Contract (M)","Contract (C)","Program Price","Off-Contract"}))</f>
        <v>0</v>
      </c>
      <c r="N11" s="5"/>
      <c r="P11" s="110">
        <f>D11-M11</f>
        <v>0</v>
      </c>
      <c r="Q11" s="117" t="str">
        <f>IFERROR(P11/D11,"")</f>
        <v/>
      </c>
    </row>
    <row r="12" spans="1:17" s="61" customFormat="1" ht="15" customHeight="1" x14ac:dyDescent="0.3">
      <c r="A12" s="123" t="s">
        <v>287</v>
      </c>
      <c r="B12" s="74"/>
      <c r="C12" s="96"/>
      <c r="D12" s="110">
        <f>-E12*D$11</f>
        <v>0</v>
      </c>
      <c r="E12" s="121">
        <v>0</v>
      </c>
      <c r="F12" s="51"/>
      <c r="G12" s="110">
        <f>-H12*G$11</f>
        <v>0</v>
      </c>
      <c r="H12" s="121">
        <v>0</v>
      </c>
      <c r="J12" s="110">
        <f t="shared" ref="J12:J16" si="0">D12-G12</f>
        <v>0</v>
      </c>
      <c r="K12" s="117"/>
      <c r="M12" s="110">
        <f>-N12*M$11</f>
        <v>0</v>
      </c>
      <c r="N12" s="5">
        <f>H12</f>
        <v>0</v>
      </c>
      <c r="P12" s="110">
        <f t="shared" ref="P12:P16" si="1">D12-M12</f>
        <v>0</v>
      </c>
      <c r="Q12" s="117"/>
    </row>
    <row r="13" spans="1:17" s="61" customFormat="1" ht="15" customHeight="1" x14ac:dyDescent="0.3">
      <c r="A13" s="123" t="s">
        <v>288</v>
      </c>
      <c r="B13" s="74"/>
      <c r="C13" s="96"/>
      <c r="D13" s="110">
        <f t="shared" ref="D13:D15" si="2">-E13*D$11</f>
        <v>0</v>
      </c>
      <c r="E13" s="121">
        <v>0</v>
      </c>
      <c r="F13" s="51"/>
      <c r="G13" s="110">
        <f t="shared" ref="G13:G15" si="3">-H13*G$11</f>
        <v>0</v>
      </c>
      <c r="H13" s="121">
        <v>0</v>
      </c>
      <c r="J13" s="110">
        <f t="shared" si="0"/>
        <v>0</v>
      </c>
      <c r="K13" s="117"/>
      <c r="M13" s="110">
        <f t="shared" ref="M13:M15" si="4">-N13*M$11</f>
        <v>0</v>
      </c>
      <c r="N13" s="5">
        <f t="shared" ref="N13:N15" si="5">H13</f>
        <v>0</v>
      </c>
      <c r="P13" s="110">
        <f t="shared" si="1"/>
        <v>0</v>
      </c>
      <c r="Q13" s="117"/>
    </row>
    <row r="14" spans="1:17" s="61" customFormat="1" ht="15" customHeight="1" x14ac:dyDescent="0.3">
      <c r="A14" s="123" t="s">
        <v>289</v>
      </c>
      <c r="B14" s="74"/>
      <c r="C14" s="96"/>
      <c r="D14" s="110">
        <f t="shared" ref="D14" si="6">-E14*D$11</f>
        <v>0</v>
      </c>
      <c r="E14" s="121">
        <v>0</v>
      </c>
      <c r="F14" s="51"/>
      <c r="G14" s="110">
        <f t="shared" ref="G14" si="7">-H14*G$11</f>
        <v>0</v>
      </c>
      <c r="H14" s="121">
        <v>0</v>
      </c>
      <c r="J14" s="110">
        <f t="shared" si="0"/>
        <v>0</v>
      </c>
      <c r="K14" s="117"/>
      <c r="M14" s="110">
        <f t="shared" si="4"/>
        <v>0</v>
      </c>
      <c r="N14" s="5">
        <f t="shared" si="5"/>
        <v>0</v>
      </c>
      <c r="P14" s="110">
        <f t="shared" si="1"/>
        <v>0</v>
      </c>
      <c r="Q14" s="117"/>
    </row>
    <row r="15" spans="1:17" s="61" customFormat="1" ht="15" customHeight="1" thickBot="1" x14ac:dyDescent="0.35">
      <c r="A15" s="95" t="s">
        <v>194</v>
      </c>
      <c r="B15" s="74"/>
      <c r="C15" s="96"/>
      <c r="D15" s="110">
        <f t="shared" si="2"/>
        <v>0</v>
      </c>
      <c r="E15" s="121">
        <v>0</v>
      </c>
      <c r="F15" s="51"/>
      <c r="G15" s="110">
        <f t="shared" si="3"/>
        <v>0</v>
      </c>
      <c r="H15" s="121">
        <v>0</v>
      </c>
      <c r="J15" s="110">
        <f t="shared" si="0"/>
        <v>0</v>
      </c>
      <c r="K15" s="117"/>
      <c r="M15" s="110">
        <f t="shared" si="4"/>
        <v>0</v>
      </c>
      <c r="N15" s="5">
        <f t="shared" si="5"/>
        <v>0</v>
      </c>
      <c r="P15" s="110">
        <f t="shared" si="1"/>
        <v>0</v>
      </c>
      <c r="Q15" s="117"/>
    </row>
    <row r="16" spans="1:17" s="61" customFormat="1" ht="15" customHeight="1" thickBot="1" x14ac:dyDescent="0.35">
      <c r="A16" s="119" t="s">
        <v>199</v>
      </c>
      <c r="B16" s="120"/>
      <c r="C16" s="120"/>
      <c r="D16" s="113">
        <f>SUM(D11:D15)</f>
        <v>0</v>
      </c>
      <c r="E16" s="98"/>
      <c r="F16" s="51"/>
      <c r="G16" s="113">
        <f>SUM(G11:G15)</f>
        <v>0</v>
      </c>
      <c r="H16" s="98"/>
      <c r="J16" s="113">
        <f t="shared" si="0"/>
        <v>0</v>
      </c>
      <c r="K16" s="122" t="str">
        <f>IFERROR(J16/D16,"")</f>
        <v/>
      </c>
      <c r="M16" s="113">
        <f>SUM(M11:M15)</f>
        <v>0</v>
      </c>
      <c r="N16" s="98"/>
      <c r="P16" s="113">
        <f t="shared" si="1"/>
        <v>0</v>
      </c>
      <c r="Q16" s="122" t="str">
        <f>IFERROR(P16/D16,"")</f>
        <v/>
      </c>
    </row>
    <row r="17" spans="1:17" s="61" customFormat="1" ht="15" customHeight="1" x14ac:dyDescent="0.3">
      <c r="J17" s="111"/>
      <c r="K17" s="118"/>
      <c r="L17" s="111"/>
      <c r="M17" s="111"/>
      <c r="N17" s="111"/>
      <c r="O17" s="111"/>
      <c r="P17" s="111"/>
      <c r="Q17" s="118"/>
    </row>
    <row r="18" spans="1:17" s="51" customFormat="1" ht="13.8" x14ac:dyDescent="0.3">
      <c r="D18" s="111"/>
      <c r="E18" s="62"/>
      <c r="G18" s="111"/>
      <c r="H18" s="118"/>
      <c r="J18" s="111"/>
      <c r="K18" s="118"/>
      <c r="M18" s="111"/>
      <c r="Q18" s="118"/>
    </row>
    <row r="19" spans="1:17" s="51" customFormat="1" ht="13.8" x14ac:dyDescent="0.3">
      <c r="D19" s="111"/>
      <c r="E19" s="62"/>
      <c r="G19" s="111"/>
      <c r="H19" s="118"/>
      <c r="J19" s="111"/>
      <c r="K19" s="118"/>
      <c r="M19" s="111"/>
      <c r="Q19" s="118"/>
    </row>
    <row r="20" spans="1:17" s="51" customFormat="1" ht="13.8" x14ac:dyDescent="0.3">
      <c r="D20" s="111"/>
      <c r="E20" s="62"/>
      <c r="G20" s="111"/>
      <c r="H20" s="118"/>
      <c r="J20" s="111"/>
      <c r="K20" s="118"/>
      <c r="M20" s="111"/>
      <c r="Q20" s="118"/>
    </row>
    <row r="21" spans="1:17" s="51" customFormat="1" ht="13.8" x14ac:dyDescent="0.3">
      <c r="D21" s="111"/>
      <c r="E21" s="62"/>
      <c r="G21" s="111"/>
      <c r="H21" s="118"/>
      <c r="J21" s="111"/>
      <c r="K21" s="118"/>
      <c r="M21" s="111"/>
      <c r="Q21" s="118"/>
    </row>
    <row r="22" spans="1:17" ht="13.2" x14ac:dyDescent="0.25">
      <c r="A22" s="56"/>
      <c r="B22" s="56"/>
      <c r="C22" s="56"/>
      <c r="D22" s="112"/>
      <c r="E22" s="63"/>
      <c r="F22" s="56"/>
    </row>
    <row r="23" spans="1:17" ht="13.2" x14ac:dyDescent="0.25">
      <c r="A23" s="56"/>
      <c r="B23" s="56"/>
      <c r="C23" s="56"/>
      <c r="D23" s="112"/>
      <c r="E23" s="63"/>
      <c r="F23" s="56"/>
    </row>
    <row r="24" spans="1:17" ht="13.2" x14ac:dyDescent="0.25">
      <c r="A24" s="56"/>
      <c r="B24" s="56"/>
      <c r="C24" s="56"/>
      <c r="D24" s="112"/>
      <c r="E24" s="63"/>
      <c r="F24" s="56"/>
    </row>
    <row r="25" spans="1:17" ht="13.2" x14ac:dyDescent="0.25">
      <c r="A25" s="56"/>
      <c r="B25" s="56"/>
      <c r="C25" s="56"/>
      <c r="D25" s="112"/>
      <c r="E25" s="63"/>
      <c r="F25" s="56"/>
    </row>
    <row r="26" spans="1:17" ht="13.2" x14ac:dyDescent="0.25">
      <c r="A26" s="56"/>
      <c r="B26" s="56"/>
      <c r="C26" s="56"/>
      <c r="D26" s="112"/>
      <c r="E26" s="63"/>
      <c r="F26" s="56"/>
    </row>
    <row r="27" spans="1:17" ht="13.2" x14ac:dyDescent="0.25">
      <c r="A27" s="56"/>
      <c r="B27" s="56"/>
      <c r="C27" s="56"/>
      <c r="D27" s="112"/>
      <c r="E27" s="63"/>
      <c r="F27" s="56"/>
    </row>
    <row r="28" spans="1:17" ht="13.2" x14ac:dyDescent="0.25">
      <c r="A28" s="56"/>
      <c r="B28" s="56"/>
      <c r="C28" s="56"/>
      <c r="D28" s="112"/>
      <c r="E28" s="63"/>
      <c r="F28" s="56"/>
    </row>
    <row r="29" spans="1:17" ht="13.2" x14ac:dyDescent="0.25">
      <c r="A29" s="56"/>
      <c r="B29" s="56"/>
      <c r="C29" s="56"/>
      <c r="D29" s="112"/>
      <c r="E29" s="63"/>
      <c r="F29" s="56"/>
    </row>
    <row r="30" spans="1:17" ht="13.2" x14ac:dyDescent="0.25">
      <c r="A30" s="56"/>
      <c r="B30" s="56"/>
      <c r="C30" s="56"/>
      <c r="D30" s="112"/>
      <c r="E30" s="63"/>
      <c r="F30" s="56"/>
    </row>
    <row r="31" spans="1:17" ht="13.2" x14ac:dyDescent="0.25">
      <c r="A31" s="56"/>
      <c r="B31" s="56"/>
      <c r="C31" s="56"/>
      <c r="D31" s="112"/>
      <c r="E31" s="63"/>
    </row>
    <row r="32" spans="1:17" ht="13.2" x14ac:dyDescent="0.25">
      <c r="A32" s="56"/>
      <c r="B32" s="56"/>
      <c r="C32" s="56"/>
      <c r="D32" s="112"/>
      <c r="E32" s="63"/>
    </row>
    <row r="33" spans="1:5" ht="13.2" x14ac:dyDescent="0.25">
      <c r="A33" s="56"/>
      <c r="B33" s="56"/>
      <c r="C33" s="56"/>
      <c r="D33" s="112"/>
      <c r="E33" s="63"/>
    </row>
    <row r="34" spans="1:5" ht="13.2" x14ac:dyDescent="0.25">
      <c r="A34" s="56"/>
      <c r="B34" s="56"/>
      <c r="C34" s="56"/>
      <c r="D34" s="112"/>
      <c r="E34" s="63"/>
    </row>
    <row r="35" spans="1:5" ht="13.2" x14ac:dyDescent="0.25">
      <c r="A35" s="56"/>
      <c r="B35" s="56"/>
      <c r="C35" s="56"/>
      <c r="D35" s="112"/>
      <c r="E35" s="63"/>
    </row>
    <row r="36" spans="1:5" ht="13.2" x14ac:dyDescent="0.25">
      <c r="A36" s="56"/>
      <c r="B36" s="56"/>
      <c r="C36" s="56"/>
      <c r="D36" s="112"/>
      <c r="E36" s="63"/>
    </row>
    <row r="37" spans="1:5" ht="13.2" x14ac:dyDescent="0.25">
      <c r="A37" s="56"/>
      <c r="B37" s="56"/>
      <c r="C37" s="56"/>
      <c r="D37" s="112"/>
      <c r="E37" s="63"/>
    </row>
  </sheetData>
  <pageMargins left="0.25" right="0.25" top="0.75" bottom="0.75" header="0.3" footer="0.3"/>
  <pageSetup paperSize="5" orientation="landscape" horizontalDpi="150" verticalDpi="15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E30EF-5A34-4FA3-9A13-22018444FEC3}">
  <sheetPr codeName="Sheet4">
    <tabColor theme="9"/>
  </sheetPr>
  <dimension ref="A2:Q140"/>
  <sheetViews>
    <sheetView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4" x14ac:dyDescent="0.3"/>
  <cols>
    <col min="1" max="1" bestFit="true" customWidth="true" width="12.5546875"/>
    <col min="2" max="2" bestFit="true" customWidth="true" width="9.6640625"/>
    <col min="3" max="3" bestFit="true" customWidth="true" style="167" width="11.0"/>
    <col min="4" max="5" bestFit="true" customWidth="true" width="10.33203125"/>
    <col min="6" max="6" bestFit="true" customWidth="true" width="10.6640625"/>
    <col min="7" max="7" bestFit="true" customWidth="true" style="166" width="10.6640625"/>
    <col min="8" max="8" bestFit="true" customWidth="true" width="15.44140625"/>
    <col min="9" max="9" bestFit="true" customWidth="true" style="167" width="13.88671875"/>
    <col min="10" max="10" bestFit="true" customWidth="true" width="10.33203125"/>
    <col min="11" max="11" bestFit="true" customWidth="true" width="8.33203125"/>
    <col min="12" max="12" bestFit="true" customWidth="true" width="8.5546875"/>
    <col min="13" max="13" bestFit="true" customWidth="true" width="9.0"/>
    <col min="14" max="14" bestFit="true" customWidth="true" width="13.5546875"/>
    <col min="15" max="15" bestFit="true" customWidth="true" width="9.0"/>
    <col min="16" max="16" bestFit="true" customWidth="true" width="15.109375"/>
    <col min="17" max="17" bestFit="true" customWidth="true" width="10.6640625"/>
  </cols>
  <sheetData>
    <row r="2" spans="1:17" x14ac:dyDescent="0.3">
      <c r="A2" s="48" t="s">
        <v>49</v>
      </c>
      <c r="B2" t="s" s="0">
        <v>294</v>
      </c>
    </row>
    <row r="4" spans="1:17" ht="43.2" x14ac:dyDescent="0.3">
      <c r="A4" s="48" t="s">
        <v>226</v>
      </c>
      <c r="B4" s="2" t="s">
        <v>384</v>
      </c>
      <c r="C4" s="254" t="s">
        <v>383</v>
      </c>
      <c r="D4" s="2" t="s">
        <v>397</v>
      </c>
      <c r="E4" s="2" t="s">
        <v>385</v>
      </c>
      <c r="F4" s="2" t="s">
        <v>386</v>
      </c>
      <c r="G4" s="255" t="s">
        <v>387</v>
      </c>
      <c r="H4" s="2" t="s">
        <v>388</v>
      </c>
      <c r="I4" s="254" t="s">
        <v>389</v>
      </c>
      <c r="J4" s="2" t="s">
        <v>390</v>
      </c>
      <c r="K4" s="2" t="s">
        <v>391</v>
      </c>
      <c r="L4" s="2" t="s">
        <v>392</v>
      </c>
      <c r="M4" s="2" t="s">
        <v>393</v>
      </c>
      <c r="N4" s="2" t="s">
        <v>394</v>
      </c>
      <c r="O4" s="2" t="s">
        <v>402</v>
      </c>
      <c r="P4" s="2" t="s">
        <v>395</v>
      </c>
      <c r="Q4" s="2" t="s">
        <v>396</v>
      </c>
    </row>
    <row r="5" spans="1:17" x14ac:dyDescent="0.3">
      <c r="A5" s="49" t="s">
        <v>294</v>
      </c>
      <c r="B5" s="253"/>
      <c r="D5" s="167"/>
      <c r="E5" s="166"/>
      <c r="H5" s="166"/>
      <c r="J5" s="166"/>
      <c r="K5" s="166"/>
      <c r="L5" s="166"/>
      <c r="M5" s="166"/>
      <c r="N5" s="166"/>
      <c r="O5" s="166"/>
      <c r="P5" s="167"/>
      <c r="Q5" s="167"/>
    </row>
    <row r="6" spans="1:17" x14ac:dyDescent="0.3">
      <c r="A6" s="49" t="s">
        <v>227</v>
      </c>
      <c r="B6" s="253"/>
      <c r="D6" s="167"/>
      <c r="E6" s="166"/>
      <c r="H6" s="166"/>
      <c r="J6" s="166"/>
      <c r="K6" s="166"/>
      <c r="L6" s="166"/>
      <c r="M6" s="166"/>
      <c r="N6" s="166"/>
      <c r="O6" s="166"/>
      <c r="P6" s="167"/>
      <c r="Q6" s="167"/>
    </row>
    <row r="7" spans="1:17" x14ac:dyDescent="0.3">
      <c r="C7" s="167"/>
      <c r="G7" s="166"/>
      <c r="I7" s="167"/>
    </row>
    <row r="8" spans="1:17" x14ac:dyDescent="0.3">
      <c r="C8" s="167"/>
      <c r="G8" s="166"/>
      <c r="I8" s="167"/>
    </row>
    <row r="9" spans="1:17" x14ac:dyDescent="0.3">
      <c r="C9" s="167"/>
      <c r="G9" s="166"/>
      <c r="I9" s="167"/>
    </row>
    <row r="10" spans="1:17" x14ac:dyDescent="0.3">
      <c r="C10" s="167"/>
      <c r="G10" s="166"/>
      <c r="I10" s="167"/>
    </row>
    <row r="11" spans="1:17" x14ac:dyDescent="0.3">
      <c r="C11" s="167"/>
      <c r="G11" s="166"/>
      <c r="I11" s="167"/>
    </row>
    <row r="12" spans="1:17" x14ac:dyDescent="0.3">
      <c r="C12" s="167"/>
      <c r="G12" s="166"/>
      <c r="I12" s="167"/>
    </row>
    <row r="13" spans="1:17" x14ac:dyDescent="0.3">
      <c r="C13" s="167"/>
      <c r="G13" s="166"/>
      <c r="I13" s="167"/>
    </row>
    <row r="14" spans="1:17" x14ac:dyDescent="0.3">
      <c r="C14" s="167"/>
      <c r="G14" s="166"/>
      <c r="I14" s="167"/>
    </row>
    <row r="15" spans="1:17" x14ac:dyDescent="0.3">
      <c r="C15" s="167"/>
      <c r="G15" s="166"/>
      <c r="I15" s="167"/>
    </row>
    <row r="16" spans="1:17" x14ac:dyDescent="0.3">
      <c r="C16" s="167"/>
      <c r="G16" s="166"/>
      <c r="I16" s="167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</sheetData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51CB2-684D-449C-8EAE-475EC7C8C199}">
  <sheetPr codeName="Sheet71">
    <tabColor theme="4"/>
  </sheetPr>
  <dimension ref="A1:CO216"/>
  <sheetViews>
    <sheetView showGridLines="0" zoomScaleNormal="100" workbookViewId="0">
      <pane ySplit="1" topLeftCell="A2" activePane="bottomLeft" state="frozen"/>
      <selection pane="bottomLeft"/>
    </sheetView>
  </sheetViews>
  <sheetFormatPr defaultColWidth="8.5546875" defaultRowHeight="13.8" x14ac:dyDescent="0.3"/>
  <cols>
    <col min="1" max="1" customWidth="true" style="7" width="14.88671875"/>
    <col min="2" max="5" customWidth="true" style="7" width="11.5546875"/>
    <col min="6" max="6" customWidth="true" style="7" width="17.109375"/>
    <col min="7" max="7" customWidth="true" style="7" width="11.44140625"/>
    <col min="8" max="9" customWidth="true" style="7" width="11.5546875"/>
    <col min="10" max="10" customWidth="true" style="7" width="12.44140625"/>
    <col min="11" max="11" customWidth="true" style="7" width="10.33203125"/>
    <col min="12" max="12" customWidth="true" style="7" width="9.88671875"/>
    <col min="13" max="13" customWidth="true" style="7" width="9.6640625"/>
    <col min="14" max="14" customWidth="true" style="7" width="2.5546875"/>
    <col min="15" max="15" style="7" width="8.5546875"/>
    <col min="16" max="16" customWidth="true" style="7" width="10.44140625"/>
    <col min="17" max="17" customWidth="true" style="7" width="10.109375"/>
    <col min="18" max="18" customWidth="true" style="7" width="9.6640625"/>
    <col min="19" max="19" customWidth="true" style="7" width="10.6640625"/>
    <col min="20" max="20" customWidth="true" style="7" width="11.33203125"/>
    <col min="21" max="16384" style="7" width="8.5546875"/>
  </cols>
  <sheetData>
    <row r="1" spans="1:93" s="51" customFormat="1" x14ac:dyDescent="0.3">
      <c r="A1" s="51" t="s">
        <v>24</v>
      </c>
      <c r="G1" s="51" t="s">
        <v>343</v>
      </c>
      <c r="J1" s="51" t="s">
        <v>344</v>
      </c>
    </row>
    <row r="2" spans="1:93" s="51" customFormat="1" x14ac:dyDescent="0.3"/>
    <row r="3" spans="1:93" ht="12.6" customHeight="1" x14ac:dyDescent="0.3">
      <c r="A3" s="507" t="s">
        <v>204</v>
      </c>
      <c r="B3" s="518"/>
      <c r="C3" s="518"/>
      <c r="D3" s="518"/>
      <c r="E3" s="519"/>
      <c r="F3" s="507" t="s">
        <v>207</v>
      </c>
      <c r="G3" s="513"/>
      <c r="H3" s="513"/>
      <c r="I3" s="514"/>
      <c r="J3" s="507" t="s">
        <v>295</v>
      </c>
      <c r="K3" s="508"/>
      <c r="L3" s="508"/>
      <c r="M3" s="508"/>
      <c r="N3" s="509"/>
      <c r="O3" s="51"/>
      <c r="P3" s="51"/>
      <c r="Q3" s="51"/>
      <c r="R3" s="51"/>
      <c r="S3" s="51"/>
      <c r="T3" s="51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</row>
    <row r="4" spans="1:93" ht="12.6" customHeight="1" x14ac:dyDescent="0.3">
      <c r="A4" s="520"/>
      <c r="B4" s="521"/>
      <c r="C4" s="521"/>
      <c r="D4" s="521"/>
      <c r="E4" s="522"/>
      <c r="F4" s="515"/>
      <c r="G4" s="516"/>
      <c r="H4" s="516"/>
      <c r="I4" s="517"/>
      <c r="J4" s="510"/>
      <c r="K4" s="511"/>
      <c r="L4" s="511"/>
      <c r="M4" s="511"/>
      <c r="N4" s="512"/>
      <c r="O4" s="51"/>
      <c r="P4" s="51"/>
      <c r="Q4" s="51"/>
      <c r="R4" s="51"/>
      <c r="S4" s="51"/>
      <c r="T4" s="51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</row>
    <row r="5" spans="1:93" ht="12.6" customHeight="1" x14ac:dyDescent="0.3">
      <c r="A5" s="8" t="s">
        <v>1</v>
      </c>
      <c r="B5" s="9"/>
      <c r="C5" s="9"/>
      <c r="D5" s="9"/>
      <c r="E5" s="10"/>
      <c r="F5" s="8"/>
      <c r="G5" s="17" t="s">
        <v>205</v>
      </c>
      <c r="H5" s="17" t="s">
        <v>206</v>
      </c>
      <c r="I5" s="10"/>
      <c r="J5" s="8"/>
      <c r="K5" s="35"/>
      <c r="L5" s="18" t="s">
        <v>89</v>
      </c>
      <c r="M5" s="18" t="s">
        <v>212</v>
      </c>
      <c r="N5" s="200"/>
      <c r="O5" s="51"/>
      <c r="P5" s="51"/>
      <c r="Q5" s="51"/>
      <c r="R5" s="51"/>
      <c r="S5" s="51"/>
      <c r="T5" s="51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</row>
    <row r="6" spans="1:93" x14ac:dyDescent="0.3">
      <c r="A6" s="8" t="s">
        <v>2</v>
      </c>
      <c r="B6" s="9"/>
      <c r="C6" s="9"/>
      <c r="D6" s="9"/>
      <c r="E6" s="10"/>
      <c r="F6" s="19" t="s">
        <v>177</v>
      </c>
      <c r="G6" s="100"/>
      <c r="H6" s="100"/>
      <c r="I6" s="10"/>
      <c r="J6" s="8" t="s">
        <v>9</v>
      </c>
      <c r="K6" s="9"/>
      <c r="L6" s="36"/>
      <c r="M6" s="36"/>
      <c r="N6" s="200"/>
      <c r="O6" s="51"/>
      <c r="P6" s="51"/>
      <c r="Q6" s="51"/>
      <c r="R6" s="51"/>
      <c r="S6" s="51"/>
      <c r="T6" s="51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</row>
    <row r="7" spans="1:93" x14ac:dyDescent="0.3">
      <c r="A7" s="8" t="s">
        <v>3</v>
      </c>
      <c r="B7" s="9"/>
      <c r="C7" s="9"/>
      <c r="D7" s="9"/>
      <c r="E7" s="10"/>
      <c r="F7" s="19" t="s">
        <v>312</v>
      </c>
      <c r="G7" s="101"/>
      <c r="H7" s="101"/>
      <c r="I7" s="10"/>
      <c r="J7" s="8" t="s">
        <v>222</v>
      </c>
      <c r="K7" s="9"/>
      <c r="L7" s="37" t="s">
        <v>87</v>
      </c>
      <c r="M7" s="36"/>
      <c r="N7" s="200"/>
      <c r="O7" s="51"/>
      <c r="P7" s="51"/>
      <c r="Q7" s="51"/>
      <c r="R7" s="51"/>
      <c r="S7" s="51"/>
      <c r="T7" s="51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</row>
    <row r="8" spans="1:93" x14ac:dyDescent="0.3">
      <c r="A8" s="11" t="s">
        <v>4</v>
      </c>
      <c r="B8" s="12"/>
      <c r="C8" s="12"/>
      <c r="D8" s="12"/>
      <c r="E8" s="13"/>
      <c r="F8" s="99" t="s">
        <v>230</v>
      </c>
      <c r="G8" s="101"/>
      <c r="H8" s="101"/>
      <c r="I8" s="13"/>
      <c r="J8" s="8" t="s">
        <v>220</v>
      </c>
      <c r="K8" s="9"/>
      <c r="L8" s="37" t="s">
        <v>87</v>
      </c>
      <c r="M8" s="43"/>
      <c r="N8" s="200"/>
      <c r="O8" s="51"/>
      <c r="P8" s="51"/>
      <c r="Q8" s="51"/>
      <c r="R8" s="51"/>
      <c r="S8" s="51"/>
      <c r="T8" s="51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</row>
    <row r="9" spans="1:93" ht="12.9" customHeight="1" x14ac:dyDescent="0.3">
      <c r="A9" s="507" t="s">
        <v>209</v>
      </c>
      <c r="B9" s="518"/>
      <c r="C9" s="518"/>
      <c r="D9" s="518"/>
      <c r="E9" s="519"/>
      <c r="F9" s="507" t="s">
        <v>26</v>
      </c>
      <c r="G9" s="513"/>
      <c r="H9" s="513"/>
      <c r="I9" s="514"/>
      <c r="J9" s="8" t="s">
        <v>221</v>
      </c>
      <c r="K9" s="9"/>
      <c r="L9" s="37" t="s">
        <v>87</v>
      </c>
      <c r="M9" s="43"/>
      <c r="N9" s="200"/>
      <c r="O9" s="51"/>
      <c r="P9" s="51"/>
      <c r="Q9" s="51"/>
      <c r="R9" s="51"/>
      <c r="S9" s="51"/>
      <c r="T9" s="51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</row>
    <row r="10" spans="1:93" ht="12.9" customHeight="1" x14ac:dyDescent="0.3">
      <c r="A10" s="520"/>
      <c r="B10" s="521"/>
      <c r="C10" s="521"/>
      <c r="D10" s="521"/>
      <c r="E10" s="522"/>
      <c r="F10" s="515"/>
      <c r="G10" s="516"/>
      <c r="H10" s="516"/>
      <c r="I10" s="517"/>
      <c r="J10" s="8" t="s">
        <v>223</v>
      </c>
      <c r="K10" s="9"/>
      <c r="L10" s="43"/>
      <c r="M10" s="251"/>
      <c r="N10" s="42"/>
      <c r="O10" s="51"/>
      <c r="P10" s="51"/>
      <c r="Q10" s="51"/>
      <c r="R10" s="51"/>
      <c r="S10" s="51"/>
      <c r="T10" s="51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</row>
    <row r="11" spans="1:93" x14ac:dyDescent="0.3">
      <c r="A11" s="21"/>
      <c r="B11" s="25" t="s">
        <v>89</v>
      </c>
      <c r="C11" s="25" t="s">
        <v>212</v>
      </c>
      <c r="D11" s="25"/>
      <c r="E11" s="22"/>
      <c r="F11" s="8"/>
      <c r="G11" s="25" t="s">
        <v>89</v>
      </c>
      <c r="H11" s="25" t="s">
        <v>212</v>
      </c>
      <c r="I11" s="10"/>
      <c r="J11" s="338" t="s">
        <v>449</v>
      </c>
      <c r="K11" s="339"/>
      <c r="L11" s="339"/>
      <c r="M11" s="343"/>
      <c r="N11" s="42"/>
      <c r="O11" s="51"/>
      <c r="P11" s="51"/>
      <c r="Q11" s="51"/>
      <c r="R11" s="51"/>
      <c r="S11" s="51"/>
      <c r="T11" s="51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</row>
    <row r="12" spans="1:93" x14ac:dyDescent="0.3">
      <c r="A12" s="168" t="s">
        <v>15</v>
      </c>
      <c r="B12" s="38"/>
      <c r="C12" s="23"/>
      <c r="D12" s="39"/>
      <c r="E12" s="22"/>
      <c r="F12" s="8" t="s">
        <v>11</v>
      </c>
      <c r="G12" s="38"/>
      <c r="H12" s="23"/>
      <c r="I12" s="10"/>
      <c r="J12" s="46" t="s">
        <v>100</v>
      </c>
      <c r="K12" s="9"/>
      <c r="L12" s="9"/>
      <c r="M12" s="9"/>
      <c r="N12" s="42"/>
      <c r="O12" s="51"/>
      <c r="P12" s="51"/>
      <c r="Q12" s="51"/>
      <c r="R12" s="51"/>
      <c r="S12" s="51"/>
      <c r="T12" s="51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</row>
    <row r="13" spans="1:93" x14ac:dyDescent="0.3">
      <c r="A13" s="168" t="s">
        <v>21</v>
      </c>
      <c r="B13" s="38"/>
      <c r="C13" s="23"/>
      <c r="D13" s="40"/>
      <c r="E13" s="22"/>
      <c r="F13" s="8" t="s">
        <v>13</v>
      </c>
      <c r="G13" s="38"/>
      <c r="H13" s="23"/>
      <c r="I13" s="10"/>
      <c r="J13" s="8" t="s">
        <v>101</v>
      </c>
      <c r="K13" s="9"/>
      <c r="L13" s="37" t="s">
        <v>87</v>
      </c>
      <c r="M13" s="43"/>
      <c r="N13" s="42"/>
      <c r="O13" s="51"/>
      <c r="P13" s="51"/>
      <c r="Q13" s="51"/>
      <c r="R13" s="51"/>
      <c r="S13" s="51"/>
      <c r="T13" s="51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</row>
    <row r="14" spans="1:93" x14ac:dyDescent="0.3">
      <c r="A14" s="168" t="s">
        <v>210</v>
      </c>
      <c r="B14" s="176"/>
      <c r="C14" s="177"/>
      <c r="D14" s="40"/>
      <c r="E14" s="22"/>
      <c r="F14" s="8" t="s">
        <v>213</v>
      </c>
      <c r="G14" s="38"/>
      <c r="H14" s="23"/>
      <c r="I14" s="10"/>
      <c r="J14" s="8" t="s">
        <v>102</v>
      </c>
      <c r="K14" s="9"/>
      <c r="L14" s="37" t="s">
        <v>87</v>
      </c>
      <c r="M14" s="43"/>
      <c r="N14" s="42"/>
      <c r="O14" s="51"/>
      <c r="P14" s="51"/>
      <c r="Q14" s="51"/>
      <c r="R14" s="51"/>
      <c r="S14" s="51"/>
      <c r="T14" s="51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</row>
    <row r="15" spans="1:93" x14ac:dyDescent="0.3">
      <c r="A15" s="169" t="s">
        <v>211</v>
      </c>
      <c r="B15" s="41"/>
      <c r="C15" s="41">
        <f>$C$14/365*$E$15</f>
        <v>0</v>
      </c>
      <c r="D15" s="40"/>
      <c r="E15" s="201"/>
      <c r="F15" s="11" t="s">
        <v>208</v>
      </c>
      <c r="G15" s="41"/>
      <c r="H15" s="175"/>
      <c r="I15" s="13"/>
      <c r="J15" s="8" t="s">
        <v>103</v>
      </c>
      <c r="K15" s="9"/>
      <c r="L15" s="37" t="s">
        <v>87</v>
      </c>
      <c r="M15" s="43"/>
      <c r="N15" s="42"/>
      <c r="O15" s="51"/>
      <c r="P15" s="51"/>
      <c r="Q15" s="51"/>
      <c r="R15" s="51"/>
      <c r="S15" s="51"/>
      <c r="T15" s="51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</row>
    <row r="16" spans="1:93" x14ac:dyDescent="0.3">
      <c r="A16" s="507" t="s">
        <v>219</v>
      </c>
      <c r="B16" s="518"/>
      <c r="C16" s="518"/>
      <c r="D16" s="518"/>
      <c r="E16" s="518"/>
      <c r="F16" s="518"/>
      <c r="G16" s="518"/>
      <c r="H16" s="518"/>
      <c r="I16" s="519"/>
      <c r="J16" s="8" t="s">
        <v>104</v>
      </c>
      <c r="K16" s="9"/>
      <c r="L16" s="37" t="s">
        <v>87</v>
      </c>
      <c r="M16" s="43"/>
      <c r="N16" s="42"/>
      <c r="O16" s="51"/>
      <c r="P16" s="51"/>
      <c r="Q16" s="51"/>
      <c r="R16" s="51"/>
      <c r="S16" s="51"/>
      <c r="T16" s="51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</row>
    <row r="17" spans="1:93" x14ac:dyDescent="0.3">
      <c r="A17" s="520"/>
      <c r="B17" s="521"/>
      <c r="C17" s="521"/>
      <c r="D17" s="521"/>
      <c r="E17" s="521"/>
      <c r="F17" s="521"/>
      <c r="G17" s="521"/>
      <c r="H17" s="521"/>
      <c r="I17" s="522"/>
      <c r="J17" s="8" t="s">
        <v>105</v>
      </c>
      <c r="K17" s="9"/>
      <c r="L17" s="37" t="s">
        <v>87</v>
      </c>
      <c r="M17" s="43"/>
      <c r="N17" s="42"/>
      <c r="O17" s="51"/>
      <c r="P17" s="51"/>
      <c r="Q17" s="51"/>
      <c r="R17" s="51"/>
      <c r="S17" s="51"/>
      <c r="T17" s="51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</row>
    <row r="18" spans="1:93" x14ac:dyDescent="0.3">
      <c r="A18" s="24"/>
      <c r="B18" s="15"/>
      <c r="C18" s="25" t="s">
        <v>212</v>
      </c>
      <c r="D18" s="14"/>
      <c r="E18" s="14"/>
      <c r="F18" s="14"/>
      <c r="G18" s="15"/>
      <c r="H18" s="25" t="s">
        <v>212</v>
      </c>
      <c r="I18" s="26"/>
      <c r="J18" s="198"/>
      <c r="K18" s="191"/>
      <c r="L18" s="191"/>
      <c r="M18" s="28"/>
      <c r="N18" s="42"/>
      <c r="O18" s="51"/>
      <c r="P18" s="51"/>
      <c r="Q18" s="51"/>
      <c r="R18" s="51"/>
      <c r="S18" s="51"/>
      <c r="T18" s="51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</row>
    <row r="19" spans="1:93" x14ac:dyDescent="0.3">
      <c r="A19" s="27" t="s">
        <v>92</v>
      </c>
      <c r="B19" s="15"/>
      <c r="C19" s="101"/>
      <c r="D19" s="14"/>
      <c r="E19" s="16" t="s">
        <v>215</v>
      </c>
      <c r="F19" s="14"/>
      <c r="G19" s="28"/>
      <c r="H19" s="104"/>
      <c r="I19" s="26"/>
      <c r="J19" s="8" t="s">
        <v>225</v>
      </c>
      <c r="K19" s="9"/>
      <c r="L19" s="43"/>
      <c r="M19" s="252"/>
      <c r="N19" s="42"/>
      <c r="O19" s="51"/>
      <c r="P19" s="51"/>
      <c r="Q19" s="51"/>
      <c r="R19" s="51"/>
      <c r="S19" s="51"/>
      <c r="T19" s="51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</row>
    <row r="20" spans="1:93" x14ac:dyDescent="0.3">
      <c r="A20" s="27" t="s">
        <v>93</v>
      </c>
      <c r="B20" s="15"/>
      <c r="C20" s="101"/>
      <c r="D20" s="14"/>
      <c r="E20" s="16" t="s">
        <v>99</v>
      </c>
      <c r="F20" s="14"/>
      <c r="G20" s="28"/>
      <c r="H20" s="104"/>
      <c r="I20" s="26"/>
      <c r="J20" s="8" t="s">
        <v>224</v>
      </c>
      <c r="K20" s="9"/>
      <c r="L20" s="43"/>
      <c r="M20" s="252"/>
      <c r="N20" s="42"/>
      <c r="O20" s="51"/>
      <c r="P20" s="51"/>
      <c r="Q20" s="51"/>
      <c r="R20" s="51"/>
      <c r="S20" s="51"/>
      <c r="T20" s="51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</row>
    <row r="21" spans="1:93" x14ac:dyDescent="0.3">
      <c r="A21" s="27" t="s">
        <v>94</v>
      </c>
      <c r="B21" s="29"/>
      <c r="C21" s="101"/>
      <c r="D21" s="14"/>
      <c r="E21" s="16" t="s">
        <v>216</v>
      </c>
      <c r="F21" s="14"/>
      <c r="G21" s="30"/>
      <c r="H21" s="104"/>
      <c r="I21" s="26"/>
      <c r="J21" s="198"/>
      <c r="K21" s="191"/>
      <c r="L21" s="191"/>
      <c r="M21" s="28"/>
      <c r="N21" s="42"/>
      <c r="O21" s="51"/>
      <c r="P21" s="51"/>
      <c r="Q21" s="51"/>
      <c r="R21" s="51"/>
      <c r="S21" s="51"/>
      <c r="T21" s="51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</row>
    <row r="22" spans="1:93" x14ac:dyDescent="0.3">
      <c r="A22" s="27" t="s">
        <v>95</v>
      </c>
      <c r="B22" s="29"/>
      <c r="C22" s="101"/>
      <c r="D22" s="14"/>
      <c r="E22" s="16" t="s">
        <v>160</v>
      </c>
      <c r="F22" s="14"/>
      <c r="G22" s="30"/>
      <c r="H22" s="105"/>
      <c r="I22" s="26"/>
      <c r="J22" s="199"/>
      <c r="K22" s="20"/>
      <c r="L22" s="20"/>
      <c r="M22" s="44"/>
      <c r="N22" s="45"/>
      <c r="O22" s="51"/>
      <c r="P22" s="51"/>
      <c r="Q22" s="51"/>
      <c r="R22" s="51"/>
      <c r="S22" s="51"/>
      <c r="T22" s="51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</row>
    <row r="23" spans="1:93" x14ac:dyDescent="0.3">
      <c r="A23" s="27" t="s">
        <v>96</v>
      </c>
      <c r="B23" s="29"/>
      <c r="C23" s="101"/>
      <c r="D23" s="14"/>
      <c r="E23" s="16" t="s">
        <v>217</v>
      </c>
      <c r="F23" s="14"/>
      <c r="G23" s="30"/>
      <c r="H23" s="102" t="str">
        <f>IFERROR(H19/(H$21*H$22),"")</f>
        <v/>
      </c>
      <c r="I23" s="26"/>
      <c r="J23" s="507" t="s">
        <v>361</v>
      </c>
      <c r="K23" s="513"/>
      <c r="L23" s="513"/>
      <c r="M23" s="513"/>
      <c r="N23" s="514"/>
      <c r="O23" s="51"/>
      <c r="P23" s="51"/>
      <c r="Q23" s="51"/>
      <c r="R23" s="51"/>
      <c r="S23" s="51"/>
      <c r="T23" s="51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</row>
    <row r="24" spans="1:93" x14ac:dyDescent="0.3">
      <c r="A24" s="27" t="s">
        <v>97</v>
      </c>
      <c r="B24" s="29"/>
      <c r="C24" s="101"/>
      <c r="D24" s="14"/>
      <c r="E24" s="16" t="s">
        <v>218</v>
      </c>
      <c r="F24" s="14"/>
      <c r="G24" s="30"/>
      <c r="H24" s="102" t="str">
        <f>IFERROR(H20/(H$21*H$22),"")</f>
        <v/>
      </c>
      <c r="I24" s="31"/>
      <c r="J24" s="515"/>
      <c r="K24" s="516"/>
      <c r="L24" s="516"/>
      <c r="M24" s="516"/>
      <c r="N24" s="517"/>
      <c r="O24" s="51"/>
      <c r="P24" s="51"/>
      <c r="Q24" s="51"/>
      <c r="R24" s="51"/>
      <c r="S24" s="51"/>
      <c r="T24" s="51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</row>
    <row r="25" spans="1:93" x14ac:dyDescent="0.3">
      <c r="A25" s="27" t="s">
        <v>98</v>
      </c>
      <c r="B25" s="29"/>
      <c r="C25" s="171"/>
      <c r="D25" s="14"/>
      <c r="E25" s="178" t="s">
        <v>214</v>
      </c>
      <c r="F25" s="185"/>
      <c r="G25" s="186"/>
      <c r="H25" s="187">
        <f>SUM(H23:H24)</f>
        <v>0</v>
      </c>
      <c r="I25" s="188"/>
      <c r="J25" s="8"/>
      <c r="K25" s="9"/>
      <c r="L25" s="9"/>
      <c r="M25" s="9"/>
      <c r="N25" s="10"/>
      <c r="O25" s="51"/>
      <c r="P25" s="51"/>
      <c r="Q25" s="51"/>
      <c r="R25" s="51"/>
      <c r="S25" s="51"/>
      <c r="T25" s="51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</row>
    <row r="26" spans="1:93" x14ac:dyDescent="0.3">
      <c r="A26" s="32" t="s">
        <v>214</v>
      </c>
      <c r="B26" s="33"/>
      <c r="C26" s="103">
        <f>SUM(C19:C25)</f>
        <v>0</v>
      </c>
      <c r="D26" s="14"/>
      <c r="E26" s="189"/>
      <c r="F26" s="181"/>
      <c r="G26" s="190"/>
      <c r="H26" s="191"/>
      <c r="I26" s="192"/>
      <c r="J26" s="8"/>
      <c r="K26" s="9"/>
      <c r="L26" s="9"/>
      <c r="M26" s="9"/>
      <c r="N26" s="10"/>
      <c r="O26" s="51"/>
      <c r="P26" s="51"/>
      <c r="Q26" s="51"/>
      <c r="R26" s="51"/>
      <c r="S26" s="51"/>
      <c r="T26" s="51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</row>
    <row r="27" spans="1:93" x14ac:dyDescent="0.3">
      <c r="A27" s="27"/>
      <c r="B27" s="29"/>
      <c r="C27" s="342"/>
      <c r="D27" s="14"/>
      <c r="E27" s="181"/>
      <c r="F27" s="190"/>
      <c r="G27" s="193" t="s">
        <v>89</v>
      </c>
      <c r="H27" s="193" t="s">
        <v>212</v>
      </c>
      <c r="I27" s="192"/>
      <c r="J27" s="8"/>
      <c r="K27" s="9"/>
      <c r="L27" s="9"/>
      <c r="M27" s="9"/>
      <c r="N27" s="10"/>
      <c r="O27" s="51"/>
      <c r="P27" s="51"/>
      <c r="Q27" s="51"/>
      <c r="R27" s="51"/>
      <c r="S27" s="51"/>
      <c r="T27" s="51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</row>
    <row r="28" spans="1:93" x14ac:dyDescent="0.3">
      <c r="A28" s="34"/>
      <c r="B28" s="47"/>
      <c r="C28" s="47"/>
      <c r="D28" s="44"/>
      <c r="E28" s="194" t="s">
        <v>44</v>
      </c>
      <c r="F28" s="195"/>
      <c r="G28" s="196"/>
      <c r="H28" s="196">
        <f>C26+H25</f>
        <v>0</v>
      </c>
      <c r="I28" s="197"/>
      <c r="J28" s="11"/>
      <c r="K28" s="12"/>
      <c r="L28" s="12"/>
      <c r="M28" s="12"/>
      <c r="N28" s="13"/>
      <c r="O28" s="51"/>
      <c r="P28" s="51"/>
      <c r="Q28" s="51"/>
      <c r="R28" s="51"/>
      <c r="S28" s="51"/>
      <c r="T28" s="51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</row>
    <row r="29" spans="1:93" ht="12.9" customHeight="1" x14ac:dyDescent="0.3">
      <c r="A29" s="507" t="s">
        <v>358</v>
      </c>
      <c r="B29" s="518"/>
      <c r="C29" s="518"/>
      <c r="D29" s="518"/>
      <c r="E29" s="518"/>
      <c r="F29" s="518"/>
      <c r="G29" s="518" t="s">
        <v>358</v>
      </c>
      <c r="H29" s="518"/>
      <c r="I29" s="519"/>
      <c r="J29" s="507" t="s">
        <v>363</v>
      </c>
      <c r="K29" s="513"/>
      <c r="L29" s="513"/>
      <c r="M29" s="513"/>
      <c r="N29" s="514"/>
      <c r="O29" s="51"/>
      <c r="P29" s="51"/>
      <c r="Q29" s="51"/>
      <c r="R29" s="51"/>
      <c r="S29" s="51"/>
      <c r="T29" s="51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</row>
    <row r="30" spans="1:93" ht="12.9" customHeight="1" x14ac:dyDescent="0.3">
      <c r="A30" s="520"/>
      <c r="B30" s="521"/>
      <c r="C30" s="521"/>
      <c r="D30" s="521"/>
      <c r="E30" s="521"/>
      <c r="F30" s="521"/>
      <c r="G30" s="521"/>
      <c r="H30" s="521"/>
      <c r="I30" s="522"/>
      <c r="J30" s="515"/>
      <c r="K30" s="516"/>
      <c r="L30" s="516"/>
      <c r="M30" s="516"/>
      <c r="N30" s="517"/>
      <c r="O30" s="51"/>
      <c r="P30" s="51"/>
      <c r="Q30" s="51"/>
      <c r="R30" s="51"/>
      <c r="S30" s="51"/>
      <c r="T30" s="51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</row>
    <row r="31" spans="1:93" ht="12.9" customHeight="1" x14ac:dyDescent="0.3">
      <c r="A31" s="19" t="s">
        <v>345</v>
      </c>
      <c r="B31" s="179"/>
      <c r="C31" s="180"/>
      <c r="D31" s="181" t="s">
        <v>5</v>
      </c>
      <c r="E31" s="179"/>
      <c r="F31" s="179" t="s">
        <v>366</v>
      </c>
      <c r="G31" s="523"/>
      <c r="H31" s="524"/>
      <c r="I31" s="525"/>
      <c r="J31" s="8"/>
      <c r="K31" s="9"/>
      <c r="L31" s="9"/>
      <c r="M31" s="9"/>
      <c r="N31" s="10"/>
      <c r="O31" s="51"/>
      <c r="P31" s="51"/>
      <c r="Q31" s="51"/>
      <c r="R31" s="51"/>
      <c r="S31" s="51"/>
      <c r="T31" s="51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</row>
    <row r="32" spans="1:93" ht="12.9" customHeight="1" x14ac:dyDescent="0.3">
      <c r="A32" s="19" t="s">
        <v>362</v>
      </c>
      <c r="B32" s="179"/>
      <c r="C32" s="180"/>
      <c r="D32" s="181" t="s">
        <v>359</v>
      </c>
      <c r="E32" s="179"/>
      <c r="F32" s="179"/>
      <c r="G32" s="524"/>
      <c r="H32" s="524"/>
      <c r="I32" s="525"/>
      <c r="J32" s="8"/>
      <c r="K32" s="9" t="s">
        <v>362</v>
      </c>
      <c r="L32" s="9"/>
      <c r="M32" s="9"/>
      <c r="N32" s="10"/>
      <c r="O32" s="51"/>
      <c r="P32" s="51"/>
      <c r="Q32" s="51"/>
      <c r="R32" s="51"/>
      <c r="S32" s="51"/>
      <c r="T32" s="51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</row>
    <row r="33" spans="1:93" ht="12.9" customHeight="1" x14ac:dyDescent="0.3">
      <c r="A33" s="99" t="s">
        <v>346</v>
      </c>
      <c r="B33" s="182"/>
      <c r="C33" s="183"/>
      <c r="D33" s="184" t="s">
        <v>360</v>
      </c>
      <c r="E33" s="182"/>
      <c r="F33" s="182"/>
      <c r="G33" s="526"/>
      <c r="H33" s="526"/>
      <c r="I33" s="527"/>
      <c r="J33" s="11"/>
      <c r="K33" s="12"/>
      <c r="L33" s="12"/>
      <c r="M33" s="12"/>
      <c r="N33" s="13"/>
      <c r="O33" s="51"/>
      <c r="P33" s="51"/>
      <c r="Q33" s="51"/>
      <c r="R33" s="51"/>
      <c r="S33" s="51"/>
      <c r="T33" s="51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</row>
    <row r="34" spans="1:93" x14ac:dyDescent="0.3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</row>
    <row r="35" spans="1:93" x14ac:dyDescent="0.3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</row>
    <row r="36" spans="1:93" x14ac:dyDescent="0.3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</row>
    <row r="37" spans="1:93" x14ac:dyDescent="0.3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</row>
    <row r="38" spans="1:93" x14ac:dyDescent="0.3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</row>
    <row r="39" spans="1:93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</row>
    <row r="40" spans="1:93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</row>
    <row r="41" spans="1:93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</row>
    <row r="42" spans="1:93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</row>
    <row r="43" spans="1:93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</row>
    <row r="44" spans="1:93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</row>
    <row r="45" spans="1:93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</row>
    <row r="46" spans="1:93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</row>
    <row r="47" spans="1:93" x14ac:dyDescent="0.3">
      <c r="A47" s="383"/>
      <c r="B47" s="383"/>
      <c r="C47" s="383"/>
      <c r="D47" s="383"/>
      <c r="E47" s="383"/>
      <c r="F47" s="383"/>
      <c r="G47" s="530" t="s">
        <v>459</v>
      </c>
      <c r="H47" s="530"/>
      <c r="I47" s="530"/>
      <c r="J47" s="530"/>
      <c r="K47" s="383"/>
      <c r="L47" s="383"/>
      <c r="M47" s="383"/>
      <c r="N47" s="383"/>
      <c r="O47" s="383"/>
      <c r="P47" s="383"/>
      <c r="Q47" s="383"/>
      <c r="R47" s="383"/>
      <c r="S47" s="383"/>
      <c r="T47" s="38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</row>
    <row r="48" spans="1:93" x14ac:dyDescent="0.3">
      <c r="A48" s="383"/>
      <c r="B48" s="383"/>
      <c r="C48" s="383"/>
      <c r="D48" s="383"/>
      <c r="E48" s="383"/>
      <c r="F48" s="383"/>
      <c r="G48" s="530"/>
      <c r="H48" s="530"/>
      <c r="I48" s="530"/>
      <c r="J48" s="530"/>
      <c r="K48" s="383"/>
      <c r="L48" s="383"/>
      <c r="M48" s="383"/>
      <c r="N48" s="383"/>
      <c r="O48" s="383"/>
      <c r="P48" s="383"/>
      <c r="Q48" s="383"/>
      <c r="R48" s="383"/>
      <c r="S48" s="383"/>
      <c r="T48" s="38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</row>
    <row r="49" spans="1:93" ht="14.4" thickBo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</row>
    <row r="50" spans="1:93" ht="55.2" x14ac:dyDescent="0.3">
      <c r="A50" s="375"/>
      <c r="B50" s="376" t="s">
        <v>124</v>
      </c>
      <c r="C50" s="376" t="s">
        <v>125</v>
      </c>
      <c r="D50" s="376" t="s">
        <v>126</v>
      </c>
      <c r="E50" s="376" t="s">
        <v>127</v>
      </c>
      <c r="F50" s="376" t="s">
        <v>128</v>
      </c>
      <c r="G50" s="376" t="s">
        <v>129</v>
      </c>
      <c r="H50" s="376" t="s">
        <v>130</v>
      </c>
      <c r="I50" s="376" t="s">
        <v>131</v>
      </c>
      <c r="J50" s="376" t="s">
        <v>132</v>
      </c>
      <c r="K50" s="376" t="s">
        <v>133</v>
      </c>
      <c r="L50" s="376" t="s">
        <v>134</v>
      </c>
      <c r="M50" s="376" t="s">
        <v>135</v>
      </c>
      <c r="N50" s="531" t="s">
        <v>136</v>
      </c>
      <c r="O50" s="532"/>
      <c r="P50" s="377" t="s">
        <v>137</v>
      </c>
      <c r="Q50" s="376" t="s">
        <v>138</v>
      </c>
      <c r="R50" s="376" t="s">
        <v>139</v>
      </c>
      <c r="S50" s="376" t="s">
        <v>140</v>
      </c>
      <c r="T50" s="378" t="s">
        <v>141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</row>
    <row r="51" spans="1:93" x14ac:dyDescent="0.3">
      <c r="A51" s="379" t="s">
        <v>460</v>
      </c>
      <c r="B51" s="386">
        <f>IFERROR($G$6/$M$32*12,0)</f>
        <v>0</v>
      </c>
      <c r="C51" s="386">
        <f>IFERROR(-$H$12*$B51,"")</f>
        <v>0</v>
      </c>
      <c r="D51" s="386">
        <f>IFERROR(-$H$13*$B51,"")</f>
        <v>0</v>
      </c>
      <c r="E51" s="386">
        <f>IFERROR(-$H$28*($B51+$C51+$D51),"")</f>
        <v>0</v>
      </c>
      <c r="F51" s="386">
        <v>0</v>
      </c>
      <c r="G51" s="386">
        <f>IFERROR(-$C$12*($B51+$C51+$D51),"")</f>
        <v>0</v>
      </c>
      <c r="H51" s="386">
        <f>SUM(B51:G51)</f>
        <v>0</v>
      </c>
      <c r="I51" s="386">
        <f>IFERROR(-(1-$G$7)*(B51*(1-H12)),"")</f>
        <v>0</v>
      </c>
      <c r="J51" s="386">
        <v>0</v>
      </c>
      <c r="K51" s="386">
        <f>SUM(H51:J51)</f>
        <v>0</v>
      </c>
      <c r="L51" s="386">
        <f>IFERROR(-$G$8*I51,"")</f>
        <v>0</v>
      </c>
      <c r="M51" s="386">
        <f>SUM(K51:L51)</f>
        <v>0</v>
      </c>
      <c r="N51" s="528">
        <f>-$M$19*$H51</f>
        <v>0</v>
      </c>
      <c r="O51" s="528"/>
      <c r="P51" s="386">
        <f>-$M$20*$H51</f>
        <v>0</v>
      </c>
      <c r="Q51" s="386">
        <f>-$M$10*$H51</f>
        <v>0</v>
      </c>
      <c r="R51" s="386">
        <f>-$C$13*$H51</f>
        <v>0</v>
      </c>
      <c r="S51" s="386">
        <f>-$C$15*$H51</f>
        <v>0</v>
      </c>
      <c r="T51" s="387">
        <f>SUM(M51:S51)</f>
        <v>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</row>
    <row r="52" spans="1:93" x14ac:dyDescent="0.3">
      <c r="A52" s="379" t="s">
        <v>461</v>
      </c>
      <c r="B52" s="386">
        <f>IFERROR($H$6/$M$32*12,0)</f>
        <v>0</v>
      </c>
      <c r="C52" s="386">
        <f>IFERROR(-$H$12*$B52,"")</f>
        <v>0</v>
      </c>
      <c r="D52" s="386">
        <f>IFERROR(-$H$13*$B52,"")</f>
        <v>0</v>
      </c>
      <c r="E52" s="386">
        <f>IFERROR(-$H$28*($B52+$C52+$D52),"")</f>
        <v>0</v>
      </c>
      <c r="F52" s="386">
        <v>0</v>
      </c>
      <c r="G52" s="386">
        <f>IFERROR(-$C$12*($B52+$C52+$D52),"")</f>
        <v>0</v>
      </c>
      <c r="H52" s="386">
        <f>SUM(B52:G52)</f>
        <v>0</v>
      </c>
      <c r="I52" s="386">
        <f>IFERROR(-(1-$H$7)*(B52*(1-H12)),"")</f>
        <v>0</v>
      </c>
      <c r="J52" s="386">
        <v>0</v>
      </c>
      <c r="K52" s="386">
        <f>SUM(H52:J52)</f>
        <v>0</v>
      </c>
      <c r="L52" s="386">
        <f>IFERROR(-$H$8*I52,"")</f>
        <v>0</v>
      </c>
      <c r="M52" s="386">
        <f>SUM(K52:L52)</f>
        <v>0</v>
      </c>
      <c r="N52" s="533">
        <f>-$M$19*$H52</f>
        <v>0</v>
      </c>
      <c r="O52" s="533"/>
      <c r="P52" s="386">
        <f>-$M$20*$H52</f>
        <v>0</v>
      </c>
      <c r="Q52" s="386">
        <f>-$M$10*$H52</f>
        <v>0</v>
      </c>
      <c r="R52" s="386">
        <f>-$C$13*$H52</f>
        <v>0</v>
      </c>
      <c r="S52" s="386">
        <f>-$C$15*$H52</f>
        <v>0</v>
      </c>
      <c r="T52" s="387">
        <f>SUM(M52:S52)</f>
        <v>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</row>
    <row r="53" spans="1:93" ht="41.4" x14ac:dyDescent="0.3">
      <c r="A53" s="380"/>
      <c r="B53" s="266" t="s">
        <v>263</v>
      </c>
      <c r="C53" s="266" t="s">
        <v>264</v>
      </c>
      <c r="D53" s="266" t="s">
        <v>265</v>
      </c>
      <c r="E53" s="266" t="s">
        <v>266</v>
      </c>
      <c r="F53" s="266" t="s">
        <v>267</v>
      </c>
      <c r="G53" s="266" t="s">
        <v>268</v>
      </c>
      <c r="H53" s="266" t="s">
        <v>269</v>
      </c>
      <c r="I53" s="266" t="s">
        <v>270</v>
      </c>
      <c r="J53" s="266" t="s">
        <v>271</v>
      </c>
      <c r="K53" s="266" t="s">
        <v>272</v>
      </c>
      <c r="L53" s="266" t="s">
        <v>273</v>
      </c>
      <c r="M53" s="266" t="s">
        <v>274</v>
      </c>
      <c r="N53" s="534" t="s">
        <v>275</v>
      </c>
      <c r="O53" s="535"/>
      <c r="P53" s="266" t="s">
        <v>276</v>
      </c>
      <c r="Q53" s="266" t="s">
        <v>277</v>
      </c>
      <c r="R53" s="266" t="s">
        <v>278</v>
      </c>
      <c r="S53" s="266" t="s">
        <v>279</v>
      </c>
      <c r="T53" s="381" t="s">
        <v>280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</row>
    <row r="54" spans="1:93" x14ac:dyDescent="0.3">
      <c r="A54" s="379" t="s">
        <v>460</v>
      </c>
      <c r="B54" s="386">
        <f>$B$51</f>
        <v>0</v>
      </c>
      <c r="C54" s="386">
        <f>$C$51</f>
        <v>0</v>
      </c>
      <c r="D54" s="386">
        <f>$D$51</f>
        <v>0</v>
      </c>
      <c r="E54" s="386">
        <f>$E$51</f>
        <v>0</v>
      </c>
      <c r="F54" s="386">
        <v>0</v>
      </c>
      <c r="G54" s="386">
        <f>$G$51</f>
        <v>0</v>
      </c>
      <c r="H54" s="386">
        <f>SUM(B54:G54)</f>
        <v>0</v>
      </c>
      <c r="I54" s="386">
        <f>$I$51</f>
        <v>0</v>
      </c>
      <c r="J54" s="386">
        <v>0</v>
      </c>
      <c r="K54" s="386">
        <f>SUM(H54:J54)</f>
        <v>0</v>
      </c>
      <c r="L54" s="386">
        <f>$L$51</f>
        <v>0</v>
      </c>
      <c r="M54" s="386">
        <f>SUM(K54:L54)</f>
        <v>0</v>
      </c>
      <c r="N54" s="528">
        <f>$N$51</f>
        <v>0</v>
      </c>
      <c r="O54" s="528"/>
      <c r="P54" s="386">
        <f>$P$51</f>
        <v>0</v>
      </c>
      <c r="Q54" s="386">
        <f>$Q$51</f>
        <v>0</v>
      </c>
      <c r="R54" s="386">
        <f>IFERROR(-PARAMETERS!$C$13*($B54+$C54+$D54),"")</f>
        <v>0</v>
      </c>
      <c r="S54" s="386">
        <f>-$C$15*$H54</f>
        <v>0</v>
      </c>
      <c r="T54" s="387">
        <f>SUM(M54:S54)</f>
        <v>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</row>
    <row r="55" spans="1:93" ht="14.4" thickBot="1" x14ac:dyDescent="0.35">
      <c r="A55" s="382" t="s">
        <v>461</v>
      </c>
      <c r="B55" s="388">
        <f>$B$52</f>
        <v>0</v>
      </c>
      <c r="C55" s="388">
        <f>$C$52</f>
        <v>0</v>
      </c>
      <c r="D55" s="388">
        <f>$D$52</f>
        <v>0</v>
      </c>
      <c r="E55" s="388">
        <f>$E$52</f>
        <v>0</v>
      </c>
      <c r="F55" s="388">
        <v>0</v>
      </c>
      <c r="G55" s="388">
        <f>$G$52</f>
        <v>0</v>
      </c>
      <c r="H55" s="388">
        <f>SUM(B55:G55)</f>
        <v>0</v>
      </c>
      <c r="I55" s="388">
        <f>$I$52</f>
        <v>0</v>
      </c>
      <c r="J55" s="388">
        <v>0</v>
      </c>
      <c r="K55" s="388">
        <f>SUM(H55:J55)</f>
        <v>0</v>
      </c>
      <c r="L55" s="388">
        <f>$L$52</f>
        <v>0</v>
      </c>
      <c r="M55" s="388">
        <f>SUM(K55:L55)</f>
        <v>0</v>
      </c>
      <c r="N55" s="529">
        <f>$N$52</f>
        <v>0</v>
      </c>
      <c r="O55" s="529"/>
      <c r="P55" s="388">
        <f>$P$52</f>
        <v>0</v>
      </c>
      <c r="Q55" s="388">
        <f>$Q$52</f>
        <v>0</v>
      </c>
      <c r="R55" s="388">
        <f>IFERROR(-PARAMETERS!$C$13*($B55+$C55+$D55),"")</f>
        <v>0</v>
      </c>
      <c r="S55" s="388">
        <f>-$C$15*$H55</f>
        <v>0</v>
      </c>
      <c r="T55" s="389">
        <f>SUM(M55:S55)</f>
        <v>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</row>
    <row r="56" spans="1:93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</row>
    <row r="57" spans="1:93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</row>
    <row r="58" spans="1:93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</row>
    <row r="59" spans="1:93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</row>
    <row r="60" spans="1:93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</row>
    <row r="61" spans="1:93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</row>
    <row r="62" spans="1:93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</row>
    <row r="63" spans="1:93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</row>
    <row r="64" spans="1:93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</row>
    <row r="65" spans="1:93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</row>
    <row r="66" spans="1:93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</row>
    <row r="67" spans="1:93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</row>
    <row r="68" spans="1:93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</row>
    <row r="69" spans="1:93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</row>
    <row r="70" spans="1:93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</row>
    <row r="71" spans="1:93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</row>
    <row r="72" spans="1:93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</row>
    <row r="73" spans="1:93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</row>
    <row r="74" spans="1:93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</row>
    <row r="75" spans="1:93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</row>
    <row r="76" spans="1:93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</row>
    <row r="77" spans="1:93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</row>
    <row r="78" spans="1:93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</row>
    <row r="79" spans="1:93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</row>
    <row r="80" spans="1:93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</row>
    <row r="81" spans="1:93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</row>
    <row r="82" spans="1:93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</row>
    <row r="83" spans="1:93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</row>
    <row r="84" spans="1:93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</row>
    <row r="85" spans="1:93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</row>
    <row r="86" spans="1:93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</row>
    <row r="87" spans="1:93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</row>
    <row r="88" spans="1:93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</row>
    <row r="89" spans="1:93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</row>
    <row r="90" spans="1:93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</row>
    <row r="91" spans="1:93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</row>
    <row r="92" spans="1:93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</row>
    <row r="93" spans="1:93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</row>
    <row r="94" spans="1:93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</row>
    <row r="95" spans="1:93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</row>
    <row r="96" spans="1:93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</row>
    <row r="97" spans="1:93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</row>
    <row r="98" spans="1:93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</row>
    <row r="99" spans="1:93" x14ac:dyDescent="0.3">
      <c r="A99" s="314" t="s">
        <v>433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</row>
    <row r="100" spans="1:93" x14ac:dyDescent="0.3">
      <c r="A100" s="315">
        <f>PARAMETERS!$H$12+PARAMETERS!$H$13 + (PARAMETERS!$C$12+PARAMETERS!$H$28)*(1-PARAMETERS!$H$12-PARAMETERS!$H$13)</f>
        <v>0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</row>
    <row r="101" spans="1:93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</row>
    <row r="102" spans="1:93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</row>
    <row r="103" spans="1:93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</row>
    <row r="104" spans="1:93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</row>
    <row r="105" spans="1:93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</row>
    <row r="106" spans="1:93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</row>
    <row r="107" spans="1:93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</row>
    <row r="108" spans="1:93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</row>
    <row r="109" spans="1:93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</row>
    <row r="110" spans="1:93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</row>
    <row r="111" spans="1:93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</row>
    <row r="112" spans="1:93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</row>
    <row r="113" spans="1:93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</row>
    <row r="114" spans="1:93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</row>
    <row r="115" spans="1:93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</row>
    <row r="116" spans="1:93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</row>
    <row r="117" spans="1:93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</row>
    <row r="118" spans="1:93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</row>
    <row r="119" spans="1:93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</row>
    <row r="120" spans="1:93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</row>
    <row r="121" spans="1:93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</row>
    <row r="122" spans="1:93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</row>
    <row r="123" spans="1:93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</row>
    <row r="124" spans="1:93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</row>
    <row r="125" spans="1:93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</row>
    <row r="126" spans="1:93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</row>
    <row r="127" spans="1:93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</row>
    <row r="128" spans="1:93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</row>
    <row r="129" spans="1:93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</row>
    <row r="130" spans="1:93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</row>
    <row r="131" spans="1:93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</row>
    <row r="132" spans="1:93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</row>
    <row r="133" spans="1:93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</row>
    <row r="134" spans="1:93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</row>
    <row r="135" spans="1:93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</row>
    <row r="136" spans="1:93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</row>
    <row r="137" spans="1:93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</row>
    <row r="138" spans="1:93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</row>
    <row r="139" spans="1:93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</row>
    <row r="140" spans="1:93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</row>
    <row r="141" spans="1:93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</row>
    <row r="142" spans="1:93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</row>
    <row r="143" spans="1:93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</row>
    <row r="144" spans="1:93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</row>
    <row r="145" spans="1:93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</row>
    <row r="146" spans="1:93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</row>
    <row r="147" spans="1:93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</row>
    <row r="148" spans="1:93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</row>
    <row r="149" spans="1:93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</row>
    <row r="150" spans="1:93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</row>
    <row r="151" spans="1:93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</row>
    <row r="152" spans="1:93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</row>
    <row r="153" spans="1:93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</row>
    <row r="154" spans="1:93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</row>
    <row r="155" spans="1:93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</row>
    <row r="156" spans="1:93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</row>
    <row r="157" spans="1:93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</row>
    <row r="158" spans="1:93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</row>
    <row r="159" spans="1:93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</row>
    <row r="160" spans="1:93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</row>
    <row r="161" spans="1:93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</row>
    <row r="162" spans="1:93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</row>
    <row r="163" spans="1:93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</row>
    <row r="164" spans="1:93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</row>
    <row r="165" spans="1:93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</row>
    <row r="166" spans="1:93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</row>
    <row r="167" spans="1:93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</row>
    <row r="168" spans="1:93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</row>
    <row r="169" spans="1:93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</row>
    <row r="170" spans="1:93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</row>
    <row r="171" spans="1:93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</row>
    <row r="172" spans="1:93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</row>
    <row r="173" spans="1:93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</row>
    <row r="174" spans="1:93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</row>
    <row r="175" spans="1:93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</row>
    <row r="176" spans="1:93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</row>
    <row r="177" spans="1:93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</row>
    <row r="178" spans="1:93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</row>
    <row r="179" spans="1:93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</row>
    <row r="180" spans="1:93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</row>
    <row r="181" spans="1:93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</row>
    <row r="182" spans="1:93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</row>
    <row r="183" spans="1:93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</row>
    <row r="184" spans="1:93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</row>
    <row r="185" spans="1:93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</row>
    <row r="186" spans="1:93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</row>
    <row r="187" spans="1:93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</row>
    <row r="188" spans="1:93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</row>
    <row r="189" spans="1:93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</row>
    <row r="190" spans="1:93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</row>
    <row r="191" spans="1:93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</row>
    <row r="192" spans="1:93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</row>
    <row r="193" spans="1:93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</row>
    <row r="194" spans="1:93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</row>
    <row r="195" spans="1:93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</row>
    <row r="196" spans="1:93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</row>
    <row r="197" spans="1:93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</row>
    <row r="198" spans="1:93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</row>
    <row r="199" spans="1:93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</row>
    <row r="200" spans="1:93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</row>
    <row r="201" spans="1:93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</row>
    <row r="202" spans="1:93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</row>
    <row r="203" spans="1:93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</row>
    <row r="204" spans="1:93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</row>
    <row r="205" spans="1:93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</row>
    <row r="206" spans="1:93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</row>
    <row r="207" spans="1:93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</row>
    <row r="208" spans="1:93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</row>
    <row r="209" spans="1:93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</row>
    <row r="210" spans="1:93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</row>
    <row r="211" spans="1:93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</row>
    <row r="212" spans="1:93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</row>
    <row r="213" spans="1:93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</row>
    <row r="214" spans="1:93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</row>
    <row r="215" spans="1:93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</row>
    <row r="216" spans="1:93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</row>
  </sheetData>
  <mergeCells count="17">
    <mergeCell ref="N54:O54"/>
    <mergeCell ref="N55:O55"/>
    <mergeCell ref="G47:J48"/>
    <mergeCell ref="N50:O50"/>
    <mergeCell ref="N51:O51"/>
    <mergeCell ref="N52:O52"/>
    <mergeCell ref="N53:O53"/>
    <mergeCell ref="J3:N4"/>
    <mergeCell ref="J29:N30"/>
    <mergeCell ref="J23:N24"/>
    <mergeCell ref="A29:I30"/>
    <mergeCell ref="G31:I33"/>
    <mergeCell ref="A16:I17"/>
    <mergeCell ref="A3:E4"/>
    <mergeCell ref="A9:E10"/>
    <mergeCell ref="F9:I10"/>
    <mergeCell ref="F3:I4"/>
  </mergeCells>
  <pageMargins left="0.7" right="0.7" top="0.75" bottom="0.75" header="0.3" footer="0.3"/>
  <pageSetup orientation="portrait" horizontalDpi="150" verticalDpi="15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C0A1F-D76E-45A9-9386-262B400861C8}">
  <sheetPr codeName="Sheet5">
    <tabColor theme="4"/>
  </sheetPr>
  <dimension ref="A1:B24"/>
  <sheetViews>
    <sheetView showGridLines="0" zoomScaleNormal="100" workbookViewId="0">
      <pane ySplit="1" topLeftCell="A2" activePane="bottomLeft" state="frozen"/>
      <selection pane="bottomLeft" activeCell="A11" sqref="A11"/>
    </sheetView>
  </sheetViews>
  <sheetFormatPr defaultRowHeight="14.4" x14ac:dyDescent="0.3"/>
  <cols>
    <col min="1" max="1" customWidth="true" width="28.109375"/>
    <col min="2" max="2" customWidth="true" width="134.5546875"/>
    <col min="3" max="3" customWidth="true" width="6.5546875"/>
  </cols>
  <sheetData>
    <row r="1" spans="1:2" x14ac:dyDescent="0.3">
      <c r="A1" s="1" t="s">
        <v>203</v>
      </c>
      <c r="B1" t="str" s="0">
        <f>PARAMETERS!$B$1 &amp; "   " &amp; PARAMETERS!$D$1</f>
        <v xml:space="preserve">   </v>
      </c>
    </row>
    <row r="2" spans="1:2" x14ac:dyDescent="0.3">
      <c r="A2" s="1" t="s">
        <v>377</v>
      </c>
      <c r="B2" s="170" t="e">
        <f>#REF!</f>
        <v>#REF!</v>
      </c>
    </row>
    <row r="3" spans="1:2" x14ac:dyDescent="0.3">
      <c r="A3" s="1" t="s">
        <v>378</v>
      </c>
      <c r="B3" s="170" t="e">
        <f>#REF!</f>
        <v>#REF!</v>
      </c>
    </row>
    <row r="4" spans="1:2" x14ac:dyDescent="0.3">
      <c r="A4" s="1" t="s">
        <v>379</v>
      </c>
      <c r="B4" s="170" t="e">
        <f>#REF!</f>
        <v>#REF!</v>
      </c>
    </row>
    <row r="5" spans="1:2" x14ac:dyDescent="0.3">
      <c r="A5" s="1" t="s">
        <v>353</v>
      </c>
      <c r="B5" s="170" t="e">
        <f>#REF!</f>
        <v>#REF!</v>
      </c>
    </row>
    <row r="6" spans="1:2" x14ac:dyDescent="0.3">
      <c r="A6" s="1" t="s">
        <v>95</v>
      </c>
      <c r="B6" s="170" t="e">
        <f>#REF!</f>
        <v>#REF!</v>
      </c>
    </row>
    <row r="7" spans="1:2" x14ac:dyDescent="0.3">
      <c r="A7" s="1" t="s">
        <v>357</v>
      </c>
      <c r="B7" s="170" t="e">
        <f>#REF!</f>
        <v>#REF!</v>
      </c>
    </row>
    <row r="9" spans="1:2" x14ac:dyDescent="0.3">
      <c r="A9" s="174" t="s">
        <v>364</v>
      </c>
      <c r="B9" s="174" t="s">
        <v>365</v>
      </c>
    </row>
    <row r="10" spans="1:2" x14ac:dyDescent="0.3">
      <c r="A10" s="467" t="s">
        <v>675</v>
      </c>
      <c r="B10" s="467" t="s">
        <v>676</v>
      </c>
    </row>
    <row r="11" spans="1:2" ht="30" customHeight="1" x14ac:dyDescent="0.3">
      <c r="A11" s="317"/>
      <c r="B11" s="170"/>
    </row>
    <row r="12" spans="1:2" ht="30" customHeight="1" x14ac:dyDescent="0.3">
      <c r="A12" s="317"/>
      <c r="B12" s="170"/>
    </row>
    <row r="13" spans="1:2" ht="30" customHeight="1" x14ac:dyDescent="0.3">
      <c r="A13" s="317"/>
      <c r="B13" s="170"/>
    </row>
    <row r="14" spans="1:2" ht="30" customHeight="1" x14ac:dyDescent="0.3">
      <c r="A14" s="317"/>
      <c r="B14" s="170"/>
    </row>
    <row r="15" spans="1:2" ht="30" customHeight="1" x14ac:dyDescent="0.3">
      <c r="A15" s="317"/>
      <c r="B15" s="170"/>
    </row>
    <row r="16" spans="1:2" ht="30" customHeight="1" x14ac:dyDescent="0.3">
      <c r="A16" s="317"/>
      <c r="B16" s="170"/>
    </row>
    <row r="17" spans="1:2" ht="30" customHeight="1" x14ac:dyDescent="0.3">
      <c r="A17" s="317"/>
      <c r="B17" s="170"/>
    </row>
    <row r="18" spans="1:2" ht="30" customHeight="1" x14ac:dyDescent="0.3">
      <c r="A18" s="317"/>
      <c r="B18" s="170"/>
    </row>
    <row r="19" spans="1:2" ht="30" customHeight="1" x14ac:dyDescent="0.3">
      <c r="A19" s="317"/>
      <c r="B19" s="170"/>
    </row>
    <row r="20" spans="1:2" ht="30" customHeight="1" x14ac:dyDescent="0.3">
      <c r="A20" s="317"/>
      <c r="B20" s="170"/>
    </row>
    <row r="21" spans="1:2" ht="30" customHeight="1" x14ac:dyDescent="0.3">
      <c r="A21" s="317"/>
      <c r="B21" s="170"/>
    </row>
    <row r="22" spans="1:2" ht="30" customHeight="1" x14ac:dyDescent="0.3">
      <c r="A22" s="317"/>
      <c r="B22" s="170"/>
    </row>
    <row r="23" spans="1:2" ht="30" customHeight="1" x14ac:dyDescent="0.3">
      <c r="A23" s="317"/>
      <c r="B23" s="170"/>
    </row>
    <row r="24" spans="1:2" ht="30" customHeight="1" x14ac:dyDescent="0.3">
      <c r="A24" s="317"/>
      <c r="B24" s="170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95AAE-C546-4E03-A937-0EF317CA7202}">
  <sheetPr codeName="Sheet8">
    <tabColor theme="4"/>
  </sheetPr>
  <dimension ref="A1:IW20549"/>
  <sheetViews>
    <sheetView topLeftCell="W1" zoomScaleNormal="100" workbookViewId="0">
      <pane ySplit="7" topLeftCell="A8" activePane="bottomLeft" state="frozen"/>
      <selection activeCell="Q1" sqref="Q1"/>
      <selection pane="bottomLeft" activeCell="AC7" sqref="AC7"/>
    </sheetView>
  </sheetViews>
  <sheetFormatPr defaultColWidth="9.109375" defaultRowHeight="13.8" outlineLevelCol="1" x14ac:dyDescent="0.3"/>
  <cols>
    <col min="1" max="1" bestFit="true" customWidth="true" style="296" width="9.6640625"/>
    <col min="2" max="2" customWidth="true" style="297" width="14.0" outlineLevel="1"/>
    <col min="3" max="3" customWidth="true" style="297" width="27.6640625" outlineLevel="1"/>
    <col min="4" max="4" customWidth="true" style="296" width="8.5546875" outlineLevel="1"/>
    <col min="5" max="5" customWidth="true" style="298" width="9.0" outlineLevel="1"/>
    <col min="6" max="6" customWidth="true" style="296" width="7.5546875" outlineLevel="1"/>
    <col min="7" max="7" customWidth="true" style="385" width="9.44140625" outlineLevel="1"/>
    <col min="8" max="8" customWidth="true" style="300" width="9.88671875" outlineLevel="1"/>
    <col min="9" max="9" customWidth="true" style="301" width="11.109375" outlineLevel="1"/>
    <col min="10" max="10" bestFit="true" customWidth="true" style="296" width="14.44140625" outlineLevel="1"/>
    <col min="11" max="11" customWidth="true" style="296" width="9.33203125" outlineLevel="1"/>
    <col min="12" max="12" customWidth="true" style="297" width="13.0"/>
    <col min="13" max="13" bestFit="true" customWidth="true" style="297" width="12.33203125"/>
    <col min="14" max="14" customWidth="true" style="296" width="6.109375"/>
    <col min="15" max="15" customWidth="true" style="297" width="27.6640625"/>
    <col min="16" max="16" bestFit="true" customWidth="true" style="297" width="12.5546875"/>
    <col min="17" max="17" bestFit="true" customWidth="true" style="297" width="13.5546875" outlineLevel="1"/>
    <col min="18" max="18" customWidth="true" style="297" width="8.33203125" outlineLevel="1"/>
    <col min="19" max="19" bestFit="true" customWidth="true" style="297" width="9.33203125" outlineLevel="1"/>
    <col min="20" max="20" customWidth="true" style="297" width="8.88671875" outlineLevel="1"/>
    <col min="21" max="21" bestFit="true" customWidth="true" style="297" width="11.44140625" outlineLevel="1"/>
    <col min="22" max="22" customWidth="true" style="297" width="13.33203125" outlineLevel="1"/>
    <col min="23" max="23" bestFit="true" customWidth="true" style="297" width="8.109375" outlineLevel="1"/>
    <col min="24" max="24" customWidth="true" style="297" width="10.88671875" outlineLevel="1"/>
    <col min="25" max="25" customWidth="true" style="297" width="9.44140625" outlineLevel="1"/>
    <col min="26" max="26" customWidth="true" style="296" width="7.0"/>
    <col min="27" max="27" customWidth="true" style="296" width="8.109375"/>
    <col min="28" max="28" customWidth="true" style="296" width="8.88671875"/>
    <col min="29" max="29" customWidth="true" style="296" width="9.5546875"/>
    <col min="30" max="30" customWidth="true" style="298" width="10.5546875" outlineLevel="1"/>
    <col min="31" max="31" customWidth="true" style="298" width="7.33203125" outlineLevel="1"/>
    <col min="32" max="32" customWidth="true" style="300" width="7.44140625" outlineLevel="1"/>
    <col min="33" max="33" customWidth="true" style="300" width="8.33203125" outlineLevel="1"/>
    <col min="34" max="35" customWidth="true" style="298" width="7.5546875"/>
    <col min="36" max="36" customWidth="true" style="296" width="7.109375"/>
    <col min="37" max="38" customWidth="true" style="300" width="15.6640625"/>
    <col min="39" max="41" bestFit="true" customWidth="true" style="297" width="13.0"/>
    <col min="42" max="42" bestFit="true" customWidth="true" style="297" width="14.0"/>
    <col min="43" max="43" customWidth="true" style="296" width="8.109375" outlineLevel="1"/>
    <col min="44" max="44" customWidth="true" style="296" width="10.6640625" outlineLevel="1"/>
    <col min="45" max="45" bestFit="true" customWidth="true" style="296" width="13.33203125" outlineLevel="1"/>
    <col min="46" max="46" bestFit="true" customWidth="true" style="296" width="12.5546875" outlineLevel="1"/>
    <col min="47" max="47" customWidth="true" style="297" width="10.109375" outlineLevel="1"/>
    <col min="48" max="48" customWidth="true" style="300" width="8.109375"/>
    <col min="49" max="49" customWidth="true" style="300" width="7.5546875"/>
    <col min="50" max="50" customWidth="true" style="301" width="8.6640625"/>
    <col min="51" max="51" customWidth="true" style="300" width="9.109375"/>
    <col min="52" max="52" customWidth="true" style="300" width="10.0"/>
    <col min="53" max="53" customWidth="true" style="301" width="11.109375"/>
    <col min="54" max="54" customWidth="true" style="300" width="10.6640625"/>
    <col min="55" max="55" bestFit="true" customWidth="true" style="300" width="10.5546875"/>
    <col min="56" max="56" bestFit="true" customWidth="true" style="300" width="10.6640625"/>
    <col min="57" max="57" customWidth="true" style="300" width="10.44140625"/>
    <col min="58" max="58" customWidth="true" style="297" width="11.5546875"/>
    <col min="59" max="59" customWidth="true" style="352" width="9.109375" outlineLevel="1"/>
    <col min="60" max="60" customWidth="true" style="297" width="10.88671875" outlineLevel="1"/>
    <col min="61" max="61" customWidth="true" style="297" width="10.6640625"/>
    <col min="62" max="62" customWidth="true" style="300" width="10.6640625"/>
    <col min="63" max="63" customWidth="true" style="300" width="11.44140625"/>
    <col min="64" max="64" customWidth="true" style="371" width="12.109375" outlineLevel="1"/>
    <col min="65" max="65" customWidth="true" style="374" width="14.88671875" outlineLevel="1"/>
    <col min="66" max="66" customWidth="true" style="371" width="9.5546875" outlineLevel="1"/>
    <col min="67" max="67" customWidth="true" style="302" width="12.88671875" outlineLevel="1"/>
    <col min="68" max="68" customWidth="true" style="300" width="8.33203125"/>
    <col min="69" max="69" bestFit="true" customWidth="true" style="296" width="8.0"/>
    <col min="70" max="70" customWidth="true" style="298" width="8.0"/>
    <col min="71" max="71" customWidth="true" style="300" width="10.44140625"/>
    <col min="72" max="72" customWidth="true" style="301" width="10.44140625"/>
    <col min="73" max="73" customWidth="true" style="301" width="8.6640625"/>
    <col min="74" max="74" customWidth="true" style="301" width="10.44140625"/>
    <col min="75" max="75" customWidth="true" style="301" width="11.109375"/>
    <col min="76" max="76" customWidth="true" style="301" width="8.6640625"/>
    <col min="77" max="77" customWidth="true" style="301" width="9.5546875"/>
    <col min="78" max="78" customWidth="true" style="301" width="10.44140625"/>
    <col min="79" max="79" customWidth="true" style="303" width="16.33203125"/>
    <col min="80" max="80" customWidth="true" style="296" width="9.109375"/>
    <col min="81" max="81" customWidth="true" style="300" width="10.44140625"/>
    <col min="82" max="82" customWidth="true" style="301" width="13.0"/>
    <col min="83" max="83" customWidth="true" style="301" width="10.5546875"/>
    <col min="84" max="84" customWidth="true" style="297" width="17.5546875"/>
    <col min="85" max="85" bestFit="true" customWidth="true" style="297" width="18.6640625"/>
    <col min="86" max="86" bestFit="true" customWidth="true" style="296" width="12.0"/>
    <col min="87" max="87" customWidth="true" style="298" width="9.33203125"/>
    <col min="88" max="88" customWidth="true" style="297" width="9.109375" outlineLevel="1"/>
    <col min="89" max="89" customWidth="true" style="304" width="12.6640625" outlineLevel="1"/>
    <col min="90" max="90" bestFit="true" customWidth="true" style="304" width="15.6640625" outlineLevel="1"/>
    <col min="91" max="91" customWidth="true" style="304" width="20.6640625" outlineLevel="1"/>
    <col min="92" max="92" customWidth="true" style="305" width="8.6640625" outlineLevel="1"/>
    <col min="93" max="93" customWidth="true" style="305" width="8.44140625" outlineLevel="1"/>
    <col min="94" max="94" customWidth="true" style="296" width="10.109375" outlineLevel="1"/>
    <col min="95" max="95" customWidth="true" style="298" width="8.33203125" outlineLevel="1"/>
    <col min="96" max="96" customWidth="true" style="300" width="9.33203125" outlineLevel="1"/>
    <col min="97" max="97" customWidth="true" style="301" width="9.5546875" outlineLevel="1"/>
    <col min="98" max="98" bestFit="true" customWidth="true" style="301" width="14.5546875" outlineLevel="1"/>
    <col min="99" max="99" bestFit="true" customWidth="true" style="304" width="12.0" outlineLevel="1"/>
    <col min="100" max="100" customWidth="true" style="304" width="7.88671875" outlineLevel="1"/>
    <col min="101" max="101" customWidth="true" style="304" width="11.6640625" outlineLevel="1"/>
    <col min="102" max="102" customWidth="true" style="304" width="11.5546875" outlineLevel="1"/>
    <col min="103" max="103" customWidth="true" style="304" width="9.109375" outlineLevel="1"/>
    <col min="104" max="104" customWidth="true" style="304" width="9.33203125" outlineLevel="1"/>
    <col min="105" max="105" customWidth="true" style="304" width="11.44140625" outlineLevel="1"/>
    <col min="106" max="106" customWidth="true" style="298" width="7.44140625" outlineLevel="1"/>
    <col min="107" max="107" customWidth="true" style="300" width="10.0" outlineLevel="1"/>
    <col min="108" max="108" customWidth="true" style="300" width="9.6640625" outlineLevel="1"/>
    <col min="109" max="109" customWidth="true" style="296" width="11.6640625" outlineLevel="1"/>
    <col min="110" max="110" customWidth="true" style="296" width="11.109375" outlineLevel="1"/>
    <col min="111" max="111" customWidth="true" style="297" width="13.0" outlineLevel="1"/>
    <col min="112" max="112" customWidth="true" style="297" width="11.5546875" outlineLevel="1"/>
    <col min="113" max="113" customWidth="true" style="300" width="10.5546875" outlineLevel="1"/>
    <col min="114" max="114" customWidth="true" style="300" width="11.0" outlineLevel="1"/>
    <col min="115" max="115" customWidth="true" style="300" width="11.5546875" outlineLevel="1"/>
    <col min="116" max="116" customWidth="true" style="300" width="12.33203125" outlineLevel="1"/>
    <col min="117" max="117" customWidth="true" style="301" width="13.33203125" outlineLevel="1"/>
    <col min="118" max="118" customWidth="true" style="296" width="11.33203125" outlineLevel="1"/>
    <col min="119" max="119" customWidth="true" style="296" width="14.44140625" outlineLevel="1"/>
    <col min="120" max="120" customWidth="true" style="301" width="10.6640625" outlineLevel="1"/>
    <col min="121" max="121" customWidth="true" style="296" width="9.6640625" outlineLevel="1"/>
    <col min="122" max="122" customWidth="true" style="298" width="11.44140625" outlineLevel="1"/>
    <col min="123" max="123" customWidth="true" style="296" width="16.33203125" outlineLevel="1"/>
    <col min="124" max="124" customWidth="true" style="299" width="3.0"/>
    <col min="125" max="125" bestFit="true" customWidth="true" style="301" width="17.44140625" outlineLevel="1"/>
    <col min="126" max="126" bestFit="true" customWidth="true" style="301" width="14.44140625" outlineLevel="1"/>
    <col min="127" max="127" bestFit="true" customWidth="true" style="296" width="12.33203125" outlineLevel="1"/>
    <col min="128" max="128" customWidth="true" style="296" width="11.33203125" outlineLevel="1"/>
    <col min="129" max="129" customWidth="true" style="301" width="11.5546875" outlineLevel="1"/>
    <col min="130" max="130" customWidth="true" style="301" width="12.5546875" outlineLevel="1"/>
    <col min="131" max="131" customWidth="true" style="301" width="10.5546875" outlineLevel="1"/>
    <col min="132" max="132" customWidth="true" style="301" width="10.44140625" outlineLevel="1"/>
    <col min="133" max="133" customWidth="true" style="301" width="12.5546875" outlineLevel="1"/>
    <col min="134" max="134" customWidth="true" style="301" width="12.6640625" outlineLevel="1"/>
    <col min="135" max="135" customWidth="true" style="301" width="12.109375" outlineLevel="1"/>
    <col min="136" max="136" customWidth="true" style="301" width="10.5546875" outlineLevel="1"/>
    <col min="137" max="137" customWidth="true" style="301" width="15.0" outlineLevel="1"/>
    <col min="138" max="138" customWidth="true" style="301" width="13.44140625" outlineLevel="1"/>
    <col min="139" max="139" bestFit="true" customWidth="true" style="301" width="10.44140625" outlineLevel="1"/>
    <col min="140" max="140" bestFit="true" customWidth="true" style="301" width="16.5546875" outlineLevel="1"/>
    <col min="141" max="141" bestFit="true" customWidth="true" style="296" width="16.5546875" outlineLevel="1"/>
    <col min="142" max="142" customWidth="true" style="294" width="14.109375"/>
    <col min="143" max="143" bestFit="true" customWidth="true" style="294" width="13.33203125"/>
    <col min="144" max="144" bestFit="true" customWidth="true" style="294" width="15.5546875"/>
    <col min="145" max="145" bestFit="true" customWidth="true" style="294" width="13.33203125"/>
    <col min="146" max="146" bestFit="true" customWidth="true" style="294" width="13.6640625"/>
    <col min="147" max="147" bestFit="true" customWidth="true" style="294" width="15.88671875"/>
    <col min="148" max="148" customWidth="true" style="294" width="12.6640625"/>
    <col min="149" max="149" customWidth="true" style="294" width="14.88671875"/>
    <col min="150" max="150" customWidth="true" style="294" width="15.0"/>
    <col min="151" max="151" customWidth="true" style="294" width="16.44140625"/>
    <col min="152" max="153" bestFit="true" customWidth="true" style="294" width="13.33203125"/>
    <col min="154" max="154" customWidth="true" style="294" width="17.44140625"/>
    <col min="155" max="155" bestFit="true" customWidth="true" style="294" width="13.33203125"/>
    <col min="156" max="156" customWidth="true" style="294" width="14.88671875"/>
    <col min="157" max="157" customWidth="true" style="294" width="16.44140625"/>
    <col min="158" max="158" customWidth="true" style="294" width="15.5546875"/>
    <col min="159" max="159" bestFit="true" customWidth="true" style="294" width="13.88671875"/>
    <col min="160" max="160" bestFit="true" customWidth="true" style="294" width="13.33203125"/>
    <col min="161" max="161" bestFit="true" customWidth="true" style="306" width="14.6640625"/>
    <col min="162" max="162" bestFit="true" customWidth="true" style="306" width="14.5546875"/>
    <col min="163" max="163" bestFit="true" customWidth="true" style="306" width="15.5546875"/>
    <col min="164" max="164" customWidth="true" style="306" width="16.6640625"/>
    <col min="165" max="165" bestFit="true" customWidth="true" style="306" width="14.5546875"/>
    <col min="166" max="166" bestFit="true" customWidth="true" style="306" width="17.109375"/>
    <col min="167" max="167" customWidth="true" style="306" width="14.33203125"/>
    <col min="168" max="168" customWidth="true" style="306" width="11.88671875"/>
    <col min="169" max="169" customWidth="true" style="306" width="11.6640625"/>
    <col min="170" max="170" customWidth="true" style="306" width="13.44140625"/>
    <col min="171" max="171" customWidth="true" style="306" width="14.88671875"/>
    <col min="172" max="172" customWidth="true" style="306" width="15.5546875"/>
    <col min="173" max="173" customWidth="true" style="306" width="13.44140625"/>
    <col min="174" max="174" customWidth="true" style="306" width="14.0"/>
    <col min="175" max="175" customWidth="true" style="306" width="15.0"/>
    <col min="176" max="176" customWidth="true" style="306" width="15.88671875"/>
    <col min="177" max="177" customWidth="true" style="306" width="12.88671875"/>
    <col min="178" max="178" customWidth="true" style="306" width="16.0"/>
    <col min="179" max="179" customWidth="true" style="306" width="15.109375"/>
    <col min="180" max="180" customWidth="true" style="307" width="13.44140625"/>
    <col min="181" max="181" bestFit="true" customWidth="true" style="307" width="12.6640625"/>
    <col min="182" max="182" bestFit="true" customWidth="true" style="307" width="15.5546875"/>
    <col min="183" max="183" bestFit="true" customWidth="true" style="307" width="12.6640625"/>
    <col min="184" max="184" customWidth="true" style="307" width="17.88671875"/>
    <col min="185" max="185" bestFit="true" customWidth="true" style="307" width="15.33203125"/>
    <col min="186" max="186" customWidth="true" style="307" width="13.33203125"/>
    <col min="187" max="187" customWidth="true" style="307" width="12.6640625"/>
    <col min="188" max="188" customWidth="true" style="307" width="14.5546875"/>
    <col min="189" max="189" bestFit="true" customWidth="true" style="307" width="16.88671875"/>
    <col min="190" max="193" bestFit="true" customWidth="true" style="307" width="12.6640625"/>
    <col min="194" max="194" customWidth="true" style="307" width="12.44140625"/>
    <col min="195" max="195" customWidth="true" style="307" width="14.0"/>
    <col min="196" max="196" bestFit="true" customWidth="true" style="307" width="16.109375"/>
    <col min="197" max="197" bestFit="true" customWidth="true" style="307" width="13.88671875"/>
    <col min="198" max="198" customWidth="true" style="293" width="13.6640625"/>
    <col min="199" max="199" bestFit="true" customWidth="true" style="293" width="13.88671875"/>
    <col min="200" max="200" bestFit="true" customWidth="true" style="293" width="15.5546875"/>
    <col min="201" max="202" bestFit="true" customWidth="true" style="293" width="13.88671875"/>
    <col min="203" max="203" bestFit="true" customWidth="true" style="293" width="16.44140625"/>
    <col min="204" max="204" customWidth="true" style="293" width="14.33203125"/>
    <col min="205" max="205" customWidth="true" style="293" width="13.109375"/>
    <col min="206" max="206" customWidth="true" style="293" width="15.0"/>
    <col min="207" max="207" customWidth="true" style="293" width="15.6640625"/>
    <col min="208" max="208" customWidth="true" style="293" width="17.5546875"/>
    <col min="209" max="209" bestFit="true" customWidth="true" style="293" width="13.88671875"/>
    <col min="210" max="210" customWidth="true" style="293" width="12.0"/>
    <col min="211" max="211" bestFit="true" customWidth="true" style="293" width="13.88671875"/>
    <col min="212" max="212" customWidth="true" style="293" width="12.109375"/>
    <col min="213" max="213" customWidth="true" style="293" width="13.109375"/>
    <col min="214" max="214" customWidth="true" style="293" width="14.109375"/>
    <col min="215" max="215" bestFit="true" customWidth="true" style="293" width="13.88671875"/>
    <col min="216" max="216" customWidth="true" style="293" width="14.5546875"/>
    <col min="217" max="217" bestFit="true" customWidth="true" style="295" width="17.33203125"/>
    <col min="218" max="218" customWidth="true" style="295" width="16.109375"/>
    <col min="219" max="219" customWidth="true" style="295" width="13.44140625"/>
    <col min="220" max="220" customWidth="true" style="340" width="17.6640625"/>
    <col min="221" max="221" customWidth="true" style="340" width="12.0"/>
    <col min="222" max="222" bestFit="true" customWidth="true" style="340" width="13.6640625"/>
    <col min="223" max="16384" style="280" width="9.109375"/>
  </cols>
  <sheetData>
    <row r="1" spans="1:257" ht="12.75" customHeight="1" x14ac:dyDescent="0.3">
      <c r="A1" s="353"/>
      <c r="B1" s="354"/>
      <c r="C1" s="354"/>
      <c r="D1" s="353"/>
      <c r="E1" s="355"/>
      <c r="F1" s="353"/>
      <c r="G1" s="356"/>
      <c r="H1" s="357"/>
      <c r="I1" s="358"/>
      <c r="J1" s="353"/>
      <c r="K1" s="353"/>
      <c r="L1" s="354"/>
      <c r="M1" s="354"/>
      <c r="N1" s="353"/>
      <c r="O1" s="354"/>
      <c r="P1" s="354"/>
      <c r="Q1" s="354"/>
      <c r="R1" s="354"/>
      <c r="S1" s="354"/>
      <c r="T1" s="354"/>
      <c r="U1" s="354"/>
      <c r="V1" s="354"/>
      <c r="W1" s="354"/>
      <c r="X1" s="354"/>
      <c r="Y1" s="354"/>
      <c r="Z1" s="353"/>
      <c r="AA1" s="353"/>
      <c r="AB1" s="353"/>
      <c r="AC1" s="353"/>
      <c r="AD1" s="355"/>
      <c r="AE1" s="355"/>
      <c r="AF1" s="355"/>
      <c r="AG1" s="355"/>
      <c r="AH1" s="355"/>
      <c r="AI1" s="355"/>
      <c r="AJ1" s="353"/>
      <c r="AK1" s="359"/>
      <c r="AL1" s="359"/>
      <c r="AM1" s="354"/>
      <c r="AN1" s="354"/>
      <c r="AO1" s="354"/>
      <c r="AP1" s="354"/>
      <c r="AQ1" s="353"/>
      <c r="AR1" s="353"/>
      <c r="AS1" s="353"/>
      <c r="AT1" s="353"/>
      <c r="AU1" s="354"/>
      <c r="AV1" s="359"/>
      <c r="AW1" s="359"/>
      <c r="AX1" s="360"/>
      <c r="AY1" s="359"/>
      <c r="AZ1" s="359"/>
      <c r="BA1" s="360"/>
      <c r="BB1" s="460" t="s">
        <v>464</v>
      </c>
      <c r="BC1" s="460" t="s">
        <v>465</v>
      </c>
      <c r="BD1" s="460" t="s">
        <v>401</v>
      </c>
      <c r="BE1" s="412" t="s">
        <v>400</v>
      </c>
      <c r="BF1" s="413" t="s">
        <v>463</v>
      </c>
      <c r="BG1" s="361"/>
      <c r="BH1" s="354"/>
      <c r="BI1" s="354"/>
      <c r="BJ1" s="359"/>
      <c r="BK1" s="359"/>
      <c r="BL1" s="368"/>
      <c r="BM1" s="372"/>
      <c r="BN1" s="368"/>
      <c r="BO1" s="362"/>
      <c r="BP1" s="359"/>
      <c r="BQ1" s="353"/>
      <c r="BR1" s="355"/>
      <c r="BS1" s="359"/>
      <c r="BT1" s="353"/>
      <c r="BU1" s="353"/>
      <c r="BV1" s="353"/>
      <c r="BW1" s="360"/>
      <c r="BX1" s="353"/>
      <c r="BY1" s="360"/>
      <c r="BZ1" s="360"/>
      <c r="CA1" s="363"/>
      <c r="CB1" s="353"/>
      <c r="CC1" s="359"/>
      <c r="CD1" s="360"/>
      <c r="CE1" s="360"/>
      <c r="CF1" s="354"/>
      <c r="CG1" s="354"/>
      <c r="CH1" s="353"/>
      <c r="CI1" s="355"/>
      <c r="CJ1" s="354"/>
      <c r="CK1" s="364"/>
      <c r="CL1" s="364"/>
      <c r="CM1" s="364"/>
      <c r="CN1" s="365"/>
      <c r="CO1" s="365"/>
      <c r="CP1" s="353"/>
      <c r="CQ1" s="355"/>
      <c r="CR1" s="359"/>
      <c r="CS1" s="360"/>
      <c r="CT1" s="360"/>
      <c r="CU1" s="364"/>
      <c r="CV1" s="364"/>
      <c r="CW1" s="364"/>
      <c r="CX1" s="364"/>
      <c r="CY1" s="364"/>
      <c r="CZ1" s="364"/>
      <c r="DA1" s="364"/>
      <c r="DB1" s="355"/>
      <c r="DC1" s="359"/>
      <c r="DD1" s="359"/>
      <c r="DE1" s="353"/>
      <c r="DF1" s="353"/>
      <c r="DG1" s="354"/>
      <c r="DH1" s="354"/>
      <c r="DI1" s="359"/>
      <c r="DJ1" s="359"/>
      <c r="DK1" s="359"/>
      <c r="DL1" s="359"/>
      <c r="DM1" s="360"/>
      <c r="DN1" s="353"/>
      <c r="DO1" s="353"/>
      <c r="DP1" s="360"/>
      <c r="DQ1" s="353"/>
      <c r="DR1" s="355"/>
      <c r="DS1" s="353"/>
      <c r="DT1" s="358"/>
      <c r="DU1" s="360"/>
      <c r="DV1" s="360"/>
      <c r="DW1" s="353"/>
      <c r="DX1" s="353"/>
      <c r="DY1" s="360"/>
      <c r="DZ1" s="360"/>
      <c r="EA1" s="360"/>
      <c r="EB1" s="360"/>
      <c r="EC1" s="360"/>
      <c r="ED1" s="360"/>
      <c r="EE1" s="360"/>
      <c r="EF1" s="360"/>
      <c r="EG1" s="360"/>
      <c r="EH1" s="360"/>
      <c r="EI1" s="360"/>
      <c r="EJ1" s="360"/>
      <c r="EK1" s="353"/>
      <c r="EL1" s="394" t="s">
        <v>462</v>
      </c>
      <c r="EM1" s="392"/>
      <c r="EN1" s="392"/>
      <c r="EO1" s="392"/>
      <c r="EP1" s="392"/>
      <c r="EQ1" s="392"/>
      <c r="ER1" s="392"/>
      <c r="ES1" s="392"/>
      <c r="ET1" s="392"/>
      <c r="EU1" s="392"/>
      <c r="EV1" s="392"/>
      <c r="EW1" s="392"/>
      <c r="EX1" s="392"/>
      <c r="EY1" s="392"/>
      <c r="EZ1" s="392"/>
      <c r="FA1" s="392"/>
      <c r="FB1" s="392"/>
      <c r="FC1" s="392"/>
      <c r="FD1" s="392"/>
      <c r="FE1" s="397" t="s">
        <v>462</v>
      </c>
      <c r="FF1" s="395"/>
      <c r="FG1" s="395"/>
      <c r="FH1" s="395"/>
      <c r="FI1" s="395"/>
      <c r="FJ1" s="395"/>
      <c r="FK1" s="395"/>
      <c r="FL1" s="395"/>
      <c r="FM1" s="395"/>
      <c r="FN1" s="395"/>
      <c r="FO1" s="395"/>
      <c r="FP1" s="395"/>
      <c r="FQ1" s="395"/>
      <c r="FR1" s="395"/>
      <c r="FS1" s="395"/>
      <c r="FT1" s="395"/>
      <c r="FU1" s="395"/>
      <c r="FV1" s="395"/>
      <c r="FW1" s="395"/>
      <c r="FX1" s="398" t="s">
        <v>462</v>
      </c>
      <c r="FY1" s="399"/>
      <c r="FZ1" s="399"/>
      <c r="GA1" s="399"/>
      <c r="GB1" s="399"/>
      <c r="GC1" s="399"/>
      <c r="GD1" s="399"/>
      <c r="GE1" s="399"/>
      <c r="GF1" s="399"/>
      <c r="GG1" s="399"/>
      <c r="GH1" s="399"/>
      <c r="GI1" s="399"/>
      <c r="GJ1" s="399"/>
      <c r="GK1" s="399"/>
      <c r="GL1" s="399"/>
      <c r="GM1" s="399"/>
      <c r="GN1" s="399"/>
      <c r="GO1" s="399"/>
      <c r="GP1" s="401" t="s">
        <v>462</v>
      </c>
      <c r="GQ1" s="402"/>
      <c r="GR1" s="402"/>
      <c r="GS1" s="402"/>
      <c r="GT1" s="402"/>
      <c r="GU1" s="402"/>
      <c r="GV1" s="402"/>
      <c r="GW1" s="402"/>
      <c r="GX1" s="402"/>
      <c r="GY1" s="402"/>
      <c r="GZ1" s="402"/>
      <c r="HA1" s="402"/>
      <c r="HB1" s="402"/>
      <c r="HC1" s="402"/>
      <c r="HD1" s="402"/>
      <c r="HE1" s="402"/>
      <c r="HF1" s="402"/>
      <c r="HG1" s="402"/>
      <c r="HH1" s="402"/>
      <c r="HI1" s="404" t="s">
        <v>462</v>
      </c>
      <c r="HJ1" s="405"/>
      <c r="HK1" s="405"/>
      <c r="HL1" s="406"/>
      <c r="HM1" s="406"/>
      <c r="HN1" s="406"/>
    </row>
    <row r="2" spans="1:257" ht="12.75" customHeight="1" x14ac:dyDescent="0.3">
      <c r="A2" s="353"/>
      <c r="B2" s="354"/>
      <c r="C2" s="354"/>
      <c r="D2" s="353"/>
      <c r="E2" s="355"/>
      <c r="F2" s="353"/>
      <c r="G2" s="356"/>
      <c r="H2" s="357"/>
      <c r="I2" s="358"/>
      <c r="J2" s="353"/>
      <c r="K2" s="353"/>
      <c r="L2" s="354"/>
      <c r="M2" s="354"/>
      <c r="N2" s="353"/>
      <c r="O2" s="354"/>
      <c r="P2" s="354"/>
      <c r="Q2" s="354"/>
      <c r="R2" s="354"/>
      <c r="S2" s="354"/>
      <c r="T2" s="354"/>
      <c r="U2" s="354"/>
      <c r="V2" s="354"/>
      <c r="W2" s="354"/>
      <c r="X2" s="354"/>
      <c r="Y2" s="354"/>
      <c r="Z2" s="353"/>
      <c r="AA2" s="353"/>
      <c r="AB2" s="353"/>
      <c r="AC2" s="353"/>
      <c r="AD2" s="355"/>
      <c r="AE2" s="355"/>
      <c r="AF2" s="355"/>
      <c r="AG2" s="355"/>
      <c r="AH2" s="355"/>
      <c r="AI2" s="355"/>
      <c r="AJ2" s="353"/>
      <c r="AK2" s="359"/>
      <c r="AL2" s="359"/>
      <c r="AM2" s="354"/>
      <c r="AN2" s="354"/>
      <c r="AO2" s="354"/>
      <c r="AP2" s="354"/>
      <c r="AQ2" s="353"/>
      <c r="AR2" s="353"/>
      <c r="AS2" s="353"/>
      <c r="AT2" s="353"/>
      <c r="AU2" s="354"/>
      <c r="AV2" s="359"/>
      <c r="AW2" s="359"/>
      <c r="AX2" s="360"/>
      <c r="AY2" s="359"/>
      <c r="AZ2" s="359"/>
      <c r="BA2" s="410" t="s">
        <v>466</v>
      </c>
      <c r="BB2" s="417">
        <f>SUM('Comparison CPE'!D26,'Comparison CPE'!D29)</f>
        <v>0</v>
      </c>
      <c r="BC2" s="417">
        <f>SUM('Comparison CPE'!H26,'Comparison CPE'!H29)</f>
        <v>0</v>
      </c>
      <c r="BD2" s="417">
        <f>IF(BB2&gt;0,BB2-BC2,0)</f>
        <v>0</v>
      </c>
      <c r="BE2" s="414">
        <f>IFERROR(BD2/BB2,0)</f>
        <v>0</v>
      </c>
      <c r="BF2" s="415">
        <f>SUM('Comparison CPE'!I26,'Comparison CPE'!I29)</f>
        <v>0</v>
      </c>
      <c r="BG2" s="361"/>
      <c r="BH2" s="354"/>
      <c r="BI2" s="354"/>
      <c r="BJ2" s="359"/>
      <c r="BK2" s="359"/>
      <c r="BL2" s="368"/>
      <c r="BM2" s="372"/>
      <c r="BN2" s="368"/>
      <c r="BO2" s="362"/>
      <c r="BP2" s="359"/>
      <c r="BQ2" s="353"/>
      <c r="BR2" s="355"/>
      <c r="BS2" s="359"/>
      <c r="BT2" s="353"/>
      <c r="BU2" s="353"/>
      <c r="BV2" s="353"/>
      <c r="BW2" s="360"/>
      <c r="BX2" s="353"/>
      <c r="BY2" s="360"/>
      <c r="BZ2" s="360"/>
      <c r="CA2" s="363"/>
      <c r="CB2" s="353"/>
      <c r="CC2" s="359"/>
      <c r="CD2" s="360"/>
      <c r="CE2" s="360"/>
      <c r="CF2" s="354"/>
      <c r="CG2" s="354"/>
      <c r="CH2" s="353"/>
      <c r="CI2" s="355"/>
      <c r="CJ2" s="354"/>
      <c r="CK2" s="364"/>
      <c r="CL2" s="364"/>
      <c r="CM2" s="364"/>
      <c r="CN2" s="365"/>
      <c r="CO2" s="365"/>
      <c r="CP2" s="353"/>
      <c r="CQ2" s="355"/>
      <c r="CR2" s="359"/>
      <c r="CS2" s="360"/>
      <c r="CT2" s="360"/>
      <c r="CU2" s="364"/>
      <c r="CV2" s="364"/>
      <c r="CW2" s="364"/>
      <c r="CX2" s="364"/>
      <c r="CY2" s="364"/>
      <c r="CZ2" s="364"/>
      <c r="DA2" s="364"/>
      <c r="DB2" s="355"/>
      <c r="DC2" s="359"/>
      <c r="DD2" s="359"/>
      <c r="DE2" s="353"/>
      <c r="DF2" s="353"/>
      <c r="DG2" s="354"/>
      <c r="DH2" s="354"/>
      <c r="DI2" s="359"/>
      <c r="DJ2" s="359"/>
      <c r="DK2" s="359"/>
      <c r="DL2" s="359"/>
      <c r="DM2" s="360"/>
      <c r="DN2" s="353"/>
      <c r="DO2" s="353"/>
      <c r="DP2" s="360"/>
      <c r="DQ2" s="353"/>
      <c r="DR2" s="355"/>
      <c r="DS2" s="353"/>
      <c r="DT2" s="358"/>
      <c r="DU2" s="360"/>
      <c r="DV2" s="360"/>
      <c r="DW2" s="353"/>
      <c r="DX2" s="353"/>
      <c r="DY2" s="360"/>
      <c r="DZ2" s="360"/>
      <c r="EA2" s="360"/>
      <c r="EB2" s="360"/>
      <c r="EC2" s="360"/>
      <c r="ED2" s="360"/>
      <c r="EE2" s="360"/>
      <c r="EF2" s="360"/>
      <c r="EG2" s="360"/>
      <c r="EH2" s="360"/>
      <c r="EI2" s="360"/>
      <c r="EJ2" s="360"/>
      <c r="EK2" s="353"/>
      <c r="EL2" s="392"/>
      <c r="EM2" s="392"/>
      <c r="EN2" s="392"/>
      <c r="EO2" s="392"/>
      <c r="EP2" s="392"/>
      <c r="EQ2" s="392"/>
      <c r="ER2" s="392"/>
      <c r="ES2" s="392"/>
      <c r="ET2" s="392"/>
      <c r="EU2" s="392"/>
      <c r="EV2" s="392"/>
      <c r="EW2" s="392"/>
      <c r="EX2" s="392"/>
      <c r="EY2" s="392"/>
      <c r="EZ2" s="392"/>
      <c r="FA2" s="392"/>
      <c r="FB2" s="392"/>
      <c r="FC2" s="392"/>
      <c r="FD2" s="392"/>
      <c r="FE2" s="395"/>
      <c r="FF2" s="395"/>
      <c r="FG2" s="395"/>
      <c r="FH2" s="395"/>
      <c r="FI2" s="395"/>
      <c r="FJ2" s="395"/>
      <c r="FK2" s="395"/>
      <c r="FL2" s="395"/>
      <c r="FM2" s="395"/>
      <c r="FN2" s="395"/>
      <c r="FO2" s="395"/>
      <c r="FP2" s="395"/>
      <c r="FQ2" s="395"/>
      <c r="FR2" s="395"/>
      <c r="FS2" s="395"/>
      <c r="FT2" s="395"/>
      <c r="FU2" s="395"/>
      <c r="FV2" s="395"/>
      <c r="FW2" s="395"/>
      <c r="FX2" s="399"/>
      <c r="FY2" s="399"/>
      <c r="FZ2" s="399"/>
      <c r="GA2" s="399"/>
      <c r="GB2" s="399"/>
      <c r="GC2" s="399"/>
      <c r="GD2" s="399"/>
      <c r="GE2" s="399"/>
      <c r="GF2" s="399"/>
      <c r="GG2" s="399"/>
      <c r="GH2" s="399"/>
      <c r="GI2" s="399"/>
      <c r="GJ2" s="399"/>
      <c r="GK2" s="399"/>
      <c r="GL2" s="399"/>
      <c r="GM2" s="399"/>
      <c r="GN2" s="399"/>
      <c r="GO2" s="399"/>
      <c r="GP2" s="402"/>
      <c r="GQ2" s="402"/>
      <c r="GR2" s="402"/>
      <c r="GS2" s="402"/>
      <c r="GT2" s="402"/>
      <c r="GU2" s="402"/>
      <c r="GV2" s="402"/>
      <c r="GW2" s="402"/>
      <c r="GX2" s="402"/>
      <c r="GY2" s="402"/>
      <c r="GZ2" s="402"/>
      <c r="HA2" s="402"/>
      <c r="HB2" s="402"/>
      <c r="HC2" s="402"/>
      <c r="HD2" s="402"/>
      <c r="HE2" s="402"/>
      <c r="HF2" s="402"/>
      <c r="HG2" s="402"/>
      <c r="HH2" s="402"/>
      <c r="HI2" s="405"/>
      <c r="HJ2" s="405"/>
      <c r="HK2" s="405"/>
      <c r="HL2" s="406"/>
      <c r="HM2" s="406"/>
      <c r="HN2" s="406"/>
    </row>
    <row r="3" spans="1:257" ht="12.75" customHeight="1" x14ac:dyDescent="0.3">
      <c r="A3" s="353"/>
      <c r="B3" s="354"/>
      <c r="C3" s="354"/>
      <c r="D3" s="353"/>
      <c r="E3" s="355"/>
      <c r="F3" s="353"/>
      <c r="G3" s="356"/>
      <c r="H3" s="357"/>
      <c r="I3" s="358"/>
      <c r="J3" s="353"/>
      <c r="K3" s="353"/>
      <c r="L3" s="354"/>
      <c r="M3" s="354"/>
      <c r="N3" s="353"/>
      <c r="O3" s="354"/>
      <c r="P3" s="354"/>
      <c r="Q3" s="354"/>
      <c r="R3" s="354"/>
      <c r="S3" s="354"/>
      <c r="T3" s="354"/>
      <c r="U3" s="354"/>
      <c r="V3" s="354"/>
      <c r="W3" s="354"/>
      <c r="X3" s="354"/>
      <c r="Y3" s="354"/>
      <c r="Z3" s="353"/>
      <c r="AA3" s="353"/>
      <c r="AB3" s="353"/>
      <c r="AC3" s="353"/>
      <c r="AD3" s="355"/>
      <c r="AE3" s="355"/>
      <c r="AF3" s="355"/>
      <c r="AG3" s="355"/>
      <c r="AH3" s="355"/>
      <c r="AI3" s="355"/>
      <c r="AJ3" s="353"/>
      <c r="AK3" s="359"/>
      <c r="AL3" s="359"/>
      <c r="AM3" s="354"/>
      <c r="AN3" s="354"/>
      <c r="AO3" s="354"/>
      <c r="AP3" s="354"/>
      <c r="AQ3" s="353"/>
      <c r="AR3" s="353"/>
      <c r="AS3" s="353"/>
      <c r="AT3" s="353"/>
      <c r="AU3" s="354"/>
      <c r="AV3" s="359"/>
      <c r="AW3" s="359"/>
      <c r="AX3" s="360"/>
      <c r="AY3" s="359"/>
      <c r="AZ3" s="359"/>
      <c r="BA3" s="410" t="s">
        <v>304</v>
      </c>
      <c r="BB3" s="417">
        <f>'Comparison CPE'!D27</f>
        <v>0</v>
      </c>
      <c r="BC3" s="417">
        <f>'Comparison CPE'!H27</f>
        <v>0</v>
      </c>
      <c r="BD3" s="417">
        <f>IF(BB3&gt;0,BB3-BC3,0)</f>
        <v>0</v>
      </c>
      <c r="BE3" s="414">
        <f>IFERROR(BD3/BB3,0)</f>
        <v>0</v>
      </c>
      <c r="BF3" s="415" t="str">
        <f>'Comparison CPE'!I27</f>
        <v/>
      </c>
      <c r="BG3" s="361"/>
      <c r="BH3" s="354"/>
      <c r="BI3" s="354"/>
      <c r="BJ3" s="359"/>
      <c r="BK3" s="359"/>
      <c r="BL3" s="368"/>
      <c r="BM3" s="372"/>
      <c r="BN3" s="368"/>
      <c r="BO3" s="362"/>
      <c r="BP3" s="359"/>
      <c r="BQ3" s="353"/>
      <c r="BR3" s="355"/>
      <c r="BS3" s="359"/>
      <c r="BT3" s="353"/>
      <c r="BU3" s="353"/>
      <c r="BV3" s="353"/>
      <c r="BW3" s="360"/>
      <c r="BX3" s="353"/>
      <c r="BY3" s="360"/>
      <c r="BZ3" s="360"/>
      <c r="CA3" s="363"/>
      <c r="CB3" s="353"/>
      <c r="CC3" s="359"/>
      <c r="CD3" s="360"/>
      <c r="CE3" s="360"/>
      <c r="CF3" s="354"/>
      <c r="CG3" s="354"/>
      <c r="CH3" s="353"/>
      <c r="CI3" s="355"/>
      <c r="CJ3" s="354"/>
      <c r="CK3" s="364"/>
      <c r="CL3" s="364"/>
      <c r="CM3" s="364"/>
      <c r="CN3" s="365"/>
      <c r="CO3" s="365"/>
      <c r="CP3" s="353"/>
      <c r="CQ3" s="355"/>
      <c r="CR3" s="359"/>
      <c r="CS3" s="360"/>
      <c r="CT3" s="360"/>
      <c r="CU3" s="364"/>
      <c r="CV3" s="364"/>
      <c r="CW3" s="364"/>
      <c r="CX3" s="364"/>
      <c r="CY3" s="364"/>
      <c r="CZ3" s="364"/>
      <c r="DA3" s="364"/>
      <c r="DB3" s="355"/>
      <c r="DC3" s="359"/>
      <c r="DD3" s="359"/>
      <c r="DE3" s="353"/>
      <c r="DF3" s="353"/>
      <c r="DG3" s="354"/>
      <c r="DH3" s="354"/>
      <c r="DI3" s="359"/>
      <c r="DJ3" s="359"/>
      <c r="DK3" s="359"/>
      <c r="DL3" s="359"/>
      <c r="DM3" s="360"/>
      <c r="DN3" s="353"/>
      <c r="DO3" s="353"/>
      <c r="DP3" s="360"/>
      <c r="DQ3" s="353"/>
      <c r="DR3" s="355"/>
      <c r="DS3" s="353"/>
      <c r="DT3" s="358"/>
      <c r="DU3" s="360"/>
      <c r="DV3" s="360"/>
      <c r="DW3" s="353"/>
      <c r="DX3" s="353"/>
      <c r="DY3" s="360"/>
      <c r="DZ3" s="360"/>
      <c r="EA3" s="360"/>
      <c r="EB3" s="360"/>
      <c r="EC3" s="360"/>
      <c r="ED3" s="360"/>
      <c r="EE3" s="360"/>
      <c r="EF3" s="360"/>
      <c r="EG3" s="360"/>
      <c r="EH3" s="360"/>
      <c r="EI3" s="360"/>
      <c r="EJ3" s="360"/>
      <c r="EK3" s="353"/>
      <c r="EL3" s="392"/>
      <c r="EM3" s="392"/>
      <c r="EN3" s="392"/>
      <c r="EO3" s="392"/>
      <c r="EP3" s="392"/>
      <c r="EQ3" s="392"/>
      <c r="ER3" s="392"/>
      <c r="ES3" s="392"/>
      <c r="ET3" s="392"/>
      <c r="EU3" s="392"/>
      <c r="EV3" s="392"/>
      <c r="EW3" s="392"/>
      <c r="EX3" s="392"/>
      <c r="EY3" s="392"/>
      <c r="EZ3" s="392"/>
      <c r="FA3" s="392"/>
      <c r="FB3" s="392"/>
      <c r="FC3" s="392"/>
      <c r="FD3" s="392"/>
      <c r="FE3" s="395"/>
      <c r="FF3" s="395"/>
      <c r="FG3" s="395"/>
      <c r="FH3" s="395"/>
      <c r="FI3" s="395"/>
      <c r="FJ3" s="395"/>
      <c r="FK3" s="395"/>
      <c r="FL3" s="395"/>
      <c r="FM3" s="395"/>
      <c r="FN3" s="395"/>
      <c r="FO3" s="395"/>
      <c r="FP3" s="395"/>
      <c r="FQ3" s="395"/>
      <c r="FR3" s="395"/>
      <c r="FS3" s="395"/>
      <c r="FT3" s="395"/>
      <c r="FU3" s="395"/>
      <c r="FV3" s="395"/>
      <c r="FW3" s="395"/>
      <c r="FX3" s="399"/>
      <c r="FY3" s="399"/>
      <c r="FZ3" s="399"/>
      <c r="GA3" s="399"/>
      <c r="GB3" s="399"/>
      <c r="GC3" s="399"/>
      <c r="GD3" s="399"/>
      <c r="GE3" s="399"/>
      <c r="GF3" s="399"/>
      <c r="GG3" s="399"/>
      <c r="GH3" s="399"/>
      <c r="GI3" s="399"/>
      <c r="GJ3" s="399"/>
      <c r="GK3" s="399"/>
      <c r="GL3" s="399"/>
      <c r="GM3" s="399"/>
      <c r="GN3" s="399"/>
      <c r="GO3" s="399"/>
      <c r="GP3" s="402"/>
      <c r="GQ3" s="402"/>
      <c r="GR3" s="402"/>
      <c r="GS3" s="402"/>
      <c r="GT3" s="402"/>
      <c r="GU3" s="402"/>
      <c r="GV3" s="402"/>
      <c r="GW3" s="402"/>
      <c r="GX3" s="402"/>
      <c r="GY3" s="402"/>
      <c r="GZ3" s="402"/>
      <c r="HA3" s="402"/>
      <c r="HB3" s="402"/>
      <c r="HC3" s="402"/>
      <c r="HD3" s="402"/>
      <c r="HE3" s="402"/>
      <c r="HF3" s="402"/>
      <c r="HG3" s="402"/>
      <c r="HH3" s="402"/>
      <c r="HI3" s="405"/>
      <c r="HJ3" s="405"/>
      <c r="HK3" s="405"/>
      <c r="HL3" s="406"/>
      <c r="HM3" s="406"/>
      <c r="HN3" s="406"/>
    </row>
    <row r="4" spans="1:257" ht="12.75" customHeight="1" x14ac:dyDescent="0.3">
      <c r="A4" s="353"/>
      <c r="B4" s="354"/>
      <c r="C4" s="354"/>
      <c r="D4" s="353"/>
      <c r="E4" s="355"/>
      <c r="F4" s="353"/>
      <c r="G4" s="356"/>
      <c r="H4" s="357"/>
      <c r="I4" s="358"/>
      <c r="J4" s="353"/>
      <c r="K4" s="353"/>
      <c r="L4" s="354"/>
      <c r="M4" s="354"/>
      <c r="N4" s="353"/>
      <c r="O4" s="354"/>
      <c r="P4" s="354"/>
      <c r="Q4" s="354"/>
      <c r="R4" s="354"/>
      <c r="S4" s="354"/>
      <c r="T4" s="354"/>
      <c r="U4" s="354"/>
      <c r="V4" s="354"/>
      <c r="W4" s="354"/>
      <c r="X4" s="354"/>
      <c r="Y4" s="354"/>
      <c r="Z4" s="353"/>
      <c r="AA4" s="353"/>
      <c r="AB4" s="353"/>
      <c r="AC4" s="353"/>
      <c r="AD4" s="355"/>
      <c r="AE4" s="355"/>
      <c r="AF4" s="355"/>
      <c r="AG4" s="355"/>
      <c r="AH4" s="355"/>
      <c r="AI4" s="355"/>
      <c r="AJ4" s="353"/>
      <c r="AK4" s="359"/>
      <c r="AL4" s="359"/>
      <c r="AM4" s="354"/>
      <c r="AN4" s="354"/>
      <c r="AO4" s="354"/>
      <c r="AP4" s="354"/>
      <c r="AQ4" s="353"/>
      <c r="AR4" s="353"/>
      <c r="AS4" s="353"/>
      <c r="AT4" s="353"/>
      <c r="AU4" s="354"/>
      <c r="AV4" s="359"/>
      <c r="AW4" s="359"/>
      <c r="AX4" s="360"/>
      <c r="AY4" s="359"/>
      <c r="AZ4" s="359"/>
      <c r="BA4" s="410" t="s">
        <v>467</v>
      </c>
      <c r="BB4" s="417">
        <f>SUM('Comparison CPE'!D28,'Comparison CPE'!D30)</f>
        <v>0</v>
      </c>
      <c r="BC4" s="417">
        <f>SUM('Comparison CPE'!H28,'Comparison CPE'!H30)</f>
        <v>0</v>
      </c>
      <c r="BD4" s="417">
        <f>IF(BB4&gt;0,BB4-BC4,0)</f>
        <v>0</v>
      </c>
      <c r="BE4" s="414">
        <f>IFERROR(BD4/BB4,0)</f>
        <v>0</v>
      </c>
      <c r="BF4" s="415">
        <f>SUM('Comparison CPE'!I28,'Comparison CPE'!I30)</f>
        <v>0</v>
      </c>
      <c r="BG4" s="361"/>
      <c r="BH4" s="354"/>
      <c r="BI4" s="354"/>
      <c r="BJ4" s="359"/>
      <c r="BK4" s="359"/>
      <c r="BL4" s="368"/>
      <c r="BM4" s="372"/>
      <c r="BN4" s="368"/>
      <c r="BO4" s="362"/>
      <c r="BP4" s="359"/>
      <c r="BQ4" s="353"/>
      <c r="BR4" s="355"/>
      <c r="BS4" s="359"/>
      <c r="BT4" s="353"/>
      <c r="BU4" s="353"/>
      <c r="BV4" s="353"/>
      <c r="BW4" s="360"/>
      <c r="BX4" s="353"/>
      <c r="BY4" s="360"/>
      <c r="BZ4" s="360"/>
      <c r="CA4" s="363"/>
      <c r="CB4" s="353"/>
      <c r="CC4" s="359"/>
      <c r="CD4" s="360"/>
      <c r="CE4" s="360"/>
      <c r="CF4" s="354"/>
      <c r="CG4" s="354"/>
      <c r="CH4" s="353"/>
      <c r="CI4" s="355"/>
      <c r="CJ4" s="354"/>
      <c r="CK4" s="364"/>
      <c r="CL4" s="364"/>
      <c r="CM4" s="364"/>
      <c r="CN4" s="365"/>
      <c r="CO4" s="365"/>
      <c r="CP4" s="353"/>
      <c r="CQ4" s="355"/>
      <c r="CR4" s="359"/>
      <c r="CS4" s="360"/>
      <c r="CT4" s="360"/>
      <c r="CU4" s="364"/>
      <c r="CV4" s="364"/>
      <c r="CW4" s="364"/>
      <c r="CX4" s="364"/>
      <c r="CY4" s="364"/>
      <c r="CZ4" s="364"/>
      <c r="DA4" s="364"/>
      <c r="DB4" s="355"/>
      <c r="DC4" s="359"/>
      <c r="DD4" s="359"/>
      <c r="DE4" s="353"/>
      <c r="DF4" s="353"/>
      <c r="DG4" s="354"/>
      <c r="DH4" s="354"/>
      <c r="DI4" s="359"/>
      <c r="DJ4" s="359"/>
      <c r="DK4" s="359"/>
      <c r="DL4" s="359"/>
      <c r="DM4" s="360"/>
      <c r="DN4" s="353"/>
      <c r="DO4" s="353"/>
      <c r="DP4" s="360"/>
      <c r="DQ4" s="353"/>
      <c r="DR4" s="355"/>
      <c r="DS4" s="353"/>
      <c r="DT4" s="358"/>
      <c r="DU4" s="360"/>
      <c r="DV4" s="360"/>
      <c r="DW4" s="353"/>
      <c r="DX4" s="353"/>
      <c r="DY4" s="360"/>
      <c r="DZ4" s="360"/>
      <c r="EA4" s="360"/>
      <c r="EB4" s="360"/>
      <c r="EC4" s="360"/>
      <c r="ED4" s="360"/>
      <c r="EE4" s="360"/>
      <c r="EF4" s="360"/>
      <c r="EG4" s="360"/>
      <c r="EH4" s="360"/>
      <c r="EI4" s="360"/>
      <c r="EJ4" s="360"/>
      <c r="EK4" s="353"/>
      <c r="EL4" s="392"/>
      <c r="EM4" s="392"/>
      <c r="EN4" s="392"/>
      <c r="EO4" s="392"/>
      <c r="EP4" s="392"/>
      <c r="EQ4" s="392"/>
      <c r="ER4" s="392"/>
      <c r="ES4" s="392"/>
      <c r="ET4" s="392"/>
      <c r="EU4" s="392"/>
      <c r="EV4" s="392"/>
      <c r="EW4" s="392"/>
      <c r="EX4" s="392"/>
      <c r="EY4" s="392"/>
      <c r="EZ4" s="392"/>
      <c r="FA4" s="392"/>
      <c r="FB4" s="392"/>
      <c r="FC4" s="392"/>
      <c r="FD4" s="392"/>
      <c r="FE4" s="395"/>
      <c r="FF4" s="395"/>
      <c r="FG4" s="395"/>
      <c r="FH4" s="395"/>
      <c r="FI4" s="395"/>
      <c r="FJ4" s="395"/>
      <c r="FK4" s="395"/>
      <c r="FL4" s="395"/>
      <c r="FM4" s="395"/>
      <c r="FN4" s="395"/>
      <c r="FO4" s="395"/>
      <c r="FP4" s="395"/>
      <c r="FQ4" s="395"/>
      <c r="FR4" s="395"/>
      <c r="FS4" s="395"/>
      <c r="FT4" s="395"/>
      <c r="FU4" s="395"/>
      <c r="FV4" s="395"/>
      <c r="FW4" s="395"/>
      <c r="FX4" s="399"/>
      <c r="FY4" s="399"/>
      <c r="FZ4" s="399"/>
      <c r="GA4" s="399"/>
      <c r="GB4" s="399"/>
      <c r="GC4" s="399"/>
      <c r="GD4" s="399"/>
      <c r="GE4" s="399"/>
      <c r="GF4" s="399"/>
      <c r="GG4" s="399"/>
      <c r="GH4" s="399"/>
      <c r="GI4" s="399"/>
      <c r="GJ4" s="399"/>
      <c r="GK4" s="399"/>
      <c r="GL4" s="399"/>
      <c r="GM4" s="399"/>
      <c r="GN4" s="399"/>
      <c r="GO4" s="399"/>
      <c r="GP4" s="402"/>
      <c r="GQ4" s="402"/>
      <c r="GR4" s="402"/>
      <c r="GS4" s="402"/>
      <c r="GT4" s="402"/>
      <c r="GU4" s="402"/>
      <c r="GV4" s="402"/>
      <c r="GW4" s="402"/>
      <c r="GX4" s="402"/>
      <c r="GY4" s="402"/>
      <c r="GZ4" s="402"/>
      <c r="HA4" s="402"/>
      <c r="HB4" s="402"/>
      <c r="HC4" s="402"/>
      <c r="HD4" s="402"/>
      <c r="HE4" s="402"/>
      <c r="HF4" s="402"/>
      <c r="HG4" s="402"/>
      <c r="HH4" s="402"/>
      <c r="HI4" s="405"/>
      <c r="HJ4" s="405"/>
      <c r="HK4" s="405"/>
      <c r="HL4" s="406"/>
      <c r="HM4" s="406"/>
      <c r="HN4" s="406"/>
    </row>
    <row r="5" spans="1:257" ht="12.75" customHeight="1" x14ac:dyDescent="0.3">
      <c r="A5" s="353"/>
      <c r="B5" s="354"/>
      <c r="C5" s="354"/>
      <c r="D5" s="353"/>
      <c r="E5" s="355"/>
      <c r="F5" s="353"/>
      <c r="G5" s="421" t="s">
        <v>468</v>
      </c>
      <c r="H5" s="465" t="e">
        <f>(H6/PARAMETERS!M32)*12</f>
        <v>#DIV/0!</v>
      </c>
      <c r="I5" s="358"/>
      <c r="J5" s="353"/>
      <c r="K5" s="353"/>
      <c r="L5" s="354"/>
      <c r="M5" s="354"/>
      <c r="N5" s="353"/>
      <c r="O5" s="354"/>
      <c r="P5" s="354"/>
      <c r="Q5" s="354"/>
      <c r="R5" s="354"/>
      <c r="S5" s="354"/>
      <c r="T5" s="354"/>
      <c r="U5" s="354"/>
      <c r="V5" s="354"/>
      <c r="W5" s="354"/>
      <c r="X5" s="354"/>
      <c r="Y5" s="354"/>
      <c r="Z5" s="353"/>
      <c r="AA5" s="353"/>
      <c r="AB5" s="353"/>
      <c r="AC5" s="353"/>
      <c r="AD5" s="355"/>
      <c r="AE5" s="355"/>
      <c r="AF5" s="355"/>
      <c r="AG5" s="355"/>
      <c r="AH5" s="355"/>
      <c r="AI5" s="355"/>
      <c r="AJ5" s="353"/>
      <c r="AK5" s="359"/>
      <c r="AL5" s="359"/>
      <c r="AM5" s="354"/>
      <c r="AN5" s="354"/>
      <c r="AO5" s="354"/>
      <c r="AP5" s="354"/>
      <c r="AQ5" s="353"/>
      <c r="AR5" s="353"/>
      <c r="AS5" s="353"/>
      <c r="AT5" s="353"/>
      <c r="AU5" s="354"/>
      <c r="AV5" s="359"/>
      <c r="AW5" s="359"/>
      <c r="AX5" s="360"/>
      <c r="AY5" s="359"/>
      <c r="AZ5" s="359"/>
      <c r="BA5" s="411" t="s">
        <v>35</v>
      </c>
      <c r="BB5" s="417">
        <f>SUM(BB2:BB4)</f>
        <v>0</v>
      </c>
      <c r="BC5" s="417">
        <f>SUM(BC2:BC4)</f>
        <v>0</v>
      </c>
      <c r="BD5" s="417">
        <f>SUM(BD2:BD4)</f>
        <v>0</v>
      </c>
      <c r="BE5" s="414">
        <f>IFERROR(BD5/BB5,0)</f>
        <v>0</v>
      </c>
      <c r="BF5" s="415">
        <f>SUM(BF2:BF4)</f>
        <v>0</v>
      </c>
      <c r="BG5" s="361"/>
      <c r="BH5" s="354"/>
      <c r="BI5" s="354"/>
      <c r="BJ5" s="418" t="s">
        <v>468</v>
      </c>
      <c r="BK5" s="465" t="e">
        <f>(BK6/PARAMETERS!M32)*12</f>
        <v>#DIV/0!</v>
      </c>
      <c r="BL5" s="368"/>
      <c r="BM5" s="372"/>
      <c r="BN5" s="368"/>
      <c r="BO5" s="362"/>
      <c r="BP5" s="359"/>
      <c r="BQ5" s="353"/>
      <c r="BR5" s="355"/>
      <c r="BS5" s="359"/>
      <c r="BT5" s="353"/>
      <c r="BU5" s="353"/>
      <c r="BV5" s="353"/>
      <c r="BW5" s="360"/>
      <c r="BX5" s="353"/>
      <c r="BY5" s="360"/>
      <c r="BZ5" s="360"/>
      <c r="CA5" s="363"/>
      <c r="CB5" s="353"/>
      <c r="CC5" s="359"/>
      <c r="CD5" s="360"/>
      <c r="CE5" s="360"/>
      <c r="CF5" s="354"/>
      <c r="CG5" s="354"/>
      <c r="CH5" s="353"/>
      <c r="CI5" s="355"/>
      <c r="CJ5" s="354"/>
      <c r="CK5" s="364"/>
      <c r="CL5" s="364"/>
      <c r="CM5" s="364"/>
      <c r="CN5" s="365"/>
      <c r="CO5" s="365"/>
      <c r="CP5" s="353"/>
      <c r="CQ5" s="355"/>
      <c r="CR5" s="359"/>
      <c r="CS5" s="360"/>
      <c r="CT5" s="360"/>
      <c r="CU5" s="364"/>
      <c r="CV5" s="364"/>
      <c r="CW5" s="364"/>
      <c r="CX5" s="364"/>
      <c r="CY5" s="364"/>
      <c r="CZ5" s="364"/>
      <c r="DA5" s="364"/>
      <c r="DB5" s="355"/>
      <c r="DC5" s="359"/>
      <c r="DD5" s="359"/>
      <c r="DE5" s="353"/>
      <c r="DF5" s="353"/>
      <c r="DG5" s="354"/>
      <c r="DH5" s="354"/>
      <c r="DI5" s="359"/>
      <c r="DJ5" s="359"/>
      <c r="DK5" s="359"/>
      <c r="DL5" s="359"/>
      <c r="DM5" s="360"/>
      <c r="DN5" s="353"/>
      <c r="DO5" s="420" t="s">
        <v>468</v>
      </c>
      <c r="DP5" s="465" t="e">
        <f>(DP6/PARAMETERS!M32)*12</f>
        <v>#DIV/0!</v>
      </c>
      <c r="DQ5" s="353"/>
      <c r="DR5" s="355"/>
      <c r="DS5" s="353"/>
      <c r="DT5" s="358"/>
      <c r="DU5" s="360"/>
      <c r="DV5" s="360"/>
      <c r="DW5" s="353"/>
      <c r="DX5" s="353"/>
      <c r="DY5" s="360"/>
      <c r="DZ5" s="360"/>
      <c r="EA5" s="360"/>
      <c r="EB5" s="360"/>
      <c r="EC5" s="360"/>
      <c r="ED5" s="360"/>
      <c r="EE5" s="360"/>
      <c r="EF5" s="360"/>
      <c r="EG5" s="360"/>
      <c r="EH5" s="360"/>
      <c r="EI5" s="360"/>
      <c r="EJ5" s="360"/>
      <c r="EK5" s="353"/>
      <c r="EL5" s="392"/>
      <c r="EM5" s="392"/>
      <c r="EN5" s="392"/>
      <c r="EO5" s="392"/>
      <c r="EP5" s="392"/>
      <c r="EQ5" s="392"/>
      <c r="ER5" s="392"/>
      <c r="ES5" s="392"/>
      <c r="ET5" s="392"/>
      <c r="EU5" s="392"/>
      <c r="EV5" s="392"/>
      <c r="EW5" s="392"/>
      <c r="EX5" s="392"/>
      <c r="EY5" s="392"/>
      <c r="EZ5" s="392"/>
      <c r="FA5" s="392"/>
      <c r="FB5" s="392"/>
      <c r="FC5" s="392"/>
      <c r="FD5" s="392"/>
      <c r="FE5" s="395"/>
      <c r="FF5" s="395"/>
      <c r="FG5" s="395"/>
      <c r="FH5" s="395"/>
      <c r="FI5" s="395"/>
      <c r="FJ5" s="395"/>
      <c r="FK5" s="395"/>
      <c r="FL5" s="395"/>
      <c r="FM5" s="395"/>
      <c r="FN5" s="395"/>
      <c r="FO5" s="395"/>
      <c r="FP5" s="395"/>
      <c r="FQ5" s="395"/>
      <c r="FR5" s="395"/>
      <c r="FS5" s="395"/>
      <c r="FT5" s="395"/>
      <c r="FU5" s="395"/>
      <c r="FV5" s="395"/>
      <c r="FW5" s="395"/>
      <c r="FX5" s="399"/>
      <c r="FY5" s="399"/>
      <c r="FZ5" s="399"/>
      <c r="GA5" s="399"/>
      <c r="GB5" s="399"/>
      <c r="GC5" s="399"/>
      <c r="GD5" s="399"/>
      <c r="GE5" s="399"/>
      <c r="GF5" s="399"/>
      <c r="GG5" s="399"/>
      <c r="GH5" s="399"/>
      <c r="GI5" s="399"/>
      <c r="GJ5" s="399"/>
      <c r="GK5" s="399"/>
      <c r="GL5" s="399"/>
      <c r="GM5" s="399"/>
      <c r="GN5" s="399"/>
      <c r="GO5" s="399"/>
      <c r="GP5" s="402"/>
      <c r="GQ5" s="402"/>
      <c r="GR5" s="402"/>
      <c r="GS5" s="402"/>
      <c r="GT5" s="402"/>
      <c r="GU5" s="402"/>
      <c r="GV5" s="402"/>
      <c r="GW5" s="402"/>
      <c r="GX5" s="402"/>
      <c r="GY5" s="402"/>
      <c r="GZ5" s="402"/>
      <c r="HA5" s="402"/>
      <c r="HB5" s="402"/>
      <c r="HC5" s="402"/>
      <c r="HD5" s="402"/>
      <c r="HE5" s="402"/>
      <c r="HF5" s="402"/>
      <c r="HG5" s="402"/>
      <c r="HH5" s="402"/>
      <c r="HI5" s="405"/>
      <c r="HJ5" s="405"/>
      <c r="HK5" s="405"/>
      <c r="HL5" s="406"/>
      <c r="HM5" s="406"/>
      <c r="HN5" s="406"/>
    </row>
    <row r="6" spans="1:257" ht="12.75" customHeight="1" x14ac:dyDescent="0.3">
      <c r="A6" s="353"/>
      <c r="B6" s="354"/>
      <c r="C6" s="354"/>
      <c r="D6" s="353"/>
      <c r="E6" s="355"/>
      <c r="F6" s="353"/>
      <c r="G6" s="356"/>
      <c r="H6" s="419">
        <f>SUBTOTAL(9,H8:H21999)</f>
        <v>0</v>
      </c>
      <c r="I6" s="358"/>
      <c r="J6" s="353"/>
      <c r="K6" s="353"/>
      <c r="L6" s="354"/>
      <c r="M6" s="354"/>
      <c r="N6" s="353"/>
      <c r="O6" s="354"/>
      <c r="P6" s="354"/>
      <c r="Q6" s="354"/>
      <c r="R6" s="354"/>
      <c r="S6" s="354"/>
      <c r="T6" s="354"/>
      <c r="U6" s="354"/>
      <c r="V6" s="354"/>
      <c r="W6" s="354"/>
      <c r="X6" s="354"/>
      <c r="Y6" s="354"/>
      <c r="Z6" s="353"/>
      <c r="AA6" s="353"/>
      <c r="AB6" s="353"/>
      <c r="AC6" s="353"/>
      <c r="AD6" s="355"/>
      <c r="AE6" s="355"/>
      <c r="AF6" s="355"/>
      <c r="AG6" s="355"/>
      <c r="AH6" s="355"/>
      <c r="AI6" s="355"/>
      <c r="AJ6" s="353"/>
      <c r="AK6" s="359"/>
      <c r="AL6" s="359"/>
      <c r="AM6" s="354"/>
      <c r="AN6" s="354"/>
      <c r="AO6" s="354"/>
      <c r="AP6" s="354"/>
      <c r="AQ6" s="353"/>
      <c r="AR6" s="353"/>
      <c r="AS6" s="353"/>
      <c r="AT6" s="353"/>
      <c r="AU6" s="354"/>
      <c r="AV6" s="359"/>
      <c r="AW6" s="359"/>
      <c r="AX6" s="360"/>
      <c r="AY6" s="359"/>
      <c r="AZ6" s="359"/>
      <c r="BA6" s="360"/>
      <c r="BB6" s="359"/>
      <c r="BC6" s="359"/>
      <c r="BD6" s="359"/>
      <c r="BE6" s="359"/>
      <c r="BF6" s="354"/>
      <c r="BG6" s="361"/>
      <c r="BH6" s="354"/>
      <c r="BI6" s="354"/>
      <c r="BJ6" s="359"/>
      <c r="BK6" s="419">
        <f>SUBTOTAL(9,BK8:BK21999)</f>
        <v>0</v>
      </c>
      <c r="BL6" s="368"/>
      <c r="BM6" s="372"/>
      <c r="BN6" s="368"/>
      <c r="BO6" s="362"/>
      <c r="BP6" s="359"/>
      <c r="BQ6" s="353"/>
      <c r="BR6" s="355"/>
      <c r="BS6" s="359"/>
      <c r="BT6" s="353"/>
      <c r="BU6" s="353"/>
      <c r="BV6" s="353"/>
      <c r="BW6" s="360"/>
      <c r="BX6" s="353"/>
      <c r="BY6" s="360"/>
      <c r="BZ6" s="360"/>
      <c r="CA6" s="363"/>
      <c r="CB6" s="353"/>
      <c r="CC6" s="359"/>
      <c r="CD6" s="360"/>
      <c r="CE6" s="360"/>
      <c r="CF6" s="354"/>
      <c r="CG6" s="354"/>
      <c r="CH6" s="353"/>
      <c r="CI6" s="355"/>
      <c r="CJ6" s="354"/>
      <c r="CK6" s="364"/>
      <c r="CL6" s="364"/>
      <c r="CM6" s="364"/>
      <c r="CN6" s="365"/>
      <c r="CO6" s="365"/>
      <c r="CP6" s="353"/>
      <c r="CQ6" s="355"/>
      <c r="CR6" s="359"/>
      <c r="CS6" s="360"/>
      <c r="CT6" s="360"/>
      <c r="CU6" s="364"/>
      <c r="CV6" s="364"/>
      <c r="CW6" s="364"/>
      <c r="CX6" s="364"/>
      <c r="CY6" s="364"/>
      <c r="CZ6" s="364"/>
      <c r="DA6" s="364"/>
      <c r="DB6" s="355"/>
      <c r="DC6" s="359"/>
      <c r="DD6" s="359"/>
      <c r="DE6" s="353"/>
      <c r="DF6" s="353"/>
      <c r="DG6" s="354"/>
      <c r="DH6" s="354"/>
      <c r="DI6" s="359"/>
      <c r="DJ6" s="359"/>
      <c r="DK6" s="359"/>
      <c r="DL6" s="359"/>
      <c r="DM6" s="360"/>
      <c r="DN6" s="353"/>
      <c r="DO6" s="353"/>
      <c r="DP6" s="419">
        <f>SUBTOTAL(9,DP8:DP21999)</f>
        <v>0</v>
      </c>
      <c r="DQ6" s="353"/>
      <c r="DR6" s="355"/>
      <c r="DS6" s="353"/>
      <c r="DT6" s="358"/>
      <c r="DU6" s="360"/>
      <c r="DV6" s="360"/>
      <c r="DW6" s="353"/>
      <c r="DX6" s="353"/>
      <c r="DY6" s="360"/>
      <c r="DZ6" s="360"/>
      <c r="EA6" s="360"/>
      <c r="EB6" s="360"/>
      <c r="EC6" s="360"/>
      <c r="ED6" s="360"/>
      <c r="EE6" s="360"/>
      <c r="EF6" s="360"/>
      <c r="EG6" s="360"/>
      <c r="EH6" s="360"/>
      <c r="EI6" s="360"/>
      <c r="EJ6" s="360"/>
      <c r="EK6" s="353"/>
      <c r="EL6" s="393"/>
      <c r="EM6" s="393"/>
      <c r="EN6" s="393"/>
      <c r="EO6" s="393"/>
      <c r="EP6" s="393"/>
      <c r="EQ6" s="393"/>
      <c r="ER6" s="393"/>
      <c r="ES6" s="393"/>
      <c r="ET6" s="393"/>
      <c r="EU6" s="393"/>
      <c r="EV6" s="393"/>
      <c r="EW6" s="393"/>
      <c r="EX6" s="393"/>
      <c r="EY6" s="393"/>
      <c r="EZ6" s="393"/>
      <c r="FA6" s="393"/>
      <c r="FB6" s="393"/>
      <c r="FC6" s="393"/>
      <c r="FD6" s="393"/>
      <c r="FE6" s="396"/>
      <c r="FF6" s="396"/>
      <c r="FG6" s="396"/>
      <c r="FH6" s="396"/>
      <c r="FI6" s="396"/>
      <c r="FJ6" s="396"/>
      <c r="FK6" s="396"/>
      <c r="FL6" s="396"/>
      <c r="FM6" s="396"/>
      <c r="FN6" s="396"/>
      <c r="FO6" s="396"/>
      <c r="FP6" s="396"/>
      <c r="FQ6" s="396"/>
      <c r="FR6" s="396"/>
      <c r="FS6" s="396"/>
      <c r="FT6" s="396"/>
      <c r="FU6" s="396"/>
      <c r="FV6" s="396"/>
      <c r="FW6" s="396"/>
      <c r="FX6" s="400"/>
      <c r="FY6" s="400"/>
      <c r="FZ6" s="400"/>
      <c r="GA6" s="400"/>
      <c r="GB6" s="400"/>
      <c r="GC6" s="400"/>
      <c r="GD6" s="400"/>
      <c r="GE6" s="400"/>
      <c r="GF6" s="400"/>
      <c r="GG6" s="400"/>
      <c r="GH6" s="400"/>
      <c r="GI6" s="400"/>
      <c r="GJ6" s="400"/>
      <c r="GK6" s="400"/>
      <c r="GL6" s="400"/>
      <c r="GM6" s="400"/>
      <c r="GN6" s="400"/>
      <c r="GO6" s="400"/>
      <c r="GP6" s="403"/>
      <c r="GQ6" s="403"/>
      <c r="GR6" s="403"/>
      <c r="GS6" s="403"/>
      <c r="GT6" s="403"/>
      <c r="GU6" s="403"/>
      <c r="GV6" s="403"/>
      <c r="GW6" s="403"/>
      <c r="GX6" s="403"/>
      <c r="GY6" s="403"/>
      <c r="GZ6" s="403"/>
      <c r="HA6" s="403"/>
      <c r="HB6" s="403"/>
      <c r="HC6" s="403"/>
      <c r="HD6" s="403"/>
      <c r="HE6" s="403"/>
      <c r="HF6" s="403"/>
      <c r="HG6" s="403"/>
      <c r="HH6" s="403"/>
      <c r="HI6" s="407"/>
      <c r="HJ6" s="407"/>
      <c r="HK6" s="407"/>
      <c r="HL6" s="408"/>
      <c r="HM6" s="408"/>
      <c r="HN6" s="408"/>
    </row>
    <row r="7" spans="1:257" s="267" customFormat="1" ht="41.4" x14ac:dyDescent="0.3">
      <c r="A7" s="256" t="s">
        <v>48</v>
      </c>
      <c r="B7" s="312" t="s">
        <v>232</v>
      </c>
      <c r="C7" s="312" t="s">
        <v>233</v>
      </c>
      <c r="D7" s="312" t="s">
        <v>234</v>
      </c>
      <c r="E7" s="313" t="s">
        <v>380</v>
      </c>
      <c r="F7" s="312" t="s">
        <v>238</v>
      </c>
      <c r="G7" s="287" t="s">
        <v>239</v>
      </c>
      <c r="H7" s="286" t="s">
        <v>240</v>
      </c>
      <c r="I7" s="257" t="s">
        <v>427</v>
      </c>
      <c r="J7" s="258" t="s">
        <v>428</v>
      </c>
      <c r="K7" s="257" t="s">
        <v>429</v>
      </c>
      <c r="L7" s="256" t="s">
        <v>50</v>
      </c>
      <c r="M7" s="256" t="s">
        <v>443</v>
      </c>
      <c r="N7" s="259" t="s">
        <v>430</v>
      </c>
      <c r="O7" s="260" t="s">
        <v>370</v>
      </c>
      <c r="P7" s="256" t="s">
        <v>51</v>
      </c>
      <c r="Q7" s="256" t="s">
        <v>52</v>
      </c>
      <c r="R7" s="256" t="s">
        <v>53</v>
      </c>
      <c r="S7" s="261" t="s">
        <v>54</v>
      </c>
      <c r="T7" s="260" t="s">
        <v>212</v>
      </c>
      <c r="U7" s="260" t="s">
        <v>241</v>
      </c>
      <c r="V7" s="256" t="s">
        <v>242</v>
      </c>
      <c r="W7" s="260" t="s">
        <v>243</v>
      </c>
      <c r="X7" s="260" t="s">
        <v>244</v>
      </c>
      <c r="Y7" s="260" t="s">
        <v>245</v>
      </c>
      <c r="Z7" s="260" t="s">
        <v>246</v>
      </c>
      <c r="AA7" s="312" t="s">
        <v>247</v>
      </c>
      <c r="AB7" s="256" t="s">
        <v>321</v>
      </c>
      <c r="AC7" s="257" t="s">
        <v>410</v>
      </c>
      <c r="AD7" s="262" t="s">
        <v>323</v>
      </c>
      <c r="AE7" s="262" t="s">
        <v>55</v>
      </c>
      <c r="AF7" s="262" t="s">
        <v>444</v>
      </c>
      <c r="AG7" s="262" t="s">
        <v>445</v>
      </c>
      <c r="AH7" s="286" t="s">
        <v>56</v>
      </c>
      <c r="AI7" s="466" t="s">
        <v>674</v>
      </c>
      <c r="AJ7" s="259" t="s">
        <v>325</v>
      </c>
      <c r="AK7" s="313" t="s">
        <v>426</v>
      </c>
      <c r="AL7" s="313" t="s">
        <v>454</v>
      </c>
      <c r="AM7" s="310" t="s">
        <v>235</v>
      </c>
      <c r="AN7" s="310" t="s">
        <v>236</v>
      </c>
      <c r="AO7" s="310" t="s">
        <v>237</v>
      </c>
      <c r="AP7" s="336" t="s">
        <v>446</v>
      </c>
      <c r="AQ7" s="256" t="s">
        <v>328</v>
      </c>
      <c r="AR7" s="256" t="s">
        <v>457</v>
      </c>
      <c r="AS7" s="256" t="s">
        <v>329</v>
      </c>
      <c r="AT7" s="256" t="s">
        <v>330</v>
      </c>
      <c r="AU7" s="256" t="s">
        <v>327</v>
      </c>
      <c r="AV7" s="262" t="s">
        <v>334</v>
      </c>
      <c r="AW7" s="313" t="s">
        <v>33</v>
      </c>
      <c r="AX7" s="257" t="s">
        <v>408</v>
      </c>
      <c r="AY7" s="313" t="s">
        <v>60</v>
      </c>
      <c r="AZ7" s="286" t="s">
        <v>61</v>
      </c>
      <c r="BA7" s="257" t="s">
        <v>409</v>
      </c>
      <c r="BB7" s="262" t="s">
        <v>331</v>
      </c>
      <c r="BC7" s="262" t="s">
        <v>59</v>
      </c>
      <c r="BD7" s="262" t="s">
        <v>332</v>
      </c>
      <c r="BE7" s="262" t="s">
        <v>57</v>
      </c>
      <c r="BF7" s="256" t="s">
        <v>326</v>
      </c>
      <c r="BG7" s="262" t="s">
        <v>455</v>
      </c>
      <c r="BH7" s="256" t="s">
        <v>456</v>
      </c>
      <c r="BI7" s="310" t="s">
        <v>49</v>
      </c>
      <c r="BJ7" s="311" t="s">
        <v>58</v>
      </c>
      <c r="BK7" s="286" t="s">
        <v>64</v>
      </c>
      <c r="BL7" s="263" t="s">
        <v>418</v>
      </c>
      <c r="BM7" s="257" t="s">
        <v>419</v>
      </c>
      <c r="BN7" s="263" t="s">
        <v>420</v>
      </c>
      <c r="BO7" s="257" t="s">
        <v>421</v>
      </c>
      <c r="BP7" s="337" t="s">
        <v>422</v>
      </c>
      <c r="BQ7" s="257" t="s">
        <v>440</v>
      </c>
      <c r="BR7" s="337" t="s">
        <v>447</v>
      </c>
      <c r="BS7" s="337" t="s">
        <v>333</v>
      </c>
      <c r="BT7" s="257" t="s">
        <v>424</v>
      </c>
      <c r="BU7" s="257" t="s">
        <v>398</v>
      </c>
      <c r="BV7" s="257" t="s">
        <v>399</v>
      </c>
      <c r="BW7" s="257" t="s">
        <v>66</v>
      </c>
      <c r="BX7" s="257" t="s">
        <v>400</v>
      </c>
      <c r="BY7" s="257" t="s">
        <v>401</v>
      </c>
      <c r="BZ7" s="257" t="s">
        <v>411</v>
      </c>
      <c r="CA7" s="264" t="s">
        <v>425</v>
      </c>
      <c r="CB7" s="256" t="s">
        <v>335</v>
      </c>
      <c r="CC7" s="286" t="s">
        <v>37</v>
      </c>
      <c r="CD7" s="256" t="s">
        <v>62</v>
      </c>
      <c r="CE7" s="256" t="s">
        <v>63</v>
      </c>
      <c r="CF7" s="259" t="s">
        <v>302</v>
      </c>
      <c r="CG7" s="259" t="s">
        <v>324</v>
      </c>
      <c r="CH7" s="259" t="s">
        <v>301</v>
      </c>
      <c r="CI7" s="461" t="s">
        <v>580</v>
      </c>
      <c r="CJ7" s="256" t="s">
        <v>381</v>
      </c>
      <c r="CK7" s="256" t="s">
        <v>248</v>
      </c>
      <c r="CL7" s="256" t="s">
        <v>337</v>
      </c>
      <c r="CM7" s="265" t="s">
        <v>249</v>
      </c>
      <c r="CN7" s="265" t="s">
        <v>255</v>
      </c>
      <c r="CO7" s="312" t="s">
        <v>256</v>
      </c>
      <c r="CP7" s="256" t="s">
        <v>322</v>
      </c>
      <c r="CQ7" s="286" t="s">
        <v>417</v>
      </c>
      <c r="CR7" s="313" t="s">
        <v>260</v>
      </c>
      <c r="CS7" s="257" t="s">
        <v>412</v>
      </c>
      <c r="CT7" s="312" t="s">
        <v>261</v>
      </c>
      <c r="CU7" s="265" t="s">
        <v>251</v>
      </c>
      <c r="CV7" s="265" t="s">
        <v>252</v>
      </c>
      <c r="CW7" s="265" t="s">
        <v>253</v>
      </c>
      <c r="CX7" s="265" t="s">
        <v>254</v>
      </c>
      <c r="CY7" s="265" t="s">
        <v>382</v>
      </c>
      <c r="CZ7" s="256" t="s">
        <v>336</v>
      </c>
      <c r="DA7" s="265" t="s">
        <v>250</v>
      </c>
      <c r="DB7" s="286" t="s">
        <v>257</v>
      </c>
      <c r="DC7" s="262" t="s">
        <v>258</v>
      </c>
      <c r="DD7" s="262" t="s">
        <v>458</v>
      </c>
      <c r="DE7" s="256" t="s">
        <v>338</v>
      </c>
      <c r="DF7" s="256" t="s">
        <v>339</v>
      </c>
      <c r="DG7" s="256" t="s">
        <v>369</v>
      </c>
      <c r="DH7" s="256" t="s">
        <v>340</v>
      </c>
      <c r="DI7" s="262" t="s">
        <v>341</v>
      </c>
      <c r="DJ7" s="262" t="s">
        <v>290</v>
      </c>
      <c r="DK7" s="262" t="s">
        <v>342</v>
      </c>
      <c r="DL7" s="311" t="s">
        <v>259</v>
      </c>
      <c r="DM7" s="257" t="s">
        <v>413</v>
      </c>
      <c r="DN7" s="257" t="s">
        <v>414</v>
      </c>
      <c r="DO7" s="257" t="s">
        <v>415</v>
      </c>
      <c r="DP7" s="257" t="s">
        <v>423</v>
      </c>
      <c r="DQ7" s="257" t="s">
        <v>416</v>
      </c>
      <c r="DR7" s="286" t="s">
        <v>448</v>
      </c>
      <c r="DS7" s="256" t="s">
        <v>262</v>
      </c>
      <c r="DT7" s="292" t="s">
        <v>431</v>
      </c>
      <c r="DU7" s="256" t="s">
        <v>67</v>
      </c>
      <c r="DV7" s="256" t="s">
        <v>68</v>
      </c>
      <c r="DW7" s="256" t="s">
        <v>69</v>
      </c>
      <c r="DX7" s="256" t="s">
        <v>70</v>
      </c>
      <c r="DY7" s="256" t="s">
        <v>12</v>
      </c>
      <c r="DZ7" s="256" t="s">
        <v>371</v>
      </c>
      <c r="EA7" s="256" t="s">
        <v>71</v>
      </c>
      <c r="EB7" s="256" t="s">
        <v>72</v>
      </c>
      <c r="EC7" s="256" t="s">
        <v>73</v>
      </c>
      <c r="ED7" s="256" t="s">
        <v>74</v>
      </c>
      <c r="EE7" s="256" t="s">
        <v>19</v>
      </c>
      <c r="EF7" s="256" t="s">
        <v>17</v>
      </c>
      <c r="EG7" s="256" t="s">
        <v>75</v>
      </c>
      <c r="EH7" s="256" t="s">
        <v>22</v>
      </c>
      <c r="EI7" s="256" t="s">
        <v>76</v>
      </c>
      <c r="EJ7" s="256" t="s">
        <v>367</v>
      </c>
      <c r="EK7" s="256" t="s">
        <v>368</v>
      </c>
      <c r="EL7" s="266" t="s">
        <v>106</v>
      </c>
      <c r="EM7" s="266" t="s">
        <v>107</v>
      </c>
      <c r="EN7" s="266" t="s">
        <v>108</v>
      </c>
      <c r="EO7" s="266" t="s">
        <v>109</v>
      </c>
      <c r="EP7" s="266" t="s">
        <v>110</v>
      </c>
      <c r="EQ7" s="266" t="s">
        <v>111</v>
      </c>
      <c r="ER7" s="266" t="s">
        <v>112</v>
      </c>
      <c r="ES7" s="266" t="s">
        <v>113</v>
      </c>
      <c r="ET7" s="266" t="s">
        <v>114</v>
      </c>
      <c r="EU7" s="266" t="s">
        <v>115</v>
      </c>
      <c r="EV7" s="266" t="s">
        <v>116</v>
      </c>
      <c r="EW7" s="266" t="s">
        <v>117</v>
      </c>
      <c r="EX7" s="266" t="s">
        <v>118</v>
      </c>
      <c r="EY7" s="266" t="s">
        <v>119</v>
      </c>
      <c r="EZ7" s="266" t="s">
        <v>120</v>
      </c>
      <c r="FA7" s="266" t="s">
        <v>121</v>
      </c>
      <c r="FB7" s="266" t="s">
        <v>122</v>
      </c>
      <c r="FC7" s="266" t="s">
        <v>123</v>
      </c>
      <c r="FD7" s="266" t="s">
        <v>192</v>
      </c>
      <c r="FE7" s="266" t="s">
        <v>124</v>
      </c>
      <c r="FF7" s="266" t="s">
        <v>125</v>
      </c>
      <c r="FG7" s="266" t="s">
        <v>126</v>
      </c>
      <c r="FH7" s="266" t="s">
        <v>127</v>
      </c>
      <c r="FI7" s="266" t="s">
        <v>128</v>
      </c>
      <c r="FJ7" s="266" t="s">
        <v>129</v>
      </c>
      <c r="FK7" s="266" t="s">
        <v>130</v>
      </c>
      <c r="FL7" s="266" t="s">
        <v>131</v>
      </c>
      <c r="FM7" s="266" t="s">
        <v>132</v>
      </c>
      <c r="FN7" s="266" t="s">
        <v>133</v>
      </c>
      <c r="FO7" s="266" t="s">
        <v>134</v>
      </c>
      <c r="FP7" s="266" t="s">
        <v>135</v>
      </c>
      <c r="FQ7" s="266" t="s">
        <v>136</v>
      </c>
      <c r="FR7" s="266" t="s">
        <v>137</v>
      </c>
      <c r="FS7" s="266" t="s">
        <v>138</v>
      </c>
      <c r="FT7" s="266" t="s">
        <v>139</v>
      </c>
      <c r="FU7" s="266" t="s">
        <v>140</v>
      </c>
      <c r="FV7" s="266" t="s">
        <v>141</v>
      </c>
      <c r="FW7" s="266" t="s">
        <v>191</v>
      </c>
      <c r="FX7" s="266" t="s">
        <v>142</v>
      </c>
      <c r="FY7" s="266" t="s">
        <v>143</v>
      </c>
      <c r="FZ7" s="266" t="s">
        <v>144</v>
      </c>
      <c r="GA7" s="266" t="s">
        <v>145</v>
      </c>
      <c r="GB7" s="266" t="s">
        <v>146</v>
      </c>
      <c r="GC7" s="266" t="s">
        <v>147</v>
      </c>
      <c r="GD7" s="266" t="s">
        <v>148</v>
      </c>
      <c r="GE7" s="266" t="s">
        <v>149</v>
      </c>
      <c r="GF7" s="266" t="s">
        <v>150</v>
      </c>
      <c r="GG7" s="266" t="s">
        <v>151</v>
      </c>
      <c r="GH7" s="266" t="s">
        <v>152</v>
      </c>
      <c r="GI7" s="266" t="s">
        <v>153</v>
      </c>
      <c r="GJ7" s="266" t="s">
        <v>154</v>
      </c>
      <c r="GK7" s="266" t="s">
        <v>155</v>
      </c>
      <c r="GL7" s="266" t="s">
        <v>156</v>
      </c>
      <c r="GM7" s="266" t="s">
        <v>157</v>
      </c>
      <c r="GN7" s="266" t="s">
        <v>158</v>
      </c>
      <c r="GO7" s="266" t="s">
        <v>159</v>
      </c>
      <c r="GP7" s="266" t="s">
        <v>263</v>
      </c>
      <c r="GQ7" s="266" t="s">
        <v>264</v>
      </c>
      <c r="GR7" s="266" t="s">
        <v>265</v>
      </c>
      <c r="GS7" s="266" t="s">
        <v>266</v>
      </c>
      <c r="GT7" s="266" t="s">
        <v>267</v>
      </c>
      <c r="GU7" s="266" t="s">
        <v>268</v>
      </c>
      <c r="GV7" s="266" t="s">
        <v>269</v>
      </c>
      <c r="GW7" s="266" t="s">
        <v>270</v>
      </c>
      <c r="GX7" s="266" t="s">
        <v>271</v>
      </c>
      <c r="GY7" s="266" t="s">
        <v>272</v>
      </c>
      <c r="GZ7" s="266" t="s">
        <v>273</v>
      </c>
      <c r="HA7" s="266" t="s">
        <v>274</v>
      </c>
      <c r="HB7" s="266" t="s">
        <v>275</v>
      </c>
      <c r="HC7" s="266" t="s">
        <v>276</v>
      </c>
      <c r="HD7" s="266" t="s">
        <v>277</v>
      </c>
      <c r="HE7" s="266" t="s">
        <v>278</v>
      </c>
      <c r="HF7" s="266" t="s">
        <v>279</v>
      </c>
      <c r="HG7" s="266" t="s">
        <v>280</v>
      </c>
      <c r="HH7" s="266" t="s">
        <v>281</v>
      </c>
      <c r="HI7" s="266" t="s">
        <v>284</v>
      </c>
      <c r="HJ7" s="266" t="s">
        <v>285</v>
      </c>
      <c r="HK7" s="266" t="s">
        <v>282</v>
      </c>
      <c r="HL7" s="366" t="s">
        <v>450</v>
      </c>
      <c r="HM7" s="366" t="s">
        <v>439</v>
      </c>
      <c r="HN7" s="367" t="s">
        <v>453</v>
      </c>
      <c r="HO7" s="291"/>
      <c r="HP7" s="291"/>
      <c r="HQ7" s="291"/>
      <c r="HR7" s="291"/>
      <c r="HS7" s="291"/>
      <c r="HT7" s="291"/>
      <c r="HU7" s="291"/>
      <c r="HV7" s="291"/>
      <c r="HW7" s="291"/>
      <c r="HX7" s="291"/>
      <c r="HY7" s="291"/>
      <c r="HZ7" s="291"/>
      <c r="IA7" s="291"/>
      <c r="IB7" s="291"/>
      <c r="IC7" s="291"/>
      <c r="ID7" s="291"/>
      <c r="IE7" s="291"/>
      <c r="IF7" s="291"/>
      <c r="IG7" s="291"/>
      <c r="IH7" s="291"/>
      <c r="II7" s="291"/>
      <c r="IJ7" s="291"/>
      <c r="IK7" s="291"/>
      <c r="IL7" s="291"/>
      <c r="IM7" s="291"/>
      <c r="IN7" s="291"/>
      <c r="IO7" s="291"/>
      <c r="IP7" s="291"/>
      <c r="IQ7" s="291"/>
      <c r="IR7" s="291"/>
      <c r="IS7" s="291"/>
      <c r="IT7" s="291"/>
      <c r="IU7" s="291"/>
      <c r="IV7" s="291"/>
      <c r="IW7" s="291"/>
    </row>
    <row r="8" spans="1:257" x14ac:dyDescent="0.3">
      <c r="A8" s="269"/>
      <c r="B8" s="270"/>
      <c r="C8" s="270"/>
      <c r="D8" s="269"/>
      <c r="E8" s="281"/>
      <c r="F8" s="269"/>
      <c r="G8" s="384"/>
      <c r="H8" s="384" t="str">
        <f>IF(G8&gt;0,G8*F8,"")</f>
        <v/>
      </c>
      <c r="I8" s="276" t="str">
        <f>IF(G8="","",IFERROR((G8*AC8),"0.00"))</f>
        <v/>
      </c>
      <c r="J8" s="288" t="str">
        <f>IFERROR(SUM($H$8:H8)/SUM($H:$H),"")</f>
        <v/>
      </c>
      <c r="K8" s="316">
        <f>(COUNTIF($L$8:L20004,L8))</f>
        <v>0</v>
      </c>
      <c r="L8" s="270"/>
      <c r="M8" s="270"/>
      <c r="N8" s="269"/>
      <c r="O8" s="270"/>
      <c r="P8" s="270"/>
      <c r="Q8" s="270"/>
      <c r="R8" s="270"/>
      <c r="S8" s="270"/>
      <c r="T8" s="270"/>
      <c r="U8" s="270"/>
      <c r="V8" s="270"/>
      <c r="W8" s="270"/>
      <c r="X8" s="270"/>
      <c r="Y8" s="270"/>
      <c r="Z8" s="269"/>
      <c r="AA8" s="269"/>
      <c r="AB8" s="269"/>
      <c r="AC8" s="281" t="str">
        <f>IF(A8="","",IF(AND(E8&gt;0,AA8&gt;0),(AA8/E8),1))</f>
        <v/>
      </c>
      <c r="AD8" s="281"/>
      <c r="AE8" s="281"/>
      <c r="AF8" s="276"/>
      <c r="AG8" s="276"/>
      <c r="AH8" s="309">
        <f>IFERROR(IF(AND(AA8&lt;&gt;0,E8&lt;&gt;0,F8&gt;0),F8/(ROUND((AC8),5)),AE8),F8)</f>
        <v>0</v>
      </c>
      <c r="AI8" s="309"/>
      <c r="AJ8" s="269"/>
      <c r="AK8" s="276"/>
      <c r="AL8" s="276"/>
      <c r="AM8" s="270"/>
      <c r="AN8" s="270"/>
      <c r="AO8" s="270"/>
      <c r="AP8" s="270"/>
      <c r="AQ8" s="273"/>
      <c r="AR8" s="273"/>
      <c r="AS8" s="273"/>
      <c r="AT8" s="273"/>
      <c r="AU8" s="270"/>
      <c r="AV8" s="276"/>
      <c r="AW8" s="276"/>
      <c r="AX8" s="276">
        <f>IF(AH8&gt;0,AW8*AH8,0)</f>
        <v>0</v>
      </c>
      <c r="AY8" s="276"/>
      <c r="AZ8" s="276">
        <f>AY8-CC8</f>
        <v>0</v>
      </c>
      <c r="BA8" s="308">
        <f>IF(AH8&gt;0,AZ8*AH8,0)</f>
        <v>0</v>
      </c>
      <c r="BB8" s="276"/>
      <c r="BC8" s="276"/>
      <c r="BD8" s="276"/>
      <c r="BE8" s="276"/>
      <c r="BF8" s="270"/>
      <c r="BG8" s="351"/>
      <c r="BH8" s="270"/>
      <c r="BI8" s="270"/>
      <c r="BJ8" s="276"/>
      <c r="BK8" s="276">
        <f>IF(AND(AH8&gt;0,BJ8&gt;0),(BJ8*AH8),0)</f>
        <v>0</v>
      </c>
      <c r="BL8" s="369"/>
      <c r="BM8" s="276" t="str">
        <f>IF(BL8="","",IFERROR((($FL8+$FM8+$FO8)/(BL8-1)/(1-PARAMETERS!$A$100)/(AH8/PARAMETERS!$M$32*12)),""))</f>
        <v/>
      </c>
      <c r="BN8" s="369"/>
      <c r="BO8" s="281" t="str">
        <f>IF(BN8="","",IFERROR((($FL8+$FM8+$FO8+$FQ8+$FR8)/(BN8+PARAMETERS!$M$10+PARAMETERS!$C$15+PARAMETERS!$C$13-1)/(1-PARAMETERS!$A$100)/(AH8/PARAMETERS!$M$32*12)), ""))</f>
        <v/>
      </c>
      <c r="BP8" s="276"/>
      <c r="BQ8" s="319">
        <f>IFERROR(HL8/HM8,0)</f>
        <v>0</v>
      </c>
      <c r="BR8" s="319"/>
      <c r="BS8" s="276"/>
      <c r="BT8" s="369">
        <f>IF(AND(BJ8&gt;0,AY8&gt;0),(BJ8-AY8)/BJ8,0)</f>
        <v>0</v>
      </c>
      <c r="BU8" s="369">
        <f>IFERROR((FP8/FK8),0)</f>
        <v>0</v>
      </c>
      <c r="BV8" s="369">
        <f>IFERROR((BW8/FK8),0)</f>
        <v>0</v>
      </c>
      <c r="BW8" s="283">
        <f>IFERROR((SUM(FP8:FU8)),0)</f>
        <v>0</v>
      </c>
      <c r="BX8" s="369">
        <f>IFERROR(IF(G8&gt;0,((I8-BJ8)/I8),((BE8-BJ8)/BE8)),0)</f>
        <v>0</v>
      </c>
      <c r="BY8" s="283">
        <f>IF(AND(H8&gt;0,G8&gt;0),I8-BJ8,IF(AND(BE8&gt;0,BK8&gt;0),BE8-BJ8,0))</f>
        <v>0</v>
      </c>
      <c r="BZ8" s="283">
        <f>BY8*AH8</f>
        <v>0</v>
      </c>
      <c r="CA8" s="277" t="str">
        <f>IFERROR(SUM($FE$8:FE8) / SUM($FE:$FE),"")</f>
        <v/>
      </c>
      <c r="CB8" s="273"/>
      <c r="CC8" s="276">
        <f>CB8*AY8</f>
        <v>0</v>
      </c>
      <c r="CD8" s="275"/>
      <c r="CE8" s="275"/>
      <c r="CF8" s="270"/>
      <c r="CG8" s="270"/>
      <c r="CH8" s="269"/>
      <c r="CI8" s="281"/>
      <c r="CJ8" s="270"/>
      <c r="CK8" s="270"/>
      <c r="CL8" s="278"/>
      <c r="CM8" s="278"/>
      <c r="CN8" s="279"/>
      <c r="CO8" s="269"/>
      <c r="CP8" s="269"/>
      <c r="CQ8" s="281" t="str">
        <f>IF(AND(CK8&lt;&gt;"",AA8&gt;0),CO8/AA8,"")</f>
        <v/>
      </c>
      <c r="CR8" s="276"/>
      <c r="CS8" s="276" t="str">
        <f>IF(AND(CK8&lt;&gt;"",CR8&gt;0),CR8*DB8,"")</f>
        <v/>
      </c>
      <c r="CT8" s="272"/>
      <c r="CU8" s="278"/>
      <c r="CV8" s="278"/>
      <c r="CW8" s="278"/>
      <c r="CX8" s="278"/>
      <c r="CY8" s="278"/>
      <c r="CZ8" s="278"/>
      <c r="DA8" s="278"/>
      <c r="DB8" s="309" t="str">
        <f>IF(CK8="","",IF(AND(CK8&lt;&gt;"",CQ8&gt;0,AH8&gt;0),(AH8/CQ8),0))</f>
        <v/>
      </c>
      <c r="DC8" s="276"/>
      <c r="DD8" s="276"/>
      <c r="DE8" s="269"/>
      <c r="DF8" s="269"/>
      <c r="DG8" s="270"/>
      <c r="DH8" s="270"/>
      <c r="DI8" s="276"/>
      <c r="DJ8" s="276"/>
      <c r="DK8" s="276"/>
      <c r="DL8" s="276"/>
      <c r="DM8" s="276" t="str">
        <f>IF(AND(CK8&lt;&gt;"",DL8&gt;0,DB8&gt;0),DL8*DB8,"")</f>
        <v/>
      </c>
      <c r="DN8" s="284" t="str">
        <f>IFERROR(IF(CK8&lt;&gt;"",HA8/GV8,""),"")</f>
        <v/>
      </c>
      <c r="DO8" s="285" t="str">
        <f>IFERROR(IF(CK8&lt;&gt;"",HG8/GV8,""),"")</f>
        <v/>
      </c>
      <c r="DP8" s="276" t="str">
        <f>IF(AND(CK8&lt;&gt;"",DL8&gt;0),DB8*((BJ8*CQ8)-(DL8)),"")</f>
        <v/>
      </c>
      <c r="DQ8" s="285" t="str">
        <f>IF(AND(CK8&lt;&gt;"",DL8&gt;0),((BJ8*CQ8)-(DL8)) / (BJ8*CQ8),"")</f>
        <v/>
      </c>
      <c r="DR8" s="281" t="str">
        <f>IF(CK8="","",(DB8*((DL8*(1-(PARAMETERS!$H$28+PARAMETERS!$H$12+PARAMETERS!$C$12+PARAMETERS!$H$13))-((CT8-(CT8*DS8)))*(1-PARAMETERS!$H$12))))-(AH8*(((FK8/AH8)/(12/PARAMETERS!$M$32))-(AZ8*(1-PARAMETERS!$H$12)))))</f>
        <v/>
      </c>
      <c r="DS8" s="269"/>
      <c r="DT8" s="274"/>
      <c r="DU8" s="275"/>
      <c r="DV8" s="275"/>
      <c r="DW8" s="273"/>
      <c r="DX8" s="273"/>
      <c r="DY8" s="275"/>
      <c r="DZ8" s="275"/>
      <c r="EA8" s="275"/>
      <c r="EB8" s="275"/>
      <c r="EC8" s="275"/>
      <c r="ED8" s="275"/>
      <c r="EE8" s="275"/>
      <c r="EF8" s="275"/>
      <c r="EG8" s="275"/>
      <c r="EH8" s="275"/>
      <c r="EI8" s="275"/>
      <c r="EJ8" s="275"/>
      <c r="EK8" s="273"/>
      <c r="EL8" s="289" t="e">
        <f>AE8*BE8/PARAMETERS!$B$32*12</f>
        <v>#DIV/0!</v>
      </c>
      <c r="EM8" s="289" t="e">
        <f>-PARAMETERS!$G$12*$EL8</f>
        <v>#DIV/0!</v>
      </c>
      <c r="EN8" s="289" t="e">
        <f>-PARAMETERS!$G$13*$EL8</f>
        <v>#DIV/0!</v>
      </c>
      <c r="EO8" s="289" t="e">
        <f>-PARAMETERS!$G$28*($EL8+$EM8+$EN8)</f>
        <v>#DIV/0!</v>
      </c>
      <c r="EP8" s="289" t="e">
        <f>-PARAMETERS!$G$15*$EL8</f>
        <v>#DIV/0!</v>
      </c>
      <c r="EQ8" s="289" t="e">
        <f>-PARAMETERS!$B$12*($EL8+$EM8+$EN8)</f>
        <v>#DIV/0!</v>
      </c>
      <c r="ER8" s="289" t="e">
        <f t="shared" ref="ER8" si="0">SUM(EL8:EQ8)</f>
        <v>#DIV/0!</v>
      </c>
      <c r="ES8" s="289" t="e">
        <f>-AE8*AW8/PARAMETERS!$B$32*12*(1-PARAMETERS!$G$12)</f>
        <v>#DIV/0!</v>
      </c>
      <c r="ET8" s="289" t="e">
        <f>-ES8-AE8*AY8/PARAMETERS!$B$32*12*(1-PARAMETERS!$G$12)</f>
        <v>#DIV/0!</v>
      </c>
      <c r="EU8" s="289" t="e">
        <f t="shared" ref="EU8" si="1">SUM(ER8:ET8)</f>
        <v>#DIV/0!</v>
      </c>
      <c r="EV8" s="289" t="e">
        <f>AE8*CC8/PARAMETERS!$B$32*12*(1-PARAMETERS!$G$12)</f>
        <v>#DIV/0!</v>
      </c>
      <c r="EW8" s="289" t="e">
        <f t="shared" ref="EW8" si="2">SUM(EU8:EV8)</f>
        <v>#DIV/0!</v>
      </c>
      <c r="EX8" s="289" t="e">
        <f>GJ8</f>
        <v>#DIV/0!</v>
      </c>
      <c r="EY8" s="289" t="e">
        <f>GK8</f>
        <v>#DIV/0!</v>
      </c>
      <c r="EZ8" s="289" t="e">
        <f>GL8</f>
        <v>#DIV/0!</v>
      </c>
      <c r="FA8" s="289" t="e">
        <f>-PARAMETERS!$B$13*($EL8+$EM8+$EN8)</f>
        <v>#DIV/0!</v>
      </c>
      <c r="FB8" s="289" t="e">
        <f>-PARAMETERS!$B$15*$ER8</f>
        <v>#DIV/0!</v>
      </c>
      <c r="FC8" s="289" t="e">
        <f t="shared" ref="FC8" si="3">SUM(EW8:FB8)</f>
        <v>#DIV/0!</v>
      </c>
      <c r="FD8" s="289" t="e">
        <f>AE8*BC8/PARAMETERS!$B$32*12</f>
        <v>#DIV/0!</v>
      </c>
      <c r="FE8" s="290" t="e">
        <f>AH8*BJ8/PARAMETERS!$M$32*12</f>
        <v>#DIV/0!</v>
      </c>
      <c r="FF8" s="290" t="e">
        <f>-PARAMETERS!$H$12*$FE8</f>
        <v>#DIV/0!</v>
      </c>
      <c r="FG8" s="290" t="e">
        <f>-PARAMETERS!$H$13*$FE8</f>
        <v>#DIV/0!</v>
      </c>
      <c r="FH8" s="290" t="e">
        <f>-PARAMETERS!$H$28*($FE8+$FF8+$FG8)</f>
        <v>#DIV/0!</v>
      </c>
      <c r="FI8" s="290">
        <v>0</v>
      </c>
      <c r="FJ8" s="290" t="e">
        <f>-PARAMETERS!$C$12*($FE8+$FF8+$FG8)</f>
        <v>#DIV/0!</v>
      </c>
      <c r="FK8" s="290" t="e">
        <f t="shared" ref="FK8" si="4">SUM(FE8:FJ8)</f>
        <v>#DIV/0!</v>
      </c>
      <c r="FL8" s="290" t="e">
        <f>-AH8*AW8/PARAMETERS!$M$32*12*(1-PARAMETERS!$H$12)</f>
        <v>#DIV/0!</v>
      </c>
      <c r="FM8" s="290" t="e">
        <f>-FL8-AH8*AY8/PARAMETERS!$M$32*12*(1-PARAMETERS!$H$12)</f>
        <v>#DIV/0!</v>
      </c>
      <c r="FN8" s="290" t="e">
        <f t="shared" ref="FN8" si="5">SUM(FK8:FM8)</f>
        <v>#DIV/0!</v>
      </c>
      <c r="FO8" s="290" t="e">
        <f>AH8*CC8/PARAMETERS!$M$32*12*(1-PARAMETERS!$H$12)</f>
        <v>#DIV/0!</v>
      </c>
      <c r="FP8" s="290" t="e">
        <f t="shared" ref="FP8" si="6">SUM(FN8:FO8)</f>
        <v>#DIV/0!</v>
      </c>
      <c r="FQ8" s="290" t="e">
        <f>IF(PARAMETERS!$M$11="Yes",GJ8,-AH8*CD8/PARAMETERS!$M$32*12)</f>
        <v>#DIV/0!</v>
      </c>
      <c r="FR8" s="290" t="e">
        <f>IF(PARAMETERS!$M$11="Yes",GK8,-AH8*CE8/PARAMETERS!$M$32*12)</f>
        <v>#DIV/0!</v>
      </c>
      <c r="FS8" s="290" t="e">
        <f>IF(PARAMETERS!$M$11="Yes",GL8,-PARAMETERS!$M$10*$FK8)</f>
        <v>#DIV/0!</v>
      </c>
      <c r="FT8" s="290" t="e">
        <f>-PARAMETERS!$C$13*$FK8</f>
        <v>#DIV/0!</v>
      </c>
      <c r="FU8" s="290" t="e">
        <f>-PARAMETERS!$C$15*$FK8</f>
        <v>#DIV/0!</v>
      </c>
      <c r="FV8" s="290" t="e">
        <f>SUM(FP8:FU8)</f>
        <v>#DIV/0!</v>
      </c>
      <c r="FW8" s="290" t="e">
        <f>AH8*BC8/PARAMETERS!$M$32*12</f>
        <v>#DIV/0!</v>
      </c>
      <c r="FX8" s="268" t="e">
        <f>DU8/PARAMETERS!$B$32*12</f>
        <v>#DIV/0!</v>
      </c>
      <c r="FY8" s="268" t="e">
        <f>DY8/PARAMETERS!$B$32*12</f>
        <v>#DIV/0!</v>
      </c>
      <c r="FZ8" s="268" t="e">
        <f>DZ8/PARAMETERS!$B$32*12</f>
        <v>#DIV/0!</v>
      </c>
      <c r="GA8" s="268" t="e">
        <f>DV8/PARAMETERS!$B$32*12</f>
        <v>#DIV/0!</v>
      </c>
      <c r="GB8" s="268" t="e">
        <f>DX8/PARAMETERS!$B$32*12</f>
        <v>#DIV/0!</v>
      </c>
      <c r="GC8" s="268" t="e">
        <f>DW8/PARAMETERS!$B$32*12</f>
        <v>#DIV/0!</v>
      </c>
      <c r="GD8" s="268" t="e">
        <f t="shared" ref="GD8" si="7">SUM(FX8:GC8)</f>
        <v>#DIV/0!</v>
      </c>
      <c r="GE8" s="268" t="e">
        <f>EB8/PARAMETERS!$B$32*12</f>
        <v>#DIV/0!</v>
      </c>
      <c r="GF8" s="268" t="e">
        <f>EC8/PARAMETERS!$B$32*12</f>
        <v>#DIV/0!</v>
      </c>
      <c r="GG8" s="268" t="e">
        <f t="shared" ref="GG8" si="8">SUM(GD8:GF8)</f>
        <v>#DIV/0!</v>
      </c>
      <c r="GH8" s="268" t="e">
        <f>ED8/PARAMETERS!$B$32*12</f>
        <v>#DIV/0!</v>
      </c>
      <c r="GI8" s="268" t="e">
        <f t="shared" ref="GI8" si="9">SUM(GG8:GH8)</f>
        <v>#DIV/0!</v>
      </c>
      <c r="GJ8" s="268" t="e">
        <f>EE8/PARAMETERS!$B$32*12</f>
        <v>#DIV/0!</v>
      </c>
      <c r="GK8" s="268" t="e">
        <f>EF8/PARAMETERS!$B$32*12</f>
        <v>#DIV/0!</v>
      </c>
      <c r="GL8" s="268" t="e">
        <f>EG8/PARAMETERS!$B$32*12</f>
        <v>#DIV/0!</v>
      </c>
      <c r="GM8" s="268" t="e">
        <f>EH8/PARAMETERS!$B$32*12</f>
        <v>#DIV/0!</v>
      </c>
      <c r="GN8" s="268" t="e">
        <f>EI8/PARAMETERS!$B$32*12</f>
        <v>#DIV/0!</v>
      </c>
      <c r="GO8" s="268" t="e">
        <f t="shared" ref="GO8" si="10">SUM(GI8:GN8)</f>
        <v>#DIV/0!</v>
      </c>
      <c r="GP8" s="293" t="e">
        <f>IF(OR($CK8=0,$CK8=""),FE8,DB8*DL8/PARAMETERS!$M$32*12)</f>
        <v>#DIV/0!</v>
      </c>
      <c r="GQ8" s="293" t="e">
        <f>-PARAMETERS!$H$12*$GP8</f>
        <v>#DIV/0!</v>
      </c>
      <c r="GR8" s="293" t="e">
        <f>-PARAMETERS!$H$13*$GP8</f>
        <v>#DIV/0!</v>
      </c>
      <c r="GS8" s="293" t="e">
        <f>-PARAMETERS!$H$28*($GP8+GQ8+GR8)</f>
        <v>#DIV/0!</v>
      </c>
      <c r="GT8" s="293">
        <v>0</v>
      </c>
      <c r="GU8" s="293" t="e">
        <f>-PARAMETERS!$C$12*($GP8+$GQ8+$GR8)</f>
        <v>#DIV/0!</v>
      </c>
      <c r="GV8" s="293" t="e">
        <f t="shared" ref="GV8" si="11">SUM(GP8:GU8)</f>
        <v>#DIV/0!</v>
      </c>
      <c r="GW8" s="293" t="e">
        <f>IF(OR($CK8=0,$CK8=""),FL8,-DB8*CR8/PARAMETERS!$M$32*12*(1-PARAMETERS!$H$12))</f>
        <v>#DIV/0!</v>
      </c>
      <c r="GX8" s="293" t="e">
        <f>IF(OR($CK8=0,$CK8=""),FM8,-GW8-DB8*CT8/PARAMETERS!$M$32*12*(1-PARAMETERS!$H$12))</f>
        <v>#DIV/0!</v>
      </c>
      <c r="GY8" s="293" t="e">
        <f t="shared" ref="GY8" si="12">SUM(GV8:GX8)</f>
        <v>#DIV/0!</v>
      </c>
      <c r="GZ8" s="293" t="e">
        <f>IF(OR($CK8=0,$CK8=""),FO8,DB8*CT8*DS8/PARAMETERS!$M$32*12)</f>
        <v>#DIV/0!</v>
      </c>
      <c r="HA8" s="293" t="e">
        <f t="shared" ref="HA8" si="13">SUM(GY8:GZ8)</f>
        <v>#DIV/0!</v>
      </c>
      <c r="HB8" s="294" t="e">
        <f t="shared" ref="HB8" si="14">FQ8</f>
        <v>#DIV/0!</v>
      </c>
      <c r="HC8" s="294" t="e">
        <f t="shared" ref="HC8" si="15">FR8</f>
        <v>#DIV/0!</v>
      </c>
      <c r="HD8" s="294" t="e">
        <f>FS8</f>
        <v>#DIV/0!</v>
      </c>
      <c r="HE8" s="293" t="e">
        <f>-PARAMETERS!$C$13*($GP8+$GQ8+$GR8)</f>
        <v>#DIV/0!</v>
      </c>
      <c r="HF8" s="293" t="e">
        <f>-PARAMETERS!$C$15*$GV8</f>
        <v>#DIV/0!</v>
      </c>
      <c r="HG8" s="293" t="e">
        <f t="shared" ref="HG8" si="16">SUM(HA8:HF8)</f>
        <v>#DIV/0!</v>
      </c>
      <c r="HH8" s="293" t="e">
        <f>IF(OR($CK8=0,$CK8=""),FW8,DB8*DJ8/PARAMETERS!$M$32*12)</f>
        <v>#DIV/0!</v>
      </c>
      <c r="HI8" s="295" t="e">
        <f>IF(HK8&gt;0,FE8,0)</f>
        <v>#DIV/0!</v>
      </c>
      <c r="HJ8" s="295" t="e">
        <f t="shared" ref="HJ8" si="17">IF(HK8&gt;0,GP8,0)</f>
        <v>#DIV/0!</v>
      </c>
      <c r="HK8" s="295" t="e">
        <f>IF(FE8&gt;0,F8*G8/PARAMETERS!$M$32*12,0)</f>
        <v>#DIV/0!</v>
      </c>
      <c r="HL8" s="341">
        <f>IF(HM8&gt;0,FE8*(1-(PARAMETERS!$H$28+PARAMETERS!$C$12)),0)</f>
        <v>0</v>
      </c>
      <c r="HM8" s="341">
        <f>IF(AND(AH8&gt;0,BP8&gt;0),((BP8*AH8/PARAMETERS!$M$32*12)),0)</f>
        <v>0</v>
      </c>
      <c r="HN8" s="341">
        <f>IF(HM8&gt;0,FM8,0)</f>
        <v>0</v>
      </c>
    </row>
    <row r="9" spans="1:257" x14ac:dyDescent="0.3">
      <c r="A9" s="269"/>
      <c r="B9" s="270"/>
      <c r="C9" s="270"/>
      <c r="D9" s="269"/>
      <c r="E9" s="281"/>
      <c r="F9" s="269"/>
      <c r="G9" s="384"/>
      <c r="H9" s="384"/>
      <c r="I9" s="276"/>
      <c r="J9" s="271"/>
      <c r="K9" s="269"/>
      <c r="L9" s="270"/>
      <c r="M9" s="270"/>
      <c r="N9" s="269"/>
      <c r="O9" s="270"/>
      <c r="P9" s="270"/>
      <c r="Q9" s="270"/>
      <c r="R9" s="270"/>
      <c r="S9" s="270"/>
      <c r="T9" s="270"/>
      <c r="U9" s="270"/>
      <c r="V9" s="270"/>
      <c r="W9" s="270"/>
      <c r="X9" s="270"/>
      <c r="Y9" s="270"/>
      <c r="Z9" s="269"/>
      <c r="AA9" s="269"/>
      <c r="AB9" s="269"/>
      <c r="AC9" s="269"/>
      <c r="AD9" s="281"/>
      <c r="AE9" s="281"/>
      <c r="AF9" s="276"/>
      <c r="AG9" s="276"/>
      <c r="AH9" s="281"/>
      <c r="AI9" s="281"/>
      <c r="AJ9" s="269"/>
      <c r="AK9" s="276"/>
      <c r="AL9" s="276"/>
      <c r="AM9" s="270"/>
      <c r="AN9" s="270"/>
      <c r="AO9" s="270"/>
      <c r="AP9" s="270"/>
      <c r="AQ9" s="273"/>
      <c r="AR9" s="273"/>
      <c r="AS9" s="273"/>
      <c r="AT9" s="273"/>
      <c r="AU9" s="270"/>
      <c r="AV9" s="276"/>
      <c r="AW9" s="276"/>
      <c r="AX9" s="276"/>
      <c r="AY9" s="276"/>
      <c r="AZ9" s="276"/>
      <c r="BA9" s="275"/>
      <c r="BB9" s="276"/>
      <c r="BC9" s="276"/>
      <c r="BD9" s="276"/>
      <c r="BE9" s="276"/>
      <c r="BF9" s="270"/>
      <c r="BG9" s="351"/>
      <c r="BH9" s="270"/>
      <c r="BI9" s="270"/>
      <c r="BJ9" s="276"/>
      <c r="BK9" s="276"/>
      <c r="BL9" s="370"/>
      <c r="BM9" s="276"/>
      <c r="BN9" s="370"/>
      <c r="BO9" s="282"/>
      <c r="BP9" s="276"/>
      <c r="BQ9" s="273"/>
      <c r="BR9" s="281"/>
      <c r="BS9" s="276"/>
      <c r="BT9" s="370"/>
      <c r="BU9" s="272"/>
      <c r="BV9" s="272"/>
      <c r="BW9" s="276"/>
      <c r="BX9" s="272"/>
      <c r="BY9" s="272"/>
      <c r="BZ9" s="272"/>
      <c r="CA9" s="277"/>
      <c r="CB9" s="273"/>
      <c r="CC9" s="276"/>
      <c r="CD9" s="275"/>
      <c r="CE9" s="275"/>
      <c r="CF9" s="270"/>
      <c r="CG9" s="270"/>
      <c r="CH9" s="269"/>
      <c r="CI9" s="281"/>
      <c r="CJ9" s="270"/>
      <c r="CK9" s="278"/>
      <c r="CL9" s="278"/>
      <c r="CM9" s="278"/>
      <c r="CN9" s="279"/>
      <c r="CO9" s="279"/>
      <c r="CP9" s="269"/>
      <c r="CQ9" s="281"/>
      <c r="CR9" s="276"/>
      <c r="CS9" s="272"/>
      <c r="CT9" s="272"/>
      <c r="CU9" s="278"/>
      <c r="CV9" s="278"/>
      <c r="CW9" s="278"/>
      <c r="CX9" s="278"/>
      <c r="CY9" s="278"/>
      <c r="CZ9" s="278"/>
      <c r="DA9" s="278"/>
      <c r="DB9" s="281"/>
      <c r="DC9" s="276"/>
      <c r="DD9" s="276"/>
      <c r="DE9" s="269"/>
      <c r="DF9" s="269"/>
      <c r="DG9" s="270"/>
      <c r="DH9" s="270"/>
      <c r="DI9" s="276"/>
      <c r="DJ9" s="276"/>
      <c r="DK9" s="276"/>
      <c r="DL9" s="276"/>
      <c r="DM9" s="272"/>
      <c r="DN9" s="269"/>
      <c r="DO9" s="269"/>
      <c r="DP9" s="272"/>
      <c r="DQ9" s="269"/>
      <c r="DR9" s="281"/>
      <c r="DS9" s="269"/>
      <c r="DT9" s="274"/>
      <c r="DU9" s="275"/>
      <c r="DV9" s="275"/>
      <c r="DW9" s="273"/>
      <c r="DX9" s="273"/>
      <c r="DY9" s="275"/>
      <c r="DZ9" s="275"/>
      <c r="EA9" s="275"/>
      <c r="EB9" s="275"/>
      <c r="EC9" s="275"/>
      <c r="ED9" s="275"/>
      <c r="EE9" s="275"/>
      <c r="EF9" s="275"/>
      <c r="EG9" s="275"/>
      <c r="EH9" s="275"/>
      <c r="EI9" s="275"/>
      <c r="EJ9" s="275"/>
      <c r="EK9" s="273"/>
      <c r="EL9" s="289"/>
      <c r="EM9" s="289"/>
      <c r="EN9" s="289"/>
      <c r="EO9" s="289"/>
      <c r="EP9" s="289"/>
      <c r="EQ9" s="289"/>
      <c r="ER9" s="289"/>
      <c r="ES9" s="289"/>
      <c r="ET9" s="289"/>
      <c r="EU9" s="289"/>
      <c r="EV9" s="289"/>
      <c r="EW9" s="289"/>
      <c r="EX9" s="289"/>
      <c r="EY9" s="289"/>
      <c r="EZ9" s="289"/>
      <c r="FA9" s="289"/>
      <c r="FB9" s="289"/>
      <c r="FC9" s="289"/>
      <c r="FD9" s="289"/>
      <c r="FE9" s="290"/>
      <c r="FF9" s="290"/>
      <c r="FG9" s="290"/>
      <c r="FH9" s="290"/>
      <c r="FI9" s="290"/>
      <c r="FJ9" s="290"/>
      <c r="FK9" s="290"/>
      <c r="FL9" s="290"/>
      <c r="FM9" s="290"/>
      <c r="FN9" s="290"/>
      <c r="FO9" s="290"/>
      <c r="FP9" s="290"/>
      <c r="FQ9" s="290"/>
      <c r="FR9" s="290"/>
      <c r="FS9" s="290"/>
      <c r="FT9" s="290"/>
      <c r="FU9" s="290"/>
      <c r="FV9" s="290"/>
      <c r="FW9" s="290"/>
      <c r="FX9" s="268"/>
      <c r="FY9" s="268"/>
      <c r="FZ9" s="268"/>
      <c r="GA9" s="268"/>
      <c r="GB9" s="268"/>
      <c r="GC9" s="268"/>
      <c r="GD9" s="268"/>
      <c r="GE9" s="268"/>
      <c r="GF9" s="268"/>
      <c r="GG9" s="268"/>
      <c r="GH9" s="268"/>
      <c r="GI9" s="268"/>
      <c r="GJ9" s="268"/>
      <c r="GK9" s="268"/>
      <c r="GL9" s="268"/>
      <c r="GM9" s="268"/>
      <c r="GN9" s="268"/>
      <c r="GO9" s="268"/>
      <c r="HB9" s="294"/>
      <c r="HC9" s="294"/>
      <c r="HL9" s="341"/>
      <c r="HM9" s="341"/>
      <c r="HN9" s="341"/>
    </row>
    <row r="10" spans="1:257" x14ac:dyDescent="0.3">
      <c r="A10" s="269"/>
      <c r="B10" s="270"/>
      <c r="C10" s="270"/>
      <c r="D10" s="269"/>
      <c r="E10" s="281"/>
      <c r="F10" s="269"/>
      <c r="G10" s="384"/>
      <c r="H10" s="276"/>
      <c r="I10" s="272"/>
      <c r="J10" s="271"/>
      <c r="K10" s="269"/>
      <c r="L10" s="270"/>
      <c r="M10" s="270"/>
      <c r="N10" s="269"/>
      <c r="O10" s="270"/>
      <c r="P10" s="270"/>
      <c r="Q10" s="270"/>
      <c r="R10" s="270"/>
      <c r="S10" s="270"/>
      <c r="T10" s="270"/>
      <c r="U10" s="270"/>
      <c r="V10" s="270"/>
      <c r="W10" s="270"/>
      <c r="X10" s="270"/>
      <c r="Y10" s="270"/>
      <c r="Z10" s="269"/>
      <c r="AA10" s="269"/>
      <c r="AB10" s="269"/>
      <c r="AC10" s="269"/>
      <c r="AD10" s="281"/>
      <c r="AE10" s="281"/>
      <c r="AF10" s="276"/>
      <c r="AG10" s="276"/>
      <c r="AH10" s="281"/>
      <c r="AI10" s="281"/>
      <c r="AJ10" s="269"/>
      <c r="AK10" s="276"/>
      <c r="AL10" s="276"/>
      <c r="AM10" s="270"/>
      <c r="AN10" s="270"/>
      <c r="AO10" s="270"/>
      <c r="AP10" s="270"/>
      <c r="AQ10" s="273"/>
      <c r="AR10" s="273"/>
      <c r="AS10" s="273"/>
      <c r="AT10" s="273"/>
      <c r="AU10" s="270"/>
      <c r="AV10" s="276"/>
      <c r="AW10" s="276"/>
      <c r="AX10" s="275"/>
      <c r="AY10" s="276"/>
      <c r="AZ10" s="276"/>
      <c r="BA10" s="275"/>
      <c r="BB10" s="276"/>
      <c r="BC10" s="276"/>
      <c r="BD10" s="276"/>
      <c r="BE10" s="276"/>
      <c r="BF10" s="270"/>
      <c r="BG10" s="351"/>
      <c r="BH10" s="270"/>
      <c r="BI10" s="270"/>
      <c r="BJ10" s="276"/>
      <c r="BK10" s="276"/>
      <c r="BL10" s="370"/>
      <c r="BM10" s="373"/>
      <c r="BN10" s="370"/>
      <c r="BO10" s="282"/>
      <c r="BP10" s="276"/>
      <c r="BS10" s="276"/>
      <c r="BT10" s="272"/>
      <c r="BU10" s="272"/>
      <c r="BV10" s="272"/>
      <c r="BW10" s="272"/>
      <c r="BX10" s="272"/>
      <c r="BY10" s="272"/>
      <c r="BZ10" s="272"/>
      <c r="CA10" s="277"/>
      <c r="CB10" s="273"/>
      <c r="CC10" s="276"/>
      <c r="CD10" s="275"/>
      <c r="CE10" s="275"/>
      <c r="CF10" s="270"/>
      <c r="CG10" s="270"/>
      <c r="CH10" s="269"/>
      <c r="CI10" s="281"/>
      <c r="CJ10" s="270"/>
      <c r="CK10" s="278"/>
      <c r="CL10" s="278"/>
      <c r="CM10" s="278"/>
      <c r="CN10" s="279"/>
      <c r="CO10" s="279"/>
      <c r="CP10" s="269"/>
      <c r="CQ10" s="281"/>
      <c r="CR10" s="276"/>
      <c r="CS10" s="272"/>
      <c r="CT10" s="272"/>
      <c r="CU10" s="278"/>
      <c r="CV10" s="278"/>
      <c r="CW10" s="278"/>
      <c r="CX10" s="278"/>
      <c r="CY10" s="278"/>
      <c r="CZ10" s="278"/>
      <c r="DA10" s="278"/>
      <c r="DB10" s="281"/>
      <c r="DC10" s="276"/>
      <c r="DD10" s="276"/>
      <c r="DE10" s="269"/>
      <c r="DF10" s="269"/>
      <c r="DG10" s="270"/>
      <c r="DH10" s="270"/>
      <c r="DI10" s="276"/>
      <c r="DJ10" s="276"/>
      <c r="DK10" s="276"/>
      <c r="DL10" s="276"/>
      <c r="DM10" s="272"/>
      <c r="DN10" s="269"/>
      <c r="DO10" s="269"/>
      <c r="DP10" s="272"/>
      <c r="DQ10" s="269"/>
      <c r="DR10" s="281"/>
      <c r="DS10" s="269"/>
      <c r="DT10" s="274"/>
      <c r="DU10" s="275"/>
      <c r="DV10" s="275"/>
      <c r="DW10" s="273"/>
      <c r="DX10" s="273"/>
      <c r="DY10" s="275"/>
      <c r="DZ10" s="275"/>
      <c r="EA10" s="275"/>
      <c r="EB10" s="275"/>
      <c r="EC10" s="275"/>
      <c r="ED10" s="275"/>
      <c r="EE10" s="275"/>
      <c r="EF10" s="275"/>
      <c r="EG10" s="275"/>
      <c r="EH10" s="275"/>
      <c r="EI10" s="275"/>
      <c r="EJ10" s="275"/>
      <c r="EK10" s="273"/>
      <c r="EL10" s="289"/>
      <c r="EM10" s="289"/>
      <c r="EN10" s="289"/>
      <c r="EO10" s="289"/>
      <c r="EP10" s="289"/>
      <c r="EQ10" s="289"/>
      <c r="ER10" s="289"/>
      <c r="ES10" s="289"/>
      <c r="ET10" s="289"/>
      <c r="EU10" s="289"/>
      <c r="EV10" s="289"/>
      <c r="EW10" s="289"/>
      <c r="EX10" s="289"/>
      <c r="EY10" s="289"/>
      <c r="EZ10" s="289"/>
      <c r="FA10" s="289"/>
      <c r="FB10" s="289"/>
      <c r="FC10" s="289"/>
      <c r="FD10" s="289"/>
      <c r="FE10" s="290"/>
      <c r="FF10" s="290"/>
      <c r="FG10" s="290"/>
      <c r="FH10" s="290"/>
      <c r="FI10" s="290"/>
      <c r="FJ10" s="290"/>
      <c r="FK10" s="290"/>
      <c r="FL10" s="290"/>
      <c r="FM10" s="290"/>
      <c r="FN10" s="290"/>
      <c r="FO10" s="290"/>
      <c r="FP10" s="290"/>
      <c r="FQ10" s="290"/>
      <c r="FR10" s="290"/>
      <c r="FS10" s="290"/>
      <c r="FT10" s="290"/>
      <c r="FU10" s="290"/>
      <c r="FV10" s="290"/>
      <c r="FW10" s="290"/>
      <c r="FX10" s="268"/>
      <c r="FY10" s="268"/>
      <c r="FZ10" s="268"/>
      <c r="GA10" s="268"/>
      <c r="GB10" s="268"/>
      <c r="GC10" s="268"/>
      <c r="GD10" s="268"/>
      <c r="GE10" s="268"/>
      <c r="GF10" s="268"/>
      <c r="GG10" s="268"/>
      <c r="GH10" s="268"/>
      <c r="GI10" s="268"/>
      <c r="GJ10" s="268"/>
      <c r="GK10" s="268"/>
      <c r="GL10" s="268"/>
      <c r="GM10" s="268"/>
      <c r="GN10" s="268"/>
      <c r="GO10" s="268"/>
      <c r="HB10" s="294"/>
      <c r="HC10" s="294"/>
      <c r="HL10" s="341"/>
      <c r="HM10" s="341"/>
      <c r="HN10" s="341"/>
    </row>
    <row r="11" spans="1:257" x14ac:dyDescent="0.3">
      <c r="A11" s="269"/>
      <c r="B11" s="270"/>
      <c r="C11" s="270"/>
      <c r="D11" s="269"/>
      <c r="E11" s="281"/>
      <c r="F11" s="269"/>
      <c r="G11" s="384"/>
      <c r="H11" s="276"/>
      <c r="I11" s="272"/>
      <c r="J11" s="271"/>
      <c r="K11" s="269"/>
      <c r="L11" s="270"/>
      <c r="M11" s="270"/>
      <c r="N11" s="269"/>
      <c r="O11" s="270"/>
      <c r="P11" s="270"/>
      <c r="Q11" s="270"/>
      <c r="R11" s="270"/>
      <c r="S11" s="270"/>
      <c r="T11" s="270"/>
      <c r="U11" s="270"/>
      <c r="V11" s="270"/>
      <c r="W11" s="270"/>
      <c r="X11" s="270"/>
      <c r="Y11" s="270"/>
      <c r="Z11" s="269"/>
      <c r="AA11" s="269"/>
      <c r="AB11" s="269"/>
      <c r="AC11" s="269"/>
      <c r="AD11" s="281"/>
      <c r="AE11" s="281"/>
      <c r="AF11" s="276"/>
      <c r="AG11" s="276"/>
      <c r="AH11" s="281"/>
      <c r="AI11" s="281"/>
      <c r="AJ11" s="269"/>
      <c r="AK11" s="276"/>
      <c r="AL11" s="276"/>
      <c r="AM11" s="270"/>
      <c r="AN11" s="270"/>
      <c r="AO11" s="270"/>
      <c r="AP11" s="270"/>
      <c r="AQ11" s="273"/>
      <c r="AR11" s="273"/>
      <c r="AS11" s="273"/>
      <c r="AT11" s="273"/>
      <c r="AU11" s="270"/>
      <c r="AV11" s="276"/>
      <c r="AW11" s="276"/>
      <c r="AX11" s="275"/>
      <c r="AY11" s="276"/>
      <c r="AZ11" s="276"/>
      <c r="BA11" s="275"/>
      <c r="BB11" s="276"/>
      <c r="BC11" s="276"/>
      <c r="BD11" s="276"/>
      <c r="BE11" s="276"/>
      <c r="BF11" s="270"/>
      <c r="BG11" s="351"/>
      <c r="BH11" s="270"/>
      <c r="BI11" s="270"/>
      <c r="BJ11" s="276"/>
      <c r="BK11" s="276"/>
      <c r="BL11" s="370"/>
      <c r="BM11" s="373"/>
      <c r="BN11" s="370"/>
      <c r="BO11" s="282"/>
      <c r="BP11" s="276"/>
      <c r="BQ11" s="273"/>
      <c r="BR11" s="281"/>
      <c r="BS11" s="276"/>
      <c r="BT11" s="272"/>
      <c r="BU11" s="272"/>
      <c r="BV11" s="272"/>
      <c r="BW11" s="272"/>
      <c r="BX11" s="272"/>
      <c r="BY11" s="272"/>
      <c r="BZ11" s="272"/>
      <c r="CA11" s="277"/>
      <c r="CB11" s="273"/>
      <c r="CC11" s="276"/>
      <c r="CD11" s="275"/>
      <c r="CE11" s="275"/>
      <c r="CF11" s="270"/>
      <c r="CG11" s="270"/>
      <c r="CH11" s="269"/>
      <c r="CI11" s="281"/>
      <c r="CJ11" s="270"/>
      <c r="CK11" s="278"/>
      <c r="CL11" s="278"/>
      <c r="CM11" s="278"/>
      <c r="CN11" s="279"/>
      <c r="CO11" s="279"/>
      <c r="CP11" s="269"/>
      <c r="CQ11" s="281"/>
      <c r="CR11" s="276"/>
      <c r="CS11" s="272"/>
      <c r="CT11" s="272"/>
      <c r="CU11" s="278"/>
      <c r="CV11" s="278"/>
      <c r="CW11" s="278"/>
      <c r="CX11" s="278"/>
      <c r="CY11" s="278"/>
      <c r="CZ11" s="278"/>
      <c r="DA11" s="278"/>
      <c r="DB11" s="281"/>
      <c r="DC11" s="276"/>
      <c r="DD11" s="276"/>
      <c r="DE11" s="269"/>
      <c r="DF11" s="269"/>
      <c r="DG11" s="270"/>
      <c r="DH11" s="270"/>
      <c r="DI11" s="276"/>
      <c r="DJ11" s="276"/>
      <c r="DK11" s="276"/>
      <c r="DL11" s="276"/>
      <c r="DM11" s="272"/>
      <c r="DN11" s="269"/>
      <c r="DO11" s="269"/>
      <c r="DP11" s="272"/>
      <c r="DQ11" s="269"/>
      <c r="DR11" s="281"/>
      <c r="DS11" s="269"/>
      <c r="DT11" s="274"/>
      <c r="DU11" s="275"/>
      <c r="DV11" s="275"/>
      <c r="DW11" s="273"/>
      <c r="DX11" s="273"/>
      <c r="DY11" s="275"/>
      <c r="DZ11" s="275"/>
      <c r="EA11" s="275"/>
      <c r="EB11" s="275"/>
      <c r="EC11" s="275"/>
      <c r="ED11" s="275"/>
      <c r="EE11" s="275"/>
      <c r="EF11" s="275"/>
      <c r="EG11" s="275"/>
      <c r="EH11" s="275"/>
      <c r="EI11" s="275"/>
      <c r="EJ11" s="275"/>
      <c r="EK11" s="273"/>
      <c r="EL11" s="289"/>
      <c r="EM11" s="289"/>
      <c r="EN11" s="289"/>
      <c r="EO11" s="289"/>
      <c r="EP11" s="289"/>
      <c r="EQ11" s="289"/>
      <c r="ER11" s="289"/>
      <c r="ES11" s="289"/>
      <c r="ET11" s="289"/>
      <c r="EU11" s="289"/>
      <c r="EV11" s="289"/>
      <c r="EW11" s="289"/>
      <c r="EX11" s="289"/>
      <c r="EY11" s="289"/>
      <c r="EZ11" s="289"/>
      <c r="FA11" s="289"/>
      <c r="FB11" s="289"/>
      <c r="FC11" s="289"/>
      <c r="FD11" s="289"/>
      <c r="FE11" s="290"/>
      <c r="FF11" s="290"/>
      <c r="FG11" s="290"/>
      <c r="FH11" s="290"/>
      <c r="FI11" s="290"/>
      <c r="FJ11" s="290"/>
      <c r="FK11" s="290"/>
      <c r="FL11" s="290"/>
      <c r="FM11" s="290"/>
      <c r="FN11" s="290"/>
      <c r="FO11" s="290"/>
      <c r="FP11" s="290"/>
      <c r="FQ11" s="290"/>
      <c r="FR11" s="290"/>
      <c r="FS11" s="290"/>
      <c r="FT11" s="290"/>
      <c r="FU11" s="290"/>
      <c r="FV11" s="290"/>
      <c r="FW11" s="290"/>
      <c r="FX11" s="268"/>
      <c r="FY11" s="268"/>
      <c r="FZ11" s="268"/>
      <c r="GA11" s="268"/>
      <c r="GB11" s="268"/>
      <c r="GC11" s="268"/>
      <c r="GD11" s="268"/>
      <c r="GE11" s="268"/>
      <c r="GF11" s="268"/>
      <c r="GG11" s="268"/>
      <c r="GH11" s="268"/>
      <c r="GI11" s="268"/>
      <c r="GJ11" s="268"/>
      <c r="GK11" s="268"/>
      <c r="GL11" s="268"/>
      <c r="GM11" s="268"/>
      <c r="GN11" s="268"/>
      <c r="GO11" s="268"/>
      <c r="HB11" s="294"/>
      <c r="HC11" s="294"/>
      <c r="HL11" s="341"/>
      <c r="HM11" s="341"/>
      <c r="HN11" s="341"/>
    </row>
    <row r="12" spans="1:257" x14ac:dyDescent="0.3">
      <c r="A12" s="269"/>
      <c r="B12" s="270"/>
      <c r="C12" s="270"/>
      <c r="D12" s="269"/>
      <c r="E12" s="281"/>
      <c r="F12" s="269"/>
      <c r="G12" s="384"/>
      <c r="H12" s="276"/>
      <c r="I12" s="272"/>
      <c r="J12" s="271"/>
      <c r="K12" s="269"/>
      <c r="L12" s="270"/>
      <c r="M12" s="270"/>
      <c r="N12" s="269"/>
      <c r="O12" s="270"/>
      <c r="P12" s="270"/>
      <c r="Q12" s="270"/>
      <c r="R12" s="270"/>
      <c r="S12" s="270"/>
      <c r="T12" s="270"/>
      <c r="U12" s="270"/>
      <c r="V12" s="270"/>
      <c r="W12" s="270"/>
      <c r="X12" s="270"/>
      <c r="Y12" s="270"/>
      <c r="Z12" s="269"/>
      <c r="AA12" s="269"/>
      <c r="AB12" s="269"/>
      <c r="AC12" s="269"/>
      <c r="AD12" s="281"/>
      <c r="AE12" s="281"/>
      <c r="AF12" s="276"/>
      <c r="AG12" s="276"/>
      <c r="AH12" s="281"/>
      <c r="AI12" s="281"/>
      <c r="AJ12" s="269"/>
      <c r="AK12" s="276"/>
      <c r="AL12" s="276"/>
      <c r="AM12" s="270"/>
      <c r="AN12" s="270"/>
      <c r="AO12" s="270"/>
      <c r="AP12" s="270"/>
      <c r="AQ12" s="273"/>
      <c r="AR12" s="273"/>
      <c r="AS12" s="273"/>
      <c r="AT12" s="273"/>
      <c r="AU12" s="270"/>
      <c r="AV12" s="276"/>
      <c r="AW12" s="276"/>
      <c r="AX12" s="275"/>
      <c r="AY12" s="276"/>
      <c r="AZ12" s="276"/>
      <c r="BA12" s="275"/>
      <c r="BB12" s="276"/>
      <c r="BC12" s="276"/>
      <c r="BD12" s="276"/>
      <c r="BE12" s="276"/>
      <c r="BF12" s="270"/>
      <c r="BG12" s="351"/>
      <c r="BH12" s="270"/>
      <c r="BI12" s="270"/>
      <c r="BJ12" s="276"/>
      <c r="BK12" s="276"/>
      <c r="BL12" s="370"/>
      <c r="BM12" s="373"/>
      <c r="BN12" s="370"/>
      <c r="BO12" s="282"/>
      <c r="BP12" s="276"/>
      <c r="BQ12" s="273"/>
      <c r="BR12" s="281"/>
      <c r="BS12" s="276"/>
      <c r="BT12" s="272"/>
      <c r="BU12" s="272"/>
      <c r="BV12" s="272"/>
      <c r="BW12" s="272"/>
      <c r="BX12" s="272"/>
      <c r="BY12" s="272"/>
      <c r="BZ12" s="272"/>
      <c r="CA12" s="277"/>
      <c r="CB12" s="273"/>
      <c r="CC12" s="276"/>
      <c r="CD12" s="275"/>
      <c r="CE12" s="275"/>
      <c r="CF12" s="270"/>
      <c r="CG12" s="270"/>
      <c r="CH12" s="269"/>
      <c r="CI12" s="281"/>
      <c r="CJ12" s="270"/>
      <c r="CK12" s="278"/>
      <c r="CL12" s="278"/>
      <c r="CM12" s="278"/>
      <c r="CN12" s="279"/>
      <c r="CO12" s="279"/>
      <c r="CP12" s="269"/>
      <c r="CQ12" s="281"/>
      <c r="CR12" s="276"/>
      <c r="CS12" s="272"/>
      <c r="CT12" s="272"/>
      <c r="CU12" s="278"/>
      <c r="CV12" s="278"/>
      <c r="CW12" s="278"/>
      <c r="CX12" s="278"/>
      <c r="CY12" s="278"/>
      <c r="CZ12" s="278"/>
      <c r="DA12" s="278"/>
      <c r="DB12" s="281"/>
      <c r="DC12" s="276"/>
      <c r="DD12" s="276"/>
      <c r="DE12" s="269"/>
      <c r="DF12" s="269"/>
      <c r="DG12" s="270"/>
      <c r="DH12" s="270"/>
      <c r="DI12" s="276"/>
      <c r="DJ12" s="276"/>
      <c r="DK12" s="276"/>
      <c r="DL12" s="276"/>
      <c r="DM12" s="272"/>
      <c r="DN12" s="269"/>
      <c r="DO12" s="269"/>
      <c r="DP12" s="272"/>
      <c r="DQ12" s="269"/>
      <c r="DR12" s="281"/>
      <c r="DS12" s="269"/>
      <c r="DT12" s="274"/>
      <c r="DU12" s="275"/>
      <c r="DV12" s="275"/>
      <c r="DW12" s="273"/>
      <c r="DX12" s="273"/>
      <c r="DY12" s="275"/>
      <c r="DZ12" s="275"/>
      <c r="EA12" s="275"/>
      <c r="EB12" s="275"/>
      <c r="EC12" s="275"/>
      <c r="ED12" s="275"/>
      <c r="EE12" s="275"/>
      <c r="EF12" s="275"/>
      <c r="EG12" s="275"/>
      <c r="EH12" s="275"/>
      <c r="EI12" s="275"/>
      <c r="EJ12" s="275"/>
      <c r="EK12" s="273"/>
      <c r="EL12" s="289"/>
      <c r="EM12" s="289"/>
      <c r="EN12" s="289"/>
      <c r="EO12" s="289"/>
      <c r="EP12" s="289"/>
      <c r="EQ12" s="289"/>
      <c r="ER12" s="289"/>
      <c r="ES12" s="289"/>
      <c r="ET12" s="289"/>
      <c r="EU12" s="289"/>
      <c r="EV12" s="289"/>
      <c r="EW12" s="289"/>
      <c r="EX12" s="289"/>
      <c r="EY12" s="289"/>
      <c r="EZ12" s="289"/>
      <c r="FA12" s="289"/>
      <c r="FB12" s="289"/>
      <c r="FC12" s="289"/>
      <c r="FD12" s="289"/>
      <c r="FE12" s="290"/>
      <c r="FF12" s="290"/>
      <c r="FG12" s="290"/>
      <c r="FH12" s="290"/>
      <c r="FI12" s="290"/>
      <c r="FJ12" s="290"/>
      <c r="FK12" s="290"/>
      <c r="FL12" s="290"/>
      <c r="FM12" s="290"/>
      <c r="FN12" s="290"/>
      <c r="FO12" s="290"/>
      <c r="FP12" s="290"/>
      <c r="FQ12" s="290"/>
      <c r="FR12" s="290"/>
      <c r="FS12" s="290"/>
      <c r="FT12" s="290"/>
      <c r="FU12" s="290"/>
      <c r="FV12" s="290"/>
      <c r="FW12" s="290"/>
      <c r="FX12" s="268"/>
      <c r="FY12" s="268"/>
      <c r="FZ12" s="268"/>
      <c r="GA12" s="268"/>
      <c r="GB12" s="268"/>
      <c r="GC12" s="268"/>
      <c r="GD12" s="268"/>
      <c r="GE12" s="268"/>
      <c r="GF12" s="268"/>
      <c r="GG12" s="268"/>
      <c r="GH12" s="268"/>
      <c r="GI12" s="268"/>
      <c r="GJ12" s="268"/>
      <c r="GK12" s="268"/>
      <c r="GL12" s="268"/>
      <c r="GM12" s="268"/>
      <c r="GN12" s="268"/>
      <c r="GO12" s="268"/>
      <c r="HB12" s="294"/>
      <c r="HC12" s="294"/>
      <c r="HL12" s="341"/>
      <c r="HM12" s="341"/>
      <c r="HN12" s="341"/>
    </row>
    <row r="13" spans="1:257" x14ac:dyDescent="0.3">
      <c r="A13" s="269"/>
      <c r="B13" s="270"/>
      <c r="C13" s="270"/>
      <c r="D13" s="269"/>
      <c r="E13" s="281"/>
      <c r="F13" s="269"/>
      <c r="G13" s="384"/>
      <c r="H13" s="276"/>
      <c r="I13" s="272"/>
      <c r="J13" s="271"/>
      <c r="K13" s="269"/>
      <c r="L13" s="270"/>
      <c r="M13" s="270"/>
      <c r="N13" s="269"/>
      <c r="O13" s="270"/>
      <c r="P13" s="270"/>
      <c r="Q13" s="270"/>
      <c r="R13" s="270"/>
      <c r="S13" s="270"/>
      <c r="T13" s="270"/>
      <c r="U13" s="270"/>
      <c r="V13" s="270"/>
      <c r="W13" s="270"/>
      <c r="X13" s="270"/>
      <c r="Y13" s="270"/>
      <c r="Z13" s="269"/>
      <c r="AA13" s="269"/>
      <c r="AB13" s="269"/>
      <c r="AC13" s="269"/>
      <c r="AD13" s="281"/>
      <c r="AE13" s="281"/>
      <c r="AF13" s="276"/>
      <c r="AG13" s="276"/>
      <c r="AH13" s="281"/>
      <c r="AI13" s="281"/>
      <c r="AJ13" s="269"/>
      <c r="AK13" s="276"/>
      <c r="AL13" s="276"/>
      <c r="AM13" s="270"/>
      <c r="AN13" s="270"/>
      <c r="AO13" s="270"/>
      <c r="AP13" s="270"/>
      <c r="AQ13" s="273"/>
      <c r="AR13" s="273"/>
      <c r="AS13" s="273"/>
      <c r="AT13" s="273"/>
      <c r="AU13" s="270"/>
      <c r="AV13" s="276"/>
      <c r="AW13" s="276"/>
      <c r="AX13" s="275"/>
      <c r="AY13" s="276"/>
      <c r="AZ13" s="276"/>
      <c r="BA13" s="275"/>
      <c r="BB13" s="276"/>
      <c r="BC13" s="276"/>
      <c r="BD13" s="276"/>
      <c r="BE13" s="276"/>
      <c r="BF13" s="270"/>
      <c r="BG13" s="351"/>
      <c r="BH13" s="270"/>
      <c r="BI13" s="270"/>
      <c r="BJ13" s="276"/>
      <c r="BK13" s="276"/>
      <c r="BL13" s="370"/>
      <c r="BM13" s="373"/>
      <c r="BN13" s="370"/>
      <c r="BO13" s="282"/>
      <c r="BP13" s="276"/>
      <c r="BQ13" s="273"/>
      <c r="BR13" s="281"/>
      <c r="BS13" s="276"/>
      <c r="BT13" s="272"/>
      <c r="BU13" s="272"/>
      <c r="BV13" s="272"/>
      <c r="BW13" s="272"/>
      <c r="BX13" s="272"/>
      <c r="BY13" s="272"/>
      <c r="BZ13" s="272"/>
      <c r="CA13" s="277"/>
      <c r="CB13" s="273"/>
      <c r="CC13" s="276"/>
      <c r="CD13" s="275"/>
      <c r="CE13" s="275"/>
      <c r="CF13" s="270"/>
      <c r="CG13" s="270"/>
      <c r="CH13" s="269"/>
      <c r="CI13" s="281"/>
      <c r="CJ13" s="270"/>
      <c r="CK13" s="278"/>
      <c r="CL13" s="278"/>
      <c r="CM13" s="278"/>
      <c r="CN13" s="279"/>
      <c r="CO13" s="279"/>
      <c r="CP13" s="269"/>
      <c r="CQ13" s="281"/>
      <c r="CR13" s="276"/>
      <c r="CS13" s="272"/>
      <c r="CT13" s="272"/>
      <c r="CU13" s="278"/>
      <c r="CV13" s="278"/>
      <c r="CW13" s="278"/>
      <c r="CX13" s="278"/>
      <c r="CY13" s="278"/>
      <c r="CZ13" s="278"/>
      <c r="DA13" s="278"/>
      <c r="DB13" s="281"/>
      <c r="DC13" s="276"/>
      <c r="DD13" s="276"/>
      <c r="DE13" s="269"/>
      <c r="DF13" s="269"/>
      <c r="DG13" s="270"/>
      <c r="DH13" s="270"/>
      <c r="DI13" s="276"/>
      <c r="DJ13" s="276"/>
      <c r="DK13" s="276"/>
      <c r="DL13" s="276"/>
      <c r="DM13" s="272"/>
      <c r="DN13" s="269"/>
      <c r="DO13" s="269"/>
      <c r="DP13" s="272"/>
      <c r="DQ13" s="269"/>
      <c r="DR13" s="281"/>
      <c r="DS13" s="269"/>
      <c r="DT13" s="274"/>
      <c r="DU13" s="275"/>
      <c r="DV13" s="275"/>
      <c r="DW13" s="273"/>
      <c r="DX13" s="273"/>
      <c r="DY13" s="275"/>
      <c r="DZ13" s="275"/>
      <c r="EA13" s="275"/>
      <c r="EB13" s="275"/>
      <c r="EC13" s="275"/>
      <c r="ED13" s="275"/>
      <c r="EE13" s="275"/>
      <c r="EF13" s="275"/>
      <c r="EG13" s="275"/>
      <c r="EH13" s="275"/>
      <c r="EI13" s="275"/>
      <c r="EJ13" s="275"/>
      <c r="EK13" s="273"/>
      <c r="EL13" s="289"/>
      <c r="EM13" s="289"/>
      <c r="EN13" s="289"/>
      <c r="EO13" s="289"/>
      <c r="EP13" s="289"/>
      <c r="EQ13" s="289"/>
      <c r="ER13" s="289"/>
      <c r="ES13" s="289"/>
      <c r="ET13" s="289"/>
      <c r="EU13" s="289"/>
      <c r="EV13" s="289"/>
      <c r="EW13" s="289"/>
      <c r="EX13" s="289"/>
      <c r="EY13" s="289"/>
      <c r="EZ13" s="289"/>
      <c r="FA13" s="289"/>
      <c r="FB13" s="289"/>
      <c r="FC13" s="289"/>
      <c r="FD13" s="289"/>
      <c r="FE13" s="290"/>
      <c r="FF13" s="290"/>
      <c r="FG13" s="290"/>
      <c r="FH13" s="290"/>
      <c r="FI13" s="290"/>
      <c r="FJ13" s="290"/>
      <c r="FK13" s="290"/>
      <c r="FL13" s="290"/>
      <c r="FM13" s="290"/>
      <c r="FN13" s="290"/>
      <c r="FO13" s="290"/>
      <c r="FP13" s="290"/>
      <c r="FQ13" s="290"/>
      <c r="FR13" s="290"/>
      <c r="FS13" s="290"/>
      <c r="FT13" s="290"/>
      <c r="FU13" s="290"/>
      <c r="FV13" s="290"/>
      <c r="FW13" s="290"/>
      <c r="FX13" s="268"/>
      <c r="FY13" s="268"/>
      <c r="FZ13" s="268"/>
      <c r="GA13" s="268"/>
      <c r="GB13" s="268"/>
      <c r="GC13" s="268"/>
      <c r="GD13" s="268"/>
      <c r="GE13" s="268"/>
      <c r="GF13" s="268"/>
      <c r="GG13" s="268"/>
      <c r="GH13" s="268"/>
      <c r="GI13" s="268"/>
      <c r="GJ13" s="268"/>
      <c r="GK13" s="268"/>
      <c r="GL13" s="268"/>
      <c r="GM13" s="268"/>
      <c r="GN13" s="268"/>
      <c r="GO13" s="268"/>
      <c r="HB13" s="294"/>
      <c r="HC13" s="294"/>
      <c r="HL13" s="341"/>
      <c r="HM13" s="341"/>
      <c r="HN13" s="341"/>
    </row>
    <row r="14" spans="1:257" x14ac:dyDescent="0.3">
      <c r="A14" s="269"/>
      <c r="B14" s="270"/>
      <c r="C14" s="270"/>
      <c r="D14" s="269"/>
      <c r="E14" s="281"/>
      <c r="F14" s="269"/>
      <c r="G14" s="384"/>
      <c r="H14" s="276"/>
      <c r="I14" s="272"/>
      <c r="J14" s="271"/>
      <c r="K14" s="269"/>
      <c r="L14" s="270"/>
      <c r="M14" s="270"/>
      <c r="N14" s="269"/>
      <c r="O14" s="270"/>
      <c r="P14" s="270"/>
      <c r="Q14" s="270"/>
      <c r="R14" s="270"/>
      <c r="S14" s="270"/>
      <c r="T14" s="270"/>
      <c r="U14" s="270"/>
      <c r="V14" s="270"/>
      <c r="W14" s="270"/>
      <c r="X14" s="270"/>
      <c r="Y14" s="270"/>
      <c r="Z14" s="269"/>
      <c r="AA14" s="269"/>
      <c r="AB14" s="269"/>
      <c r="AC14" s="269"/>
      <c r="AD14" s="281"/>
      <c r="AE14" s="281"/>
      <c r="AF14" s="276"/>
      <c r="AG14" s="276"/>
      <c r="AH14" s="281"/>
      <c r="AI14" s="281"/>
      <c r="AJ14" s="269"/>
      <c r="AK14" s="276"/>
      <c r="AL14" s="276"/>
      <c r="AM14" s="270"/>
      <c r="AN14" s="270"/>
      <c r="AO14" s="270"/>
      <c r="AP14" s="270"/>
      <c r="AQ14" s="273"/>
      <c r="AR14" s="273"/>
      <c r="AS14" s="273"/>
      <c r="AT14" s="273"/>
      <c r="AU14" s="270"/>
      <c r="AV14" s="276"/>
      <c r="AW14" s="276"/>
      <c r="AX14" s="275"/>
      <c r="AY14" s="276"/>
      <c r="AZ14" s="276"/>
      <c r="BA14" s="275"/>
      <c r="BB14" s="276"/>
      <c r="BC14" s="276"/>
      <c r="BD14" s="276"/>
      <c r="BE14" s="276"/>
      <c r="BF14" s="270"/>
      <c r="BG14" s="351"/>
      <c r="BH14" s="270"/>
      <c r="BI14" s="270"/>
      <c r="BJ14" s="276"/>
      <c r="BK14" s="276"/>
      <c r="BL14" s="370"/>
      <c r="BM14" s="373"/>
      <c r="BN14" s="370"/>
      <c r="BO14" s="282"/>
      <c r="BP14" s="276"/>
      <c r="BQ14" s="273"/>
      <c r="BR14" s="281"/>
      <c r="BS14" s="276"/>
      <c r="BT14" s="272"/>
      <c r="BU14" s="272"/>
      <c r="BV14" s="272"/>
      <c r="BW14" s="272"/>
      <c r="BX14" s="272"/>
      <c r="BY14" s="272"/>
      <c r="BZ14" s="272"/>
      <c r="CA14" s="277"/>
      <c r="CB14" s="273"/>
      <c r="CC14" s="276"/>
      <c r="CD14" s="275"/>
      <c r="CE14" s="275"/>
      <c r="CF14" s="270"/>
      <c r="CG14" s="270"/>
      <c r="CH14" s="269"/>
      <c r="CI14" s="281"/>
      <c r="CJ14" s="270"/>
      <c r="CK14" s="278"/>
      <c r="CL14" s="278"/>
      <c r="CM14" s="278"/>
      <c r="CN14" s="279"/>
      <c r="CO14" s="279"/>
      <c r="CP14" s="269"/>
      <c r="CQ14" s="281"/>
      <c r="CR14" s="276"/>
      <c r="CS14" s="272"/>
      <c r="CT14" s="272"/>
      <c r="CU14" s="278"/>
      <c r="CV14" s="278"/>
      <c r="CW14" s="278"/>
      <c r="CX14" s="278"/>
      <c r="CY14" s="278"/>
      <c r="CZ14" s="278"/>
      <c r="DA14" s="278"/>
      <c r="DB14" s="281"/>
      <c r="DC14" s="276"/>
      <c r="DD14" s="276"/>
      <c r="DE14" s="269"/>
      <c r="DF14" s="269"/>
      <c r="DG14" s="270"/>
      <c r="DH14" s="270"/>
      <c r="DI14" s="276"/>
      <c r="DJ14" s="276"/>
      <c r="DK14" s="276"/>
      <c r="DL14" s="276"/>
      <c r="DM14" s="272"/>
      <c r="DN14" s="269"/>
      <c r="DO14" s="269"/>
      <c r="DP14" s="272"/>
      <c r="DQ14" s="269"/>
      <c r="DR14" s="281"/>
      <c r="DS14" s="269"/>
      <c r="DT14" s="274"/>
      <c r="DU14" s="275"/>
      <c r="DV14" s="275"/>
      <c r="DW14" s="273"/>
      <c r="DX14" s="273"/>
      <c r="DY14" s="275"/>
      <c r="DZ14" s="275"/>
      <c r="EA14" s="275"/>
      <c r="EB14" s="275"/>
      <c r="EC14" s="275"/>
      <c r="ED14" s="275"/>
      <c r="EE14" s="275"/>
      <c r="EF14" s="275"/>
      <c r="EG14" s="275"/>
      <c r="EH14" s="275"/>
      <c r="EI14" s="275"/>
      <c r="EJ14" s="275"/>
      <c r="EK14" s="273"/>
      <c r="EL14" s="289"/>
      <c r="EM14" s="289"/>
      <c r="EN14" s="289"/>
      <c r="EO14" s="289"/>
      <c r="EP14" s="289"/>
      <c r="EQ14" s="289"/>
      <c r="ER14" s="289"/>
      <c r="ES14" s="289"/>
      <c r="ET14" s="289"/>
      <c r="EU14" s="289"/>
      <c r="EV14" s="289"/>
      <c r="EW14" s="289"/>
      <c r="EX14" s="289"/>
      <c r="EY14" s="289"/>
      <c r="EZ14" s="289"/>
      <c r="FA14" s="289"/>
      <c r="FB14" s="289"/>
      <c r="FC14" s="289"/>
      <c r="FD14" s="289"/>
      <c r="FE14" s="290"/>
      <c r="FF14" s="290"/>
      <c r="FG14" s="290"/>
      <c r="FH14" s="290"/>
      <c r="FI14" s="290"/>
      <c r="FJ14" s="290"/>
      <c r="FK14" s="290"/>
      <c r="FL14" s="290"/>
      <c r="FM14" s="290"/>
      <c r="FN14" s="290"/>
      <c r="FO14" s="290"/>
      <c r="FP14" s="290"/>
      <c r="FQ14" s="290"/>
      <c r="FR14" s="290"/>
      <c r="FS14" s="290"/>
      <c r="FT14" s="290"/>
      <c r="FU14" s="290"/>
      <c r="FV14" s="290"/>
      <c r="FW14" s="290"/>
      <c r="FX14" s="268"/>
      <c r="FY14" s="268"/>
      <c r="FZ14" s="268"/>
      <c r="GA14" s="268"/>
      <c r="GB14" s="268"/>
      <c r="GC14" s="268"/>
      <c r="GD14" s="268"/>
      <c r="GE14" s="268"/>
      <c r="GF14" s="268"/>
      <c r="GG14" s="268"/>
      <c r="GH14" s="268"/>
      <c r="GI14" s="268"/>
      <c r="GJ14" s="268"/>
      <c r="GK14" s="268"/>
      <c r="GL14" s="268"/>
      <c r="GM14" s="268"/>
      <c r="GN14" s="268"/>
      <c r="GO14" s="268"/>
      <c r="HB14" s="294"/>
      <c r="HC14" s="294"/>
      <c r="HL14" s="341"/>
      <c r="HM14" s="341"/>
      <c r="HN14" s="341"/>
    </row>
    <row r="15" spans="1:257" x14ac:dyDescent="0.3">
      <c r="A15" s="269"/>
      <c r="B15" s="270"/>
      <c r="C15" s="270"/>
      <c r="D15" s="269"/>
      <c r="E15" s="281"/>
      <c r="F15" s="269"/>
      <c r="G15" s="384"/>
      <c r="H15" s="276"/>
      <c r="I15" s="272"/>
      <c r="J15" s="271"/>
      <c r="K15" s="269"/>
      <c r="L15" s="270"/>
      <c r="M15" s="270"/>
      <c r="N15" s="269"/>
      <c r="O15" s="270"/>
      <c r="P15" s="270"/>
      <c r="Q15" s="270"/>
      <c r="R15" s="270"/>
      <c r="S15" s="270"/>
      <c r="T15" s="270"/>
      <c r="U15" s="270"/>
      <c r="V15" s="270"/>
      <c r="W15" s="270"/>
      <c r="X15" s="270"/>
      <c r="Y15" s="270"/>
      <c r="Z15" s="269"/>
      <c r="AA15" s="269"/>
      <c r="AB15" s="269"/>
      <c r="AC15" s="269"/>
      <c r="AD15" s="281"/>
      <c r="AE15" s="281"/>
      <c r="AF15" s="276"/>
      <c r="AG15" s="276"/>
      <c r="AH15" s="281"/>
      <c r="AI15" s="281"/>
      <c r="AJ15" s="269"/>
      <c r="AK15" s="276"/>
      <c r="AL15" s="276"/>
      <c r="AM15" s="270"/>
      <c r="AN15" s="270"/>
      <c r="AO15" s="270"/>
      <c r="AP15" s="270"/>
      <c r="AQ15" s="273"/>
      <c r="AR15" s="273"/>
      <c r="AS15" s="273"/>
      <c r="AT15" s="273"/>
      <c r="AU15" s="270"/>
      <c r="AV15" s="276"/>
      <c r="AW15" s="276"/>
      <c r="AX15" s="275"/>
      <c r="AY15" s="276"/>
      <c r="AZ15" s="276"/>
      <c r="BA15" s="275"/>
      <c r="BB15" s="276"/>
      <c r="BC15" s="276"/>
      <c r="BD15" s="276"/>
      <c r="BE15" s="276"/>
      <c r="BF15" s="270"/>
      <c r="BG15" s="351"/>
      <c r="BH15" s="270"/>
      <c r="BI15" s="270"/>
      <c r="BJ15" s="276"/>
      <c r="BK15" s="276"/>
      <c r="BL15" s="370"/>
      <c r="BM15" s="373"/>
      <c r="BN15" s="370"/>
      <c r="BO15" s="282"/>
      <c r="BP15" s="276"/>
      <c r="BQ15" s="273"/>
      <c r="BR15" s="281"/>
      <c r="BS15" s="276"/>
      <c r="BT15" s="272"/>
      <c r="BU15" s="272"/>
      <c r="BV15" s="272"/>
      <c r="BW15" s="272"/>
      <c r="BX15" s="272"/>
      <c r="BY15" s="272"/>
      <c r="BZ15" s="272"/>
      <c r="CA15" s="277"/>
      <c r="CB15" s="273"/>
      <c r="CC15" s="276"/>
      <c r="CD15" s="275"/>
      <c r="CE15" s="275"/>
      <c r="CF15" s="270"/>
      <c r="CG15" s="270"/>
      <c r="CH15" s="269"/>
      <c r="CI15" s="281"/>
      <c r="CJ15" s="270"/>
      <c r="CK15" s="278"/>
      <c r="CL15" s="278"/>
      <c r="CM15" s="278"/>
      <c r="CN15" s="279"/>
      <c r="CO15" s="279"/>
      <c r="CP15" s="269"/>
      <c r="CQ15" s="281"/>
      <c r="CR15" s="276"/>
      <c r="CS15" s="272"/>
      <c r="CT15" s="272"/>
      <c r="CU15" s="278"/>
      <c r="CV15" s="278"/>
      <c r="CW15" s="278"/>
      <c r="CX15" s="278"/>
      <c r="CY15" s="278"/>
      <c r="CZ15" s="278"/>
      <c r="DA15" s="278"/>
      <c r="DB15" s="281"/>
      <c r="DC15" s="276"/>
      <c r="DD15" s="276"/>
      <c r="DE15" s="269"/>
      <c r="DF15" s="269"/>
      <c r="DG15" s="270"/>
      <c r="DH15" s="270"/>
      <c r="DI15" s="276"/>
      <c r="DJ15" s="276"/>
      <c r="DK15" s="276"/>
      <c r="DL15" s="276"/>
      <c r="DM15" s="272"/>
      <c r="DN15" s="269"/>
      <c r="DO15" s="269"/>
      <c r="DP15" s="272"/>
      <c r="DQ15" s="269"/>
      <c r="DR15" s="281"/>
      <c r="DS15" s="269"/>
      <c r="DT15" s="274"/>
      <c r="DU15" s="275"/>
      <c r="DV15" s="275"/>
      <c r="DW15" s="273"/>
      <c r="DX15" s="273"/>
      <c r="DY15" s="275"/>
      <c r="DZ15" s="275"/>
      <c r="EA15" s="275"/>
      <c r="EB15" s="275"/>
      <c r="EC15" s="275"/>
      <c r="ED15" s="275"/>
      <c r="EE15" s="275"/>
      <c r="EF15" s="275"/>
      <c r="EG15" s="275"/>
      <c r="EH15" s="275"/>
      <c r="EI15" s="275"/>
      <c r="EJ15" s="275"/>
      <c r="EK15" s="273"/>
      <c r="EL15" s="289"/>
      <c r="EM15" s="289"/>
      <c r="EN15" s="289"/>
      <c r="EO15" s="289"/>
      <c r="EP15" s="289"/>
      <c r="EQ15" s="289"/>
      <c r="ER15" s="289"/>
      <c r="ES15" s="289"/>
      <c r="ET15" s="289"/>
      <c r="EU15" s="289"/>
      <c r="EV15" s="289"/>
      <c r="EW15" s="289"/>
      <c r="EX15" s="289"/>
      <c r="EY15" s="289"/>
      <c r="EZ15" s="289"/>
      <c r="FA15" s="289"/>
      <c r="FB15" s="289"/>
      <c r="FC15" s="289"/>
      <c r="FD15" s="289"/>
      <c r="FE15" s="290"/>
      <c r="FF15" s="290"/>
      <c r="FG15" s="290"/>
      <c r="FH15" s="290"/>
      <c r="FI15" s="290"/>
      <c r="FJ15" s="290"/>
      <c r="FK15" s="290"/>
      <c r="FL15" s="290"/>
      <c r="FM15" s="290"/>
      <c r="FN15" s="290"/>
      <c r="FO15" s="290"/>
      <c r="FP15" s="290"/>
      <c r="FQ15" s="290"/>
      <c r="FR15" s="290"/>
      <c r="FS15" s="290"/>
      <c r="FT15" s="290"/>
      <c r="FU15" s="290"/>
      <c r="FV15" s="290"/>
      <c r="FW15" s="290"/>
      <c r="FX15" s="268"/>
      <c r="FY15" s="268"/>
      <c r="FZ15" s="268"/>
      <c r="GA15" s="268"/>
      <c r="GB15" s="268"/>
      <c r="GC15" s="268"/>
      <c r="GD15" s="268"/>
      <c r="GE15" s="268"/>
      <c r="GF15" s="268"/>
      <c r="GG15" s="268"/>
      <c r="GH15" s="268"/>
      <c r="GI15" s="268"/>
      <c r="GJ15" s="268"/>
      <c r="GK15" s="268"/>
      <c r="GL15" s="268"/>
      <c r="GM15" s="268"/>
      <c r="GN15" s="268"/>
      <c r="GO15" s="268"/>
      <c r="HB15" s="294"/>
      <c r="HC15" s="294"/>
      <c r="HL15" s="341"/>
      <c r="HM15" s="341"/>
      <c r="HN15" s="341"/>
    </row>
    <row r="16" spans="1:257" x14ac:dyDescent="0.3">
      <c r="A16" s="269"/>
      <c r="B16" s="270"/>
      <c r="C16" s="270"/>
      <c r="D16" s="269"/>
      <c r="E16" s="281"/>
      <c r="F16" s="269"/>
      <c r="G16" s="384"/>
      <c r="H16" s="276"/>
      <c r="I16" s="272"/>
      <c r="J16" s="271"/>
      <c r="K16" s="269"/>
      <c r="L16" s="270"/>
      <c r="M16" s="270"/>
      <c r="N16" s="269"/>
      <c r="O16" s="270"/>
      <c r="P16" s="270"/>
      <c r="Q16" s="270"/>
      <c r="R16" s="270"/>
      <c r="S16" s="270"/>
      <c r="T16" s="270"/>
      <c r="U16" s="270"/>
      <c r="V16" s="270"/>
      <c r="W16" s="270"/>
      <c r="X16" s="270"/>
      <c r="Y16" s="270"/>
      <c r="Z16" s="269"/>
      <c r="AA16" s="269"/>
      <c r="AB16" s="269"/>
      <c r="AC16" s="269"/>
      <c r="AD16" s="281"/>
      <c r="AE16" s="281"/>
      <c r="AF16" s="276"/>
      <c r="AG16" s="276"/>
      <c r="AH16" s="281"/>
      <c r="AI16" s="281"/>
      <c r="AJ16" s="269"/>
      <c r="AK16" s="276"/>
      <c r="AL16" s="276"/>
      <c r="AM16" s="270"/>
      <c r="AN16" s="270"/>
      <c r="AO16" s="270"/>
      <c r="AP16" s="270"/>
      <c r="AQ16" s="273"/>
      <c r="AR16" s="273"/>
      <c r="AS16" s="273"/>
      <c r="AT16" s="273"/>
      <c r="AU16" s="270"/>
      <c r="AV16" s="276"/>
      <c r="AW16" s="276"/>
      <c r="AX16" s="275"/>
      <c r="AY16" s="276"/>
      <c r="AZ16" s="276"/>
      <c r="BA16" s="275"/>
      <c r="BB16" s="276"/>
      <c r="BC16" s="276"/>
      <c r="BD16" s="276"/>
      <c r="BE16" s="276"/>
      <c r="BF16" s="270"/>
      <c r="BG16" s="351"/>
      <c r="BH16" s="270"/>
      <c r="BI16" s="270"/>
      <c r="BJ16" s="276"/>
      <c r="BK16" s="276"/>
      <c r="BL16" s="370"/>
      <c r="BM16" s="373"/>
      <c r="BN16" s="370"/>
      <c r="BO16" s="282"/>
      <c r="BP16" s="276"/>
      <c r="BQ16" s="273"/>
      <c r="BR16" s="281"/>
      <c r="BS16" s="276"/>
      <c r="BT16" s="272"/>
      <c r="BU16" s="272"/>
      <c r="BV16" s="272"/>
      <c r="BW16" s="272"/>
      <c r="BX16" s="272"/>
      <c r="BY16" s="272"/>
      <c r="BZ16" s="272"/>
      <c r="CA16" s="277"/>
      <c r="CB16" s="273"/>
      <c r="CC16" s="276"/>
      <c r="CD16" s="275"/>
      <c r="CE16" s="275"/>
      <c r="CF16" s="270"/>
      <c r="CG16" s="270"/>
      <c r="CH16" s="269"/>
      <c r="CI16" s="281"/>
      <c r="CJ16" s="270"/>
      <c r="CK16" s="278"/>
      <c r="CL16" s="278"/>
      <c r="CM16" s="278"/>
      <c r="CN16" s="279"/>
      <c r="CO16" s="279"/>
      <c r="CP16" s="269"/>
      <c r="CQ16" s="281"/>
      <c r="CR16" s="276"/>
      <c r="CS16" s="272"/>
      <c r="CT16" s="272"/>
      <c r="CU16" s="278"/>
      <c r="CV16" s="278"/>
      <c r="CW16" s="278"/>
      <c r="CX16" s="278"/>
      <c r="CY16" s="278"/>
      <c r="CZ16" s="278"/>
      <c r="DA16" s="278"/>
      <c r="DB16" s="281"/>
      <c r="DC16" s="276"/>
      <c r="DD16" s="276"/>
      <c r="DE16" s="269"/>
      <c r="DF16" s="269"/>
      <c r="DG16" s="270"/>
      <c r="DH16" s="270"/>
      <c r="DI16" s="276"/>
      <c r="DJ16" s="276"/>
      <c r="DK16" s="276"/>
      <c r="DL16" s="276"/>
      <c r="DM16" s="272"/>
      <c r="DN16" s="269"/>
      <c r="DO16" s="269"/>
      <c r="DP16" s="272"/>
      <c r="DQ16" s="269"/>
      <c r="DR16" s="281"/>
      <c r="DS16" s="269"/>
      <c r="DT16" s="274"/>
      <c r="DU16" s="275"/>
      <c r="DV16" s="275"/>
      <c r="DW16" s="273"/>
      <c r="DX16" s="273"/>
      <c r="DY16" s="275"/>
      <c r="DZ16" s="275"/>
      <c r="EA16" s="275"/>
      <c r="EB16" s="275"/>
      <c r="EC16" s="275"/>
      <c r="ED16" s="275"/>
      <c r="EE16" s="275"/>
      <c r="EF16" s="275"/>
      <c r="EG16" s="275"/>
      <c r="EH16" s="275"/>
      <c r="EI16" s="275"/>
      <c r="EJ16" s="275"/>
      <c r="EK16" s="273"/>
      <c r="EL16" s="289"/>
      <c r="EM16" s="289"/>
      <c r="EN16" s="289"/>
      <c r="EO16" s="289"/>
      <c r="EP16" s="289"/>
      <c r="EQ16" s="289"/>
      <c r="ER16" s="289"/>
      <c r="ES16" s="289"/>
      <c r="ET16" s="289"/>
      <c r="EU16" s="289"/>
      <c r="EV16" s="289"/>
      <c r="EW16" s="289"/>
      <c r="EX16" s="289"/>
      <c r="EY16" s="289"/>
      <c r="EZ16" s="289"/>
      <c r="FA16" s="289"/>
      <c r="FB16" s="289"/>
      <c r="FC16" s="289"/>
      <c r="FD16" s="289"/>
      <c r="FE16" s="290"/>
      <c r="FF16" s="290"/>
      <c r="FG16" s="290"/>
      <c r="FH16" s="290"/>
      <c r="FI16" s="290"/>
      <c r="FJ16" s="290"/>
      <c r="FK16" s="290"/>
      <c r="FL16" s="290"/>
      <c r="FM16" s="290"/>
      <c r="FN16" s="290"/>
      <c r="FO16" s="290"/>
      <c r="FP16" s="290"/>
      <c r="FQ16" s="290"/>
      <c r="FR16" s="290"/>
      <c r="FS16" s="290"/>
      <c r="FT16" s="290"/>
      <c r="FU16" s="290"/>
      <c r="FV16" s="290"/>
      <c r="FW16" s="290"/>
      <c r="FX16" s="268"/>
      <c r="FY16" s="268"/>
      <c r="FZ16" s="268"/>
      <c r="GA16" s="268"/>
      <c r="GB16" s="268"/>
      <c r="GC16" s="268"/>
      <c r="GD16" s="268"/>
      <c r="GE16" s="268"/>
      <c r="GF16" s="268"/>
      <c r="GG16" s="268"/>
      <c r="GH16" s="268"/>
      <c r="GI16" s="268"/>
      <c r="GJ16" s="268"/>
      <c r="GK16" s="268"/>
      <c r="GL16" s="268"/>
      <c r="GM16" s="268"/>
      <c r="GN16" s="268"/>
      <c r="GO16" s="268"/>
      <c r="HB16" s="294"/>
      <c r="HC16" s="294"/>
      <c r="HL16" s="341"/>
      <c r="HM16" s="341"/>
      <c r="HN16" s="341"/>
    </row>
    <row r="17" spans="1:222" x14ac:dyDescent="0.3">
      <c r="A17" s="269"/>
      <c r="B17" s="270"/>
      <c r="C17" s="270"/>
      <c r="D17" s="269"/>
      <c r="E17" s="281"/>
      <c r="F17" s="269"/>
      <c r="G17" s="384"/>
      <c r="H17" s="276"/>
      <c r="I17" s="272"/>
      <c r="J17" s="271"/>
      <c r="K17" s="269"/>
      <c r="L17" s="270"/>
      <c r="M17" s="270"/>
      <c r="N17" s="269"/>
      <c r="O17" s="270"/>
      <c r="P17" s="270"/>
      <c r="Q17" s="270"/>
      <c r="R17" s="270"/>
      <c r="S17" s="270"/>
      <c r="T17" s="270"/>
      <c r="U17" s="270"/>
      <c r="V17" s="270"/>
      <c r="W17" s="270"/>
      <c r="X17" s="270"/>
      <c r="Y17" s="270"/>
      <c r="Z17" s="269"/>
      <c r="AA17" s="269"/>
      <c r="AB17" s="269"/>
      <c r="AC17" s="269"/>
      <c r="AD17" s="281"/>
      <c r="AE17" s="281"/>
      <c r="AF17" s="276"/>
      <c r="AG17" s="276"/>
      <c r="AH17" s="281"/>
      <c r="AI17" s="281"/>
      <c r="AJ17" s="269"/>
      <c r="AK17" s="276"/>
      <c r="AL17" s="276"/>
      <c r="AM17" s="270"/>
      <c r="AN17" s="270"/>
      <c r="AO17" s="270"/>
      <c r="AP17" s="270"/>
      <c r="AQ17" s="273"/>
      <c r="AR17" s="273"/>
      <c r="AS17" s="273"/>
      <c r="AT17" s="273"/>
      <c r="AU17" s="270"/>
      <c r="AV17" s="276"/>
      <c r="AW17" s="276"/>
      <c r="AX17" s="275"/>
      <c r="AY17" s="276"/>
      <c r="AZ17" s="276"/>
      <c r="BA17" s="275"/>
      <c r="BB17" s="276"/>
      <c r="BC17" s="276"/>
      <c r="BD17" s="276"/>
      <c r="BE17" s="276"/>
      <c r="BF17" s="270"/>
      <c r="BG17" s="351"/>
      <c r="BH17" s="270"/>
      <c r="BI17" s="270"/>
      <c r="BJ17" s="276"/>
      <c r="BK17" s="276"/>
      <c r="BL17" s="370"/>
      <c r="BM17" s="373"/>
      <c r="BN17" s="370"/>
      <c r="BO17" s="282"/>
      <c r="BP17" s="276"/>
      <c r="BQ17" s="273"/>
      <c r="BR17" s="281"/>
      <c r="BS17" s="276"/>
      <c r="BT17" s="272"/>
      <c r="BU17" s="272"/>
      <c r="BV17" s="272"/>
      <c r="BW17" s="272"/>
      <c r="BX17" s="272"/>
      <c r="BY17" s="272"/>
      <c r="BZ17" s="272"/>
      <c r="CA17" s="277"/>
      <c r="CB17" s="273"/>
      <c r="CC17" s="276"/>
      <c r="CD17" s="275"/>
      <c r="CE17" s="275"/>
      <c r="CF17" s="270"/>
      <c r="CG17" s="270"/>
      <c r="CH17" s="269"/>
      <c r="CI17" s="281"/>
      <c r="CJ17" s="270"/>
      <c r="CK17" s="278"/>
      <c r="CL17" s="278"/>
      <c r="CM17" s="278"/>
      <c r="CN17" s="279"/>
      <c r="CO17" s="279"/>
      <c r="CP17" s="269"/>
      <c r="CQ17" s="281"/>
      <c r="CR17" s="276"/>
      <c r="CS17" s="272"/>
      <c r="CT17" s="272"/>
      <c r="CU17" s="278"/>
      <c r="CV17" s="278"/>
      <c r="CW17" s="278"/>
      <c r="CX17" s="278"/>
      <c r="CY17" s="278"/>
      <c r="CZ17" s="278"/>
      <c r="DA17" s="278"/>
      <c r="DB17" s="281"/>
      <c r="DC17" s="276"/>
      <c r="DD17" s="276"/>
      <c r="DE17" s="269"/>
      <c r="DF17" s="269"/>
      <c r="DG17" s="270"/>
      <c r="DH17" s="270"/>
      <c r="DI17" s="276"/>
      <c r="DJ17" s="276"/>
      <c r="DK17" s="276"/>
      <c r="DL17" s="276"/>
      <c r="DM17" s="272"/>
      <c r="DN17" s="269"/>
      <c r="DO17" s="269"/>
      <c r="DP17" s="272"/>
      <c r="DQ17" s="269"/>
      <c r="DR17" s="281"/>
      <c r="DS17" s="269"/>
      <c r="DT17" s="274"/>
      <c r="DU17" s="275"/>
      <c r="DV17" s="275"/>
      <c r="DW17" s="273"/>
      <c r="DX17" s="273"/>
      <c r="DY17" s="275"/>
      <c r="DZ17" s="275"/>
      <c r="EA17" s="275"/>
      <c r="EB17" s="275"/>
      <c r="EC17" s="275"/>
      <c r="ED17" s="275"/>
      <c r="EE17" s="275"/>
      <c r="EF17" s="275"/>
      <c r="EG17" s="275"/>
      <c r="EH17" s="275"/>
      <c r="EI17" s="275"/>
      <c r="EJ17" s="275"/>
      <c r="EK17" s="273"/>
      <c r="EL17" s="289"/>
      <c r="EM17" s="289"/>
      <c r="EN17" s="289"/>
      <c r="EO17" s="289"/>
      <c r="EP17" s="289"/>
      <c r="EQ17" s="289"/>
      <c r="ER17" s="289"/>
      <c r="ES17" s="289"/>
      <c r="ET17" s="289"/>
      <c r="EU17" s="289"/>
      <c r="EV17" s="289"/>
      <c r="EW17" s="289"/>
      <c r="EX17" s="289"/>
      <c r="EY17" s="289"/>
      <c r="EZ17" s="289"/>
      <c r="FA17" s="289"/>
      <c r="FB17" s="289"/>
      <c r="FC17" s="289"/>
      <c r="FD17" s="289"/>
      <c r="FE17" s="290"/>
      <c r="FF17" s="290"/>
      <c r="FG17" s="290"/>
      <c r="FH17" s="290"/>
      <c r="FI17" s="290"/>
      <c r="FJ17" s="290"/>
      <c r="FK17" s="290"/>
      <c r="FL17" s="290"/>
      <c r="FM17" s="290"/>
      <c r="FN17" s="290"/>
      <c r="FO17" s="290"/>
      <c r="FP17" s="290"/>
      <c r="FQ17" s="290"/>
      <c r="FR17" s="290"/>
      <c r="FS17" s="290"/>
      <c r="FT17" s="290"/>
      <c r="FU17" s="290"/>
      <c r="FV17" s="290"/>
      <c r="FW17" s="290"/>
      <c r="FX17" s="268"/>
      <c r="FY17" s="268"/>
      <c r="FZ17" s="268"/>
      <c r="GA17" s="268"/>
      <c r="GB17" s="268"/>
      <c r="GC17" s="268"/>
      <c r="GD17" s="268"/>
      <c r="GE17" s="268"/>
      <c r="GF17" s="268"/>
      <c r="GG17" s="268"/>
      <c r="GH17" s="268"/>
      <c r="GI17" s="268"/>
      <c r="GJ17" s="268"/>
      <c r="GK17" s="268"/>
      <c r="GL17" s="268"/>
      <c r="GM17" s="268"/>
      <c r="GN17" s="268"/>
      <c r="GO17" s="268"/>
      <c r="HB17" s="294"/>
      <c r="HC17" s="294"/>
      <c r="HL17" s="341"/>
      <c r="HM17" s="341"/>
      <c r="HN17" s="341"/>
    </row>
    <row r="18" spans="1:222" x14ac:dyDescent="0.3">
      <c r="A18" s="269"/>
      <c r="B18" s="270"/>
      <c r="C18" s="270"/>
      <c r="D18" s="269"/>
      <c r="E18" s="281"/>
      <c r="F18" s="269"/>
      <c r="G18" s="384"/>
      <c r="H18" s="276"/>
      <c r="I18" s="272"/>
      <c r="J18" s="271"/>
      <c r="K18" s="269"/>
      <c r="L18" s="270"/>
      <c r="M18" s="270"/>
      <c r="N18" s="269"/>
      <c r="O18" s="270"/>
      <c r="P18" s="270"/>
      <c r="Q18" s="270"/>
      <c r="R18" s="270"/>
      <c r="S18" s="270"/>
      <c r="T18" s="270"/>
      <c r="U18" s="270"/>
      <c r="V18" s="270"/>
      <c r="W18" s="270"/>
      <c r="X18" s="270"/>
      <c r="Y18" s="270"/>
      <c r="Z18" s="269"/>
      <c r="AA18" s="269"/>
      <c r="AB18" s="269"/>
      <c r="AC18" s="269"/>
      <c r="AD18" s="281"/>
      <c r="AE18" s="281"/>
      <c r="AF18" s="276"/>
      <c r="AG18" s="276"/>
      <c r="AH18" s="281"/>
      <c r="AI18" s="281"/>
      <c r="AJ18" s="269"/>
      <c r="AK18" s="276"/>
      <c r="AL18" s="276"/>
      <c r="AM18" s="270"/>
      <c r="AN18" s="270"/>
      <c r="AO18" s="270"/>
      <c r="AP18" s="270"/>
      <c r="AQ18" s="273"/>
      <c r="AR18" s="273"/>
      <c r="AS18" s="273"/>
      <c r="AT18" s="273"/>
      <c r="AU18" s="270"/>
      <c r="AV18" s="276"/>
      <c r="AW18" s="276"/>
      <c r="AX18" s="275"/>
      <c r="AY18" s="276"/>
      <c r="AZ18" s="276"/>
      <c r="BA18" s="275"/>
      <c r="BB18" s="276"/>
      <c r="BC18" s="276"/>
      <c r="BD18" s="276"/>
      <c r="BE18" s="276"/>
      <c r="BF18" s="270"/>
      <c r="BG18" s="351"/>
      <c r="BH18" s="270"/>
      <c r="BI18" s="270"/>
      <c r="BJ18" s="276"/>
      <c r="BK18" s="276"/>
      <c r="BL18" s="370"/>
      <c r="BM18" s="373"/>
      <c r="BN18" s="370"/>
      <c r="BO18" s="282"/>
      <c r="BP18" s="276"/>
      <c r="BQ18" s="273"/>
      <c r="BR18" s="281"/>
      <c r="BS18" s="276"/>
      <c r="BT18" s="272"/>
      <c r="BU18" s="272"/>
      <c r="BV18" s="272"/>
      <c r="BW18" s="272"/>
      <c r="BX18" s="272"/>
      <c r="BY18" s="272"/>
      <c r="BZ18" s="272"/>
      <c r="CA18" s="277"/>
      <c r="CB18" s="273"/>
      <c r="CC18" s="276"/>
      <c r="CD18" s="275"/>
      <c r="CE18" s="275"/>
      <c r="CF18" s="270"/>
      <c r="CG18" s="270"/>
      <c r="CH18" s="269"/>
      <c r="CI18" s="281"/>
      <c r="CJ18" s="270"/>
      <c r="CK18" s="278"/>
      <c r="CL18" s="278"/>
      <c r="CM18" s="278"/>
      <c r="CN18" s="279"/>
      <c r="CO18" s="279"/>
      <c r="CP18" s="269"/>
      <c r="CQ18" s="281"/>
      <c r="CR18" s="276"/>
      <c r="CS18" s="272"/>
      <c r="CT18" s="272"/>
      <c r="CU18" s="278"/>
      <c r="CV18" s="278"/>
      <c r="CW18" s="278"/>
      <c r="CX18" s="278"/>
      <c r="CY18" s="278"/>
      <c r="CZ18" s="278"/>
      <c r="DA18" s="278"/>
      <c r="DB18" s="281"/>
      <c r="DC18" s="276"/>
      <c r="DD18" s="276"/>
      <c r="DE18" s="269"/>
      <c r="DF18" s="269"/>
      <c r="DG18" s="270"/>
      <c r="DH18" s="270"/>
      <c r="DI18" s="276"/>
      <c r="DJ18" s="276"/>
      <c r="DK18" s="276"/>
      <c r="DL18" s="276"/>
      <c r="DM18" s="272"/>
      <c r="DN18" s="269"/>
      <c r="DO18" s="269"/>
      <c r="DP18" s="272"/>
      <c r="DQ18" s="269"/>
      <c r="DR18" s="281"/>
      <c r="DS18" s="269"/>
      <c r="DT18" s="274"/>
      <c r="DU18" s="275"/>
      <c r="DV18" s="275"/>
      <c r="DW18" s="273"/>
      <c r="DX18" s="273"/>
      <c r="DY18" s="275"/>
      <c r="DZ18" s="275"/>
      <c r="EA18" s="275"/>
      <c r="EB18" s="275"/>
      <c r="EC18" s="275"/>
      <c r="ED18" s="275"/>
      <c r="EE18" s="275"/>
      <c r="EF18" s="275"/>
      <c r="EG18" s="275"/>
      <c r="EH18" s="275"/>
      <c r="EI18" s="275"/>
      <c r="EJ18" s="275"/>
      <c r="EK18" s="273"/>
      <c r="EL18" s="289"/>
      <c r="EM18" s="289"/>
      <c r="EN18" s="289"/>
      <c r="EO18" s="289"/>
      <c r="EP18" s="289"/>
      <c r="EQ18" s="289"/>
      <c r="ER18" s="289"/>
      <c r="ES18" s="289"/>
      <c r="ET18" s="289"/>
      <c r="EU18" s="289"/>
      <c r="EV18" s="289"/>
      <c r="EW18" s="289"/>
      <c r="EX18" s="289"/>
      <c r="EY18" s="289"/>
      <c r="EZ18" s="289"/>
      <c r="FA18" s="289"/>
      <c r="FB18" s="289"/>
      <c r="FC18" s="289"/>
      <c r="FD18" s="289"/>
      <c r="FE18" s="290"/>
      <c r="FF18" s="290"/>
      <c r="FG18" s="290"/>
      <c r="FH18" s="290"/>
      <c r="FI18" s="290"/>
      <c r="FJ18" s="290"/>
      <c r="FK18" s="290"/>
      <c r="FL18" s="290"/>
      <c r="FM18" s="290"/>
      <c r="FN18" s="290"/>
      <c r="FO18" s="290"/>
      <c r="FP18" s="290"/>
      <c r="FQ18" s="290"/>
      <c r="FR18" s="290"/>
      <c r="FS18" s="290"/>
      <c r="FT18" s="290"/>
      <c r="FU18" s="290"/>
      <c r="FV18" s="290"/>
      <c r="FW18" s="290"/>
      <c r="FX18" s="268"/>
      <c r="FY18" s="268"/>
      <c r="FZ18" s="268"/>
      <c r="GA18" s="268"/>
      <c r="GB18" s="268"/>
      <c r="GC18" s="268"/>
      <c r="GD18" s="268"/>
      <c r="GE18" s="268"/>
      <c r="GF18" s="268"/>
      <c r="GG18" s="268"/>
      <c r="GH18" s="268"/>
      <c r="GI18" s="268"/>
      <c r="GJ18" s="268"/>
      <c r="GK18" s="268"/>
      <c r="GL18" s="268"/>
      <c r="GM18" s="268"/>
      <c r="GN18" s="268"/>
      <c r="GO18" s="268"/>
      <c r="HB18" s="294"/>
      <c r="HC18" s="294"/>
      <c r="HL18" s="341"/>
      <c r="HM18" s="341"/>
      <c r="HN18" s="341"/>
    </row>
    <row r="19" spans="1:222" x14ac:dyDescent="0.3">
      <c r="A19" s="269"/>
      <c r="B19" s="270"/>
      <c r="C19" s="270"/>
      <c r="D19" s="269"/>
      <c r="E19" s="281"/>
      <c r="F19" s="269"/>
      <c r="G19" s="384"/>
      <c r="H19" s="276"/>
      <c r="I19" s="272"/>
      <c r="J19" s="271"/>
      <c r="K19" s="269"/>
      <c r="L19" s="270"/>
      <c r="M19" s="270"/>
      <c r="N19" s="269"/>
      <c r="O19" s="270"/>
      <c r="P19" s="270"/>
      <c r="Q19" s="270"/>
      <c r="R19" s="270"/>
      <c r="S19" s="270"/>
      <c r="T19" s="270"/>
      <c r="U19" s="270"/>
      <c r="V19" s="270"/>
      <c r="W19" s="270"/>
      <c r="X19" s="270"/>
      <c r="Y19" s="270"/>
      <c r="Z19" s="269"/>
      <c r="AA19" s="269"/>
      <c r="AB19" s="269"/>
      <c r="AC19" s="269"/>
      <c r="AD19" s="281"/>
      <c r="AE19" s="281"/>
      <c r="AF19" s="276"/>
      <c r="AG19" s="276"/>
      <c r="AH19" s="281"/>
      <c r="AI19" s="281"/>
      <c r="AJ19" s="269"/>
      <c r="AK19" s="276"/>
      <c r="AL19" s="276"/>
      <c r="AM19" s="270"/>
      <c r="AN19" s="270"/>
      <c r="AO19" s="270"/>
      <c r="AP19" s="270"/>
      <c r="AQ19" s="273"/>
      <c r="AR19" s="273"/>
      <c r="AS19" s="273"/>
      <c r="AT19" s="273"/>
      <c r="AU19" s="270"/>
      <c r="AV19" s="276"/>
      <c r="AW19" s="276"/>
      <c r="AX19" s="275"/>
      <c r="AY19" s="276"/>
      <c r="AZ19" s="276"/>
      <c r="BA19" s="275"/>
      <c r="BB19" s="276"/>
      <c r="BC19" s="276"/>
      <c r="BD19" s="276"/>
      <c r="BE19" s="276"/>
      <c r="BF19" s="270"/>
      <c r="BG19" s="351"/>
      <c r="BH19" s="270"/>
      <c r="BI19" s="270"/>
      <c r="BJ19" s="276"/>
      <c r="BK19" s="276"/>
      <c r="BL19" s="370"/>
      <c r="BM19" s="373"/>
      <c r="BN19" s="370"/>
      <c r="BO19" s="282"/>
      <c r="BP19" s="276"/>
      <c r="BQ19" s="273"/>
      <c r="BR19" s="281"/>
      <c r="BS19" s="276"/>
      <c r="BT19" s="272"/>
      <c r="BU19" s="272"/>
      <c r="BV19" s="272"/>
      <c r="BW19" s="272"/>
      <c r="BX19" s="272"/>
      <c r="BY19" s="272"/>
      <c r="BZ19" s="272"/>
      <c r="CA19" s="277"/>
      <c r="CB19" s="273"/>
      <c r="CC19" s="276"/>
      <c r="CD19" s="275"/>
      <c r="CE19" s="275"/>
      <c r="CF19" s="270"/>
      <c r="CG19" s="270"/>
      <c r="CH19" s="269"/>
      <c r="CI19" s="281"/>
      <c r="CJ19" s="270"/>
      <c r="CK19" s="278"/>
      <c r="CL19" s="278"/>
      <c r="CM19" s="278"/>
      <c r="CN19" s="279"/>
      <c r="CO19" s="279"/>
      <c r="CP19" s="269"/>
      <c r="CQ19" s="281"/>
      <c r="CR19" s="276"/>
      <c r="CS19" s="272"/>
      <c r="CT19" s="272"/>
      <c r="CU19" s="278"/>
      <c r="CV19" s="278"/>
      <c r="CW19" s="278"/>
      <c r="CX19" s="278"/>
      <c r="CY19" s="278"/>
      <c r="CZ19" s="278"/>
      <c r="DA19" s="278"/>
      <c r="DB19" s="281"/>
      <c r="DC19" s="276"/>
      <c r="DD19" s="276"/>
      <c r="DE19" s="269"/>
      <c r="DF19" s="269"/>
      <c r="DG19" s="270"/>
      <c r="DH19" s="270"/>
      <c r="DI19" s="276"/>
      <c r="DJ19" s="276"/>
      <c r="DK19" s="276"/>
      <c r="DL19" s="276"/>
      <c r="DM19" s="272"/>
      <c r="DN19" s="269"/>
      <c r="DO19" s="269"/>
      <c r="DP19" s="272"/>
      <c r="DQ19" s="269"/>
      <c r="DR19" s="281"/>
      <c r="DS19" s="269"/>
      <c r="DT19" s="274"/>
      <c r="DU19" s="275"/>
      <c r="DV19" s="275"/>
      <c r="DW19" s="273"/>
      <c r="DX19" s="273"/>
      <c r="DY19" s="275"/>
      <c r="DZ19" s="275"/>
      <c r="EA19" s="275"/>
      <c r="EB19" s="275"/>
      <c r="EC19" s="275"/>
      <c r="ED19" s="275"/>
      <c r="EE19" s="275"/>
      <c r="EF19" s="275"/>
      <c r="EG19" s="275"/>
      <c r="EH19" s="275"/>
      <c r="EI19" s="275"/>
      <c r="EJ19" s="275"/>
      <c r="EK19" s="273"/>
      <c r="EL19" s="289"/>
      <c r="EM19" s="289"/>
      <c r="EN19" s="289"/>
      <c r="EO19" s="289"/>
      <c r="EP19" s="289"/>
      <c r="EQ19" s="289"/>
      <c r="ER19" s="289"/>
      <c r="ES19" s="289"/>
      <c r="ET19" s="289"/>
      <c r="EU19" s="289"/>
      <c r="EV19" s="289"/>
      <c r="EW19" s="289"/>
      <c r="EX19" s="289"/>
      <c r="EY19" s="289"/>
      <c r="EZ19" s="289"/>
      <c r="FA19" s="289"/>
      <c r="FB19" s="289"/>
      <c r="FC19" s="289"/>
      <c r="FD19" s="289"/>
      <c r="FE19" s="290"/>
      <c r="FF19" s="290"/>
      <c r="FG19" s="290"/>
      <c r="FH19" s="290"/>
      <c r="FI19" s="290"/>
      <c r="FJ19" s="290"/>
      <c r="FK19" s="290"/>
      <c r="FL19" s="290"/>
      <c r="FM19" s="290"/>
      <c r="FN19" s="290"/>
      <c r="FO19" s="290"/>
      <c r="FP19" s="290"/>
      <c r="FQ19" s="290"/>
      <c r="FR19" s="290"/>
      <c r="FS19" s="290"/>
      <c r="FT19" s="290"/>
      <c r="FU19" s="290"/>
      <c r="FV19" s="290"/>
      <c r="FW19" s="290"/>
      <c r="FX19" s="268"/>
      <c r="FY19" s="268"/>
      <c r="FZ19" s="268"/>
      <c r="GA19" s="268"/>
      <c r="GB19" s="268"/>
      <c r="GC19" s="268"/>
      <c r="GD19" s="268"/>
      <c r="GE19" s="268"/>
      <c r="GF19" s="268"/>
      <c r="GG19" s="268"/>
      <c r="GH19" s="268"/>
      <c r="GI19" s="268"/>
      <c r="GJ19" s="268"/>
      <c r="GK19" s="268"/>
      <c r="GL19" s="268"/>
      <c r="GM19" s="268"/>
      <c r="GN19" s="268"/>
      <c r="GO19" s="268"/>
      <c r="HB19" s="294"/>
      <c r="HC19" s="294"/>
      <c r="HL19" s="341"/>
      <c r="HM19" s="341"/>
      <c r="HN19" s="341"/>
    </row>
    <row r="20" spans="1:222" x14ac:dyDescent="0.3">
      <c r="A20" s="269"/>
      <c r="B20" s="270"/>
      <c r="C20" s="270"/>
      <c r="D20" s="269"/>
      <c r="E20" s="281"/>
      <c r="F20" s="269"/>
      <c r="G20" s="384"/>
      <c r="H20" s="276"/>
      <c r="I20" s="272"/>
      <c r="J20" s="271"/>
      <c r="K20" s="269"/>
      <c r="L20" s="270"/>
      <c r="M20" s="270"/>
      <c r="N20" s="269"/>
      <c r="O20" s="270"/>
      <c r="P20" s="270"/>
      <c r="Q20" s="270"/>
      <c r="R20" s="270"/>
      <c r="S20" s="270"/>
      <c r="T20" s="270"/>
      <c r="U20" s="270"/>
      <c r="V20" s="270"/>
      <c r="W20" s="270"/>
      <c r="X20" s="270"/>
      <c r="Y20" s="270"/>
      <c r="Z20" s="269"/>
      <c r="AA20" s="269"/>
      <c r="AB20" s="269"/>
      <c r="AC20" s="269"/>
      <c r="AD20" s="281"/>
      <c r="AE20" s="281"/>
      <c r="AF20" s="276"/>
      <c r="AG20" s="276"/>
      <c r="AH20" s="281"/>
      <c r="AI20" s="281"/>
      <c r="AJ20" s="269"/>
      <c r="AK20" s="276"/>
      <c r="AL20" s="276"/>
      <c r="AM20" s="270"/>
      <c r="AN20" s="270"/>
      <c r="AO20" s="270"/>
      <c r="AP20" s="270"/>
      <c r="AQ20" s="273"/>
      <c r="AR20" s="273"/>
      <c r="AS20" s="273"/>
      <c r="AT20" s="273"/>
      <c r="AU20" s="270"/>
      <c r="AV20" s="276"/>
      <c r="AW20" s="276"/>
      <c r="AX20" s="275"/>
      <c r="AY20" s="276"/>
      <c r="AZ20" s="276"/>
      <c r="BA20" s="275"/>
      <c r="BB20" s="276"/>
      <c r="BC20" s="276"/>
      <c r="BD20" s="276"/>
      <c r="BE20" s="276"/>
      <c r="BF20" s="270"/>
      <c r="BG20" s="351"/>
      <c r="BH20" s="270"/>
      <c r="BI20" s="270"/>
      <c r="BJ20" s="276"/>
      <c r="BK20" s="276"/>
      <c r="BL20" s="370"/>
      <c r="BM20" s="373"/>
      <c r="BN20" s="370"/>
      <c r="BO20" s="282"/>
      <c r="BP20" s="276"/>
      <c r="BQ20" s="273"/>
      <c r="BR20" s="281"/>
      <c r="BS20" s="276"/>
      <c r="BT20" s="272"/>
      <c r="BU20" s="272"/>
      <c r="BV20" s="272"/>
      <c r="BW20" s="272"/>
      <c r="BX20" s="272"/>
      <c r="BY20" s="272"/>
      <c r="BZ20" s="272"/>
      <c r="CA20" s="277"/>
      <c r="CB20" s="273"/>
      <c r="CC20" s="276"/>
      <c r="CD20" s="275"/>
      <c r="CE20" s="275"/>
      <c r="CF20" s="270"/>
      <c r="CG20" s="270"/>
      <c r="CH20" s="269"/>
      <c r="CI20" s="281"/>
      <c r="CJ20" s="270"/>
      <c r="CK20" s="278"/>
      <c r="CL20" s="278"/>
      <c r="CM20" s="278"/>
      <c r="CN20" s="279"/>
      <c r="CO20" s="279"/>
      <c r="CP20" s="269"/>
      <c r="CQ20" s="281"/>
      <c r="CR20" s="276"/>
      <c r="CS20" s="272"/>
      <c r="CT20" s="272"/>
      <c r="CU20" s="278"/>
      <c r="CV20" s="278"/>
      <c r="CW20" s="278"/>
      <c r="CX20" s="278"/>
      <c r="CY20" s="278"/>
      <c r="CZ20" s="278"/>
      <c r="DA20" s="278"/>
      <c r="DB20" s="281"/>
      <c r="DC20" s="276"/>
      <c r="DD20" s="276"/>
      <c r="DE20" s="269"/>
      <c r="DF20" s="269"/>
      <c r="DG20" s="270"/>
      <c r="DH20" s="270"/>
      <c r="DI20" s="276"/>
      <c r="DJ20" s="276"/>
      <c r="DK20" s="276"/>
      <c r="DL20" s="276"/>
      <c r="DM20" s="272"/>
      <c r="DN20" s="269"/>
      <c r="DO20" s="269"/>
      <c r="DP20" s="272"/>
      <c r="DQ20" s="269"/>
      <c r="DR20" s="281"/>
      <c r="DS20" s="269"/>
      <c r="DT20" s="274"/>
      <c r="DU20" s="275"/>
      <c r="DV20" s="275"/>
      <c r="DW20" s="273"/>
      <c r="DX20" s="273"/>
      <c r="DY20" s="275"/>
      <c r="DZ20" s="275"/>
      <c r="EA20" s="275"/>
      <c r="EB20" s="275"/>
      <c r="EC20" s="275"/>
      <c r="ED20" s="275"/>
      <c r="EE20" s="275"/>
      <c r="EF20" s="275"/>
      <c r="EG20" s="275"/>
      <c r="EH20" s="275"/>
      <c r="EI20" s="275"/>
      <c r="EJ20" s="275"/>
      <c r="EK20" s="273"/>
      <c r="EL20" s="289"/>
      <c r="EM20" s="289"/>
      <c r="EN20" s="289"/>
      <c r="EO20" s="289"/>
      <c r="EP20" s="289"/>
      <c r="EQ20" s="289"/>
      <c r="ER20" s="289"/>
      <c r="ES20" s="289"/>
      <c r="ET20" s="289"/>
      <c r="EU20" s="289"/>
      <c r="EV20" s="289"/>
      <c r="EW20" s="289"/>
      <c r="EX20" s="289"/>
      <c r="EY20" s="289"/>
      <c r="EZ20" s="289"/>
      <c r="FA20" s="289"/>
      <c r="FB20" s="289"/>
      <c r="FC20" s="289"/>
      <c r="FD20" s="289"/>
      <c r="FE20" s="290"/>
      <c r="FF20" s="290"/>
      <c r="FG20" s="290"/>
      <c r="FH20" s="290"/>
      <c r="FI20" s="290"/>
      <c r="FJ20" s="290"/>
      <c r="FK20" s="290"/>
      <c r="FL20" s="290"/>
      <c r="FM20" s="290"/>
      <c r="FN20" s="290"/>
      <c r="FO20" s="290"/>
      <c r="FP20" s="290"/>
      <c r="FQ20" s="290"/>
      <c r="FR20" s="290"/>
      <c r="FS20" s="290"/>
      <c r="FT20" s="290"/>
      <c r="FU20" s="290"/>
      <c r="FV20" s="290"/>
      <c r="FW20" s="290"/>
      <c r="FX20" s="268"/>
      <c r="FY20" s="268"/>
      <c r="FZ20" s="268"/>
      <c r="GA20" s="268"/>
      <c r="GB20" s="268"/>
      <c r="GC20" s="268"/>
      <c r="GD20" s="268"/>
      <c r="GE20" s="268"/>
      <c r="GF20" s="268"/>
      <c r="GG20" s="268"/>
      <c r="GH20" s="268"/>
      <c r="GI20" s="268"/>
      <c r="GJ20" s="268"/>
      <c r="GK20" s="268"/>
      <c r="GL20" s="268"/>
      <c r="GM20" s="268"/>
      <c r="GN20" s="268"/>
      <c r="GO20" s="268"/>
      <c r="HB20" s="294"/>
      <c r="HC20" s="294"/>
      <c r="HL20" s="341"/>
      <c r="HM20" s="341"/>
      <c r="HN20" s="341"/>
    </row>
    <row r="21" spans="1:222" x14ac:dyDescent="0.3">
      <c r="A21" s="269"/>
      <c r="B21" s="270"/>
      <c r="C21" s="270"/>
      <c r="D21" s="269"/>
      <c r="E21" s="281"/>
      <c r="F21" s="269"/>
      <c r="G21" s="384"/>
      <c r="H21" s="276"/>
      <c r="I21" s="272"/>
      <c r="J21" s="271"/>
      <c r="K21" s="269"/>
      <c r="L21" s="270"/>
      <c r="M21" s="270"/>
      <c r="N21" s="269"/>
      <c r="O21" s="270"/>
      <c r="P21" s="270"/>
      <c r="Q21" s="270"/>
      <c r="R21" s="270"/>
      <c r="S21" s="270"/>
      <c r="T21" s="270"/>
      <c r="U21" s="270"/>
      <c r="V21" s="270"/>
      <c r="W21" s="270"/>
      <c r="X21" s="270"/>
      <c r="Y21" s="270"/>
      <c r="Z21" s="269"/>
      <c r="AA21" s="269"/>
      <c r="AB21" s="269"/>
      <c r="AC21" s="269"/>
      <c r="AD21" s="281"/>
      <c r="AE21" s="281"/>
      <c r="AF21" s="276"/>
      <c r="AG21" s="276"/>
      <c r="AH21" s="281"/>
      <c r="AI21" s="281"/>
      <c r="AJ21" s="269"/>
      <c r="AK21" s="276"/>
      <c r="AL21" s="276"/>
      <c r="AM21" s="270"/>
      <c r="AN21" s="270"/>
      <c r="AO21" s="270"/>
      <c r="AP21" s="270"/>
      <c r="AQ21" s="273"/>
      <c r="AR21" s="273"/>
      <c r="AS21" s="273"/>
      <c r="AT21" s="273"/>
      <c r="AU21" s="270"/>
      <c r="AV21" s="276"/>
      <c r="AW21" s="276"/>
      <c r="AX21" s="275"/>
      <c r="AY21" s="276"/>
      <c r="AZ21" s="276"/>
      <c r="BA21" s="275"/>
      <c r="BB21" s="276"/>
      <c r="BC21" s="276"/>
      <c r="BD21" s="276"/>
      <c r="BE21" s="276"/>
      <c r="BF21" s="270"/>
      <c r="BG21" s="351"/>
      <c r="BH21" s="270"/>
      <c r="BI21" s="270"/>
      <c r="BJ21" s="276"/>
      <c r="BK21" s="276"/>
      <c r="BL21" s="370"/>
      <c r="BM21" s="373"/>
      <c r="BN21" s="370"/>
      <c r="BO21" s="282"/>
      <c r="BP21" s="276"/>
      <c r="BQ21" s="273"/>
      <c r="BR21" s="281"/>
      <c r="BS21" s="276"/>
      <c r="BT21" s="272"/>
      <c r="BU21" s="272"/>
      <c r="BV21" s="272"/>
      <c r="BW21" s="272"/>
      <c r="BX21" s="272"/>
      <c r="BY21" s="272"/>
      <c r="BZ21" s="272"/>
      <c r="CA21" s="277"/>
      <c r="CB21" s="273"/>
      <c r="CC21" s="276"/>
      <c r="CD21" s="275"/>
      <c r="CE21" s="275"/>
      <c r="CF21" s="270"/>
      <c r="CG21" s="270"/>
      <c r="CH21" s="269"/>
      <c r="CI21" s="281"/>
      <c r="CJ21" s="270"/>
      <c r="CK21" s="278"/>
      <c r="CL21" s="278"/>
      <c r="CM21" s="278"/>
      <c r="CN21" s="279"/>
      <c r="CO21" s="279"/>
      <c r="CP21" s="269"/>
      <c r="CQ21" s="281"/>
      <c r="CR21" s="276"/>
      <c r="CS21" s="272"/>
      <c r="CT21" s="272"/>
      <c r="CU21" s="278"/>
      <c r="CV21" s="278"/>
      <c r="CW21" s="278"/>
      <c r="CX21" s="278"/>
      <c r="CY21" s="278"/>
      <c r="CZ21" s="278"/>
      <c r="DA21" s="278"/>
      <c r="DB21" s="281"/>
      <c r="DC21" s="276"/>
      <c r="DD21" s="276"/>
      <c r="DE21" s="269"/>
      <c r="DF21" s="269"/>
      <c r="DG21" s="270"/>
      <c r="DH21" s="270"/>
      <c r="DI21" s="276"/>
      <c r="DJ21" s="276"/>
      <c r="DK21" s="276"/>
      <c r="DL21" s="276"/>
      <c r="DM21" s="272"/>
      <c r="DN21" s="269"/>
      <c r="DO21" s="269"/>
      <c r="DP21" s="272"/>
      <c r="DQ21" s="269"/>
      <c r="DR21" s="281"/>
      <c r="DS21" s="269"/>
      <c r="DT21" s="274"/>
      <c r="DU21" s="275"/>
      <c r="DV21" s="275"/>
      <c r="DW21" s="273"/>
      <c r="DX21" s="273"/>
      <c r="DY21" s="275"/>
      <c r="DZ21" s="275"/>
      <c r="EA21" s="275"/>
      <c r="EB21" s="275"/>
      <c r="EC21" s="275"/>
      <c r="ED21" s="275"/>
      <c r="EE21" s="275"/>
      <c r="EF21" s="275"/>
      <c r="EG21" s="275"/>
      <c r="EH21" s="275"/>
      <c r="EI21" s="275"/>
      <c r="EJ21" s="275"/>
      <c r="EK21" s="273"/>
      <c r="EL21" s="289"/>
      <c r="EM21" s="289"/>
      <c r="EN21" s="289"/>
      <c r="EO21" s="289"/>
      <c r="EP21" s="289"/>
      <c r="EQ21" s="289"/>
      <c r="ER21" s="289"/>
      <c r="ES21" s="289"/>
      <c r="ET21" s="289"/>
      <c r="EU21" s="289"/>
      <c r="EV21" s="289"/>
      <c r="EW21" s="289"/>
      <c r="EX21" s="289"/>
      <c r="EY21" s="289"/>
      <c r="EZ21" s="289"/>
      <c r="FA21" s="289"/>
      <c r="FB21" s="289"/>
      <c r="FC21" s="289"/>
      <c r="FD21" s="289"/>
      <c r="FE21" s="290"/>
      <c r="FF21" s="290"/>
      <c r="FG21" s="290"/>
      <c r="FH21" s="290"/>
      <c r="FI21" s="290"/>
      <c r="FJ21" s="290"/>
      <c r="FK21" s="290"/>
      <c r="FL21" s="290"/>
      <c r="FM21" s="290"/>
      <c r="FN21" s="290"/>
      <c r="FO21" s="290"/>
      <c r="FP21" s="290"/>
      <c r="FQ21" s="290"/>
      <c r="FR21" s="290"/>
      <c r="FS21" s="290"/>
      <c r="FT21" s="290"/>
      <c r="FU21" s="290"/>
      <c r="FV21" s="290"/>
      <c r="FW21" s="290"/>
      <c r="FX21" s="268"/>
      <c r="FY21" s="268"/>
      <c r="FZ21" s="268"/>
      <c r="GA21" s="268"/>
      <c r="GB21" s="268"/>
      <c r="GC21" s="268"/>
      <c r="GD21" s="268"/>
      <c r="GE21" s="268"/>
      <c r="GF21" s="268"/>
      <c r="GG21" s="268"/>
      <c r="GH21" s="268"/>
      <c r="GI21" s="268"/>
      <c r="GJ21" s="268"/>
      <c r="GK21" s="268"/>
      <c r="GL21" s="268"/>
      <c r="GM21" s="268"/>
      <c r="GN21" s="268"/>
      <c r="GO21" s="268"/>
      <c r="HB21" s="294"/>
      <c r="HC21" s="294"/>
      <c r="HL21" s="341"/>
      <c r="HM21" s="341"/>
      <c r="HN21" s="341"/>
    </row>
    <row r="22" spans="1:222" x14ac:dyDescent="0.3">
      <c r="A22" s="269"/>
      <c r="B22" s="270"/>
      <c r="C22" s="270"/>
      <c r="D22" s="269"/>
      <c r="E22" s="281"/>
      <c r="F22" s="269"/>
      <c r="G22" s="384"/>
      <c r="H22" s="276"/>
      <c r="I22" s="272"/>
      <c r="J22" s="271"/>
      <c r="K22" s="269"/>
      <c r="L22" s="270"/>
      <c r="M22" s="270"/>
      <c r="N22" s="269"/>
      <c r="O22" s="270"/>
      <c r="P22" s="270"/>
      <c r="Q22" s="270"/>
      <c r="R22" s="270"/>
      <c r="S22" s="270"/>
      <c r="T22" s="270"/>
      <c r="U22" s="270"/>
      <c r="V22" s="270"/>
      <c r="W22" s="270"/>
      <c r="X22" s="270"/>
      <c r="Y22" s="270"/>
      <c r="Z22" s="269"/>
      <c r="AA22" s="269"/>
      <c r="AB22" s="269"/>
      <c r="AC22" s="269"/>
      <c r="AD22" s="281"/>
      <c r="AE22" s="281"/>
      <c r="AF22" s="276"/>
      <c r="AG22" s="276"/>
      <c r="AH22" s="281"/>
      <c r="AI22" s="281"/>
      <c r="AJ22" s="269"/>
      <c r="AK22" s="276"/>
      <c r="AL22" s="276"/>
      <c r="AM22" s="270"/>
      <c r="AN22" s="270"/>
      <c r="AO22" s="270"/>
      <c r="AP22" s="270"/>
      <c r="AQ22" s="273"/>
      <c r="AR22" s="273"/>
      <c r="AS22" s="273"/>
      <c r="AT22" s="273"/>
      <c r="AU22" s="270"/>
      <c r="AV22" s="276"/>
      <c r="AW22" s="276"/>
      <c r="AX22" s="275"/>
      <c r="AY22" s="276"/>
      <c r="AZ22" s="276"/>
      <c r="BA22" s="275"/>
      <c r="BB22" s="276"/>
      <c r="BC22" s="276"/>
      <c r="BD22" s="276"/>
      <c r="BE22" s="276"/>
      <c r="BF22" s="270"/>
      <c r="BG22" s="351"/>
      <c r="BH22" s="270"/>
      <c r="BI22" s="270"/>
      <c r="BJ22" s="276"/>
      <c r="BK22" s="276"/>
      <c r="BL22" s="370"/>
      <c r="BM22" s="373"/>
      <c r="BN22" s="370"/>
      <c r="BO22" s="282"/>
      <c r="BP22" s="276"/>
      <c r="BQ22" s="273"/>
      <c r="BR22" s="281"/>
      <c r="BS22" s="276"/>
      <c r="BT22" s="272"/>
      <c r="BU22" s="272"/>
      <c r="BV22" s="272"/>
      <c r="BW22" s="272"/>
      <c r="BX22" s="272"/>
      <c r="BY22" s="272"/>
      <c r="BZ22" s="272"/>
      <c r="CA22" s="277"/>
      <c r="CB22" s="273"/>
      <c r="CC22" s="276"/>
      <c r="CD22" s="275"/>
      <c r="CE22" s="275"/>
      <c r="CF22" s="270"/>
      <c r="CG22" s="270"/>
      <c r="CH22" s="269"/>
      <c r="CI22" s="281"/>
      <c r="CJ22" s="270"/>
      <c r="CK22" s="278"/>
      <c r="CL22" s="278"/>
      <c r="CM22" s="278"/>
      <c r="CN22" s="279"/>
      <c r="CO22" s="279"/>
      <c r="CP22" s="269"/>
      <c r="CQ22" s="281"/>
      <c r="CR22" s="276"/>
      <c r="CS22" s="272"/>
      <c r="CT22" s="272"/>
      <c r="CU22" s="278"/>
      <c r="CV22" s="278"/>
      <c r="CW22" s="278"/>
      <c r="CX22" s="278"/>
      <c r="CY22" s="278"/>
      <c r="CZ22" s="278"/>
      <c r="DA22" s="278"/>
      <c r="DB22" s="281"/>
      <c r="DC22" s="276"/>
      <c r="DD22" s="276"/>
      <c r="DE22" s="269"/>
      <c r="DF22" s="269"/>
      <c r="DG22" s="270"/>
      <c r="DH22" s="270"/>
      <c r="DI22" s="276"/>
      <c r="DJ22" s="276"/>
      <c r="DK22" s="276"/>
      <c r="DL22" s="276"/>
      <c r="DM22" s="272"/>
      <c r="DN22" s="269"/>
      <c r="DO22" s="269"/>
      <c r="DP22" s="272"/>
      <c r="DQ22" s="269"/>
      <c r="DR22" s="281"/>
      <c r="DS22" s="269"/>
      <c r="DT22" s="274"/>
      <c r="DU22" s="275"/>
      <c r="DV22" s="275"/>
      <c r="DW22" s="273"/>
      <c r="DX22" s="273"/>
      <c r="DY22" s="275"/>
      <c r="DZ22" s="275"/>
      <c r="EA22" s="275"/>
      <c r="EB22" s="275"/>
      <c r="EC22" s="275"/>
      <c r="ED22" s="275"/>
      <c r="EE22" s="275"/>
      <c r="EF22" s="275"/>
      <c r="EG22" s="275"/>
      <c r="EH22" s="275"/>
      <c r="EI22" s="275"/>
      <c r="EJ22" s="275"/>
      <c r="EK22" s="273"/>
      <c r="EL22" s="289"/>
      <c r="EM22" s="289"/>
      <c r="EN22" s="289"/>
      <c r="EO22" s="289"/>
      <c r="EP22" s="289"/>
      <c r="EQ22" s="289"/>
      <c r="ER22" s="289"/>
      <c r="ES22" s="289"/>
      <c r="ET22" s="289"/>
      <c r="EU22" s="289"/>
      <c r="EV22" s="289"/>
      <c r="EW22" s="289"/>
      <c r="EX22" s="289"/>
      <c r="EY22" s="289"/>
      <c r="EZ22" s="289"/>
      <c r="FA22" s="289"/>
      <c r="FB22" s="289"/>
      <c r="FC22" s="289"/>
      <c r="FD22" s="289"/>
      <c r="FE22" s="290"/>
      <c r="FF22" s="290"/>
      <c r="FG22" s="290"/>
      <c r="FH22" s="290"/>
      <c r="FI22" s="290"/>
      <c r="FJ22" s="290"/>
      <c r="FK22" s="290"/>
      <c r="FL22" s="290"/>
      <c r="FM22" s="290"/>
      <c r="FN22" s="290"/>
      <c r="FO22" s="290"/>
      <c r="FP22" s="290"/>
      <c r="FQ22" s="290"/>
      <c r="FR22" s="290"/>
      <c r="FS22" s="290"/>
      <c r="FT22" s="290"/>
      <c r="FU22" s="290"/>
      <c r="FV22" s="290"/>
      <c r="FW22" s="290"/>
      <c r="FX22" s="268"/>
      <c r="FY22" s="268"/>
      <c r="FZ22" s="268"/>
      <c r="GA22" s="268"/>
      <c r="GB22" s="268"/>
      <c r="GC22" s="268"/>
      <c r="GD22" s="268"/>
      <c r="GE22" s="268"/>
      <c r="GF22" s="268"/>
      <c r="GG22" s="268"/>
      <c r="GH22" s="268"/>
      <c r="GI22" s="268"/>
      <c r="GJ22" s="268"/>
      <c r="GK22" s="268"/>
      <c r="GL22" s="268"/>
      <c r="GM22" s="268"/>
      <c r="GN22" s="268"/>
      <c r="GO22" s="268"/>
      <c r="HB22" s="294"/>
      <c r="HC22" s="294"/>
      <c r="HL22" s="341"/>
      <c r="HM22" s="341"/>
      <c r="HN22" s="341"/>
    </row>
    <row r="23" spans="1:222" x14ac:dyDescent="0.3">
      <c r="A23" s="269"/>
      <c r="B23" s="270"/>
      <c r="C23" s="270"/>
      <c r="D23" s="269"/>
      <c r="E23" s="281"/>
      <c r="F23" s="269"/>
      <c r="G23" s="384"/>
      <c r="H23" s="276"/>
      <c r="I23" s="272"/>
      <c r="J23" s="271"/>
      <c r="K23" s="269"/>
      <c r="L23" s="270"/>
      <c r="M23" s="270"/>
      <c r="N23" s="269"/>
      <c r="O23" s="270"/>
      <c r="P23" s="270"/>
      <c r="Q23" s="270"/>
      <c r="R23" s="270"/>
      <c r="S23" s="270"/>
      <c r="T23" s="270"/>
      <c r="U23" s="270"/>
      <c r="V23" s="270"/>
      <c r="W23" s="270"/>
      <c r="X23" s="270"/>
      <c r="Y23" s="270"/>
      <c r="Z23" s="269"/>
      <c r="AA23" s="269"/>
      <c r="AB23" s="269"/>
      <c r="AC23" s="269"/>
      <c r="AD23" s="281"/>
      <c r="AE23" s="281"/>
      <c r="AF23" s="276"/>
      <c r="AG23" s="276"/>
      <c r="AH23" s="281"/>
      <c r="AI23" s="281"/>
      <c r="AJ23" s="269"/>
      <c r="AK23" s="276"/>
      <c r="AL23" s="276"/>
      <c r="AM23" s="270"/>
      <c r="AN23" s="270"/>
      <c r="AO23" s="270"/>
      <c r="AP23" s="270"/>
      <c r="AQ23" s="273"/>
      <c r="AR23" s="273"/>
      <c r="AS23" s="273"/>
      <c r="AT23" s="273"/>
      <c r="AU23" s="270"/>
      <c r="AV23" s="276"/>
      <c r="AW23" s="276"/>
      <c r="AX23" s="275"/>
      <c r="AY23" s="276"/>
      <c r="AZ23" s="276"/>
      <c r="BA23" s="275"/>
      <c r="BB23" s="276"/>
      <c r="BC23" s="276"/>
      <c r="BD23" s="276"/>
      <c r="BE23" s="276"/>
      <c r="BF23" s="270"/>
      <c r="BG23" s="351"/>
      <c r="BH23" s="270"/>
      <c r="BI23" s="270"/>
      <c r="BJ23" s="276"/>
      <c r="BK23" s="276"/>
      <c r="BL23" s="370"/>
      <c r="BM23" s="373"/>
      <c r="BN23" s="370"/>
      <c r="BO23" s="282"/>
      <c r="BP23" s="276"/>
      <c r="BQ23" s="273"/>
      <c r="BR23" s="281"/>
      <c r="BS23" s="276"/>
      <c r="BT23" s="272"/>
      <c r="BU23" s="272"/>
      <c r="BV23" s="272"/>
      <c r="BW23" s="272"/>
      <c r="BX23" s="272"/>
      <c r="BY23" s="272"/>
      <c r="BZ23" s="272"/>
      <c r="CA23" s="277"/>
      <c r="CB23" s="273"/>
      <c r="CC23" s="276"/>
      <c r="CD23" s="275"/>
      <c r="CE23" s="275"/>
      <c r="CF23" s="270"/>
      <c r="CG23" s="270"/>
      <c r="CH23" s="269"/>
      <c r="CI23" s="281"/>
      <c r="CJ23" s="270"/>
      <c r="CK23" s="278"/>
      <c r="CL23" s="278"/>
      <c r="CM23" s="278"/>
      <c r="CN23" s="279"/>
      <c r="CO23" s="279"/>
      <c r="CP23" s="269"/>
      <c r="CQ23" s="281"/>
      <c r="CR23" s="276"/>
      <c r="CS23" s="272"/>
      <c r="CT23" s="272"/>
      <c r="CU23" s="278"/>
      <c r="CV23" s="278"/>
      <c r="CW23" s="278"/>
      <c r="CX23" s="278"/>
      <c r="CY23" s="278"/>
      <c r="CZ23" s="278"/>
      <c r="DA23" s="278"/>
      <c r="DB23" s="281"/>
      <c r="DC23" s="276"/>
      <c r="DD23" s="276"/>
      <c r="DE23" s="269"/>
      <c r="DF23" s="269"/>
      <c r="DG23" s="270"/>
      <c r="DH23" s="270"/>
      <c r="DI23" s="276"/>
      <c r="DJ23" s="276"/>
      <c r="DK23" s="276"/>
      <c r="DL23" s="276"/>
      <c r="DM23" s="272"/>
      <c r="DN23" s="269"/>
      <c r="DO23" s="269"/>
      <c r="DP23" s="272"/>
      <c r="DQ23" s="269"/>
      <c r="DR23" s="281"/>
      <c r="DS23" s="269"/>
      <c r="DT23" s="274"/>
      <c r="DU23" s="275"/>
      <c r="DV23" s="275"/>
      <c r="DW23" s="273"/>
      <c r="DX23" s="273"/>
      <c r="DY23" s="275"/>
      <c r="DZ23" s="275"/>
      <c r="EA23" s="275"/>
      <c r="EB23" s="275"/>
      <c r="EC23" s="275"/>
      <c r="ED23" s="275"/>
      <c r="EE23" s="275"/>
      <c r="EF23" s="275"/>
      <c r="EG23" s="275"/>
      <c r="EH23" s="275"/>
      <c r="EI23" s="275"/>
      <c r="EJ23" s="275"/>
      <c r="EK23" s="273"/>
      <c r="EL23" s="289"/>
      <c r="EM23" s="289"/>
      <c r="EN23" s="289"/>
      <c r="EO23" s="289"/>
      <c r="EP23" s="289"/>
      <c r="EQ23" s="289"/>
      <c r="ER23" s="289"/>
      <c r="ES23" s="289"/>
      <c r="ET23" s="289"/>
      <c r="EU23" s="289"/>
      <c r="EV23" s="289"/>
      <c r="EW23" s="289"/>
      <c r="EX23" s="289"/>
      <c r="EY23" s="289"/>
      <c r="EZ23" s="289"/>
      <c r="FA23" s="289"/>
      <c r="FB23" s="289"/>
      <c r="FC23" s="289"/>
      <c r="FD23" s="289"/>
      <c r="FE23" s="290"/>
      <c r="FF23" s="290"/>
      <c r="FG23" s="290"/>
      <c r="FH23" s="290"/>
      <c r="FI23" s="290"/>
      <c r="FJ23" s="290"/>
      <c r="FK23" s="290"/>
      <c r="FL23" s="290"/>
      <c r="FM23" s="290"/>
      <c r="FN23" s="290"/>
      <c r="FO23" s="290"/>
      <c r="FP23" s="290"/>
      <c r="FQ23" s="290"/>
      <c r="FR23" s="290"/>
      <c r="FS23" s="290"/>
      <c r="FT23" s="290"/>
      <c r="FU23" s="290"/>
      <c r="FV23" s="290"/>
      <c r="FW23" s="290"/>
      <c r="FX23" s="268"/>
      <c r="FY23" s="268"/>
      <c r="FZ23" s="268"/>
      <c r="GA23" s="268"/>
      <c r="GB23" s="268"/>
      <c r="GC23" s="268"/>
      <c r="GD23" s="268"/>
      <c r="GE23" s="268"/>
      <c r="GF23" s="268"/>
      <c r="GG23" s="268"/>
      <c r="GH23" s="268"/>
      <c r="GI23" s="268"/>
      <c r="GJ23" s="268"/>
      <c r="GK23" s="268"/>
      <c r="GL23" s="268"/>
      <c r="GM23" s="268"/>
      <c r="GN23" s="268"/>
      <c r="GO23" s="268"/>
      <c r="HB23" s="294"/>
      <c r="HC23" s="294"/>
      <c r="HL23" s="341"/>
      <c r="HM23" s="341"/>
      <c r="HN23" s="341"/>
    </row>
    <row r="24" spans="1:222" x14ac:dyDescent="0.3">
      <c r="A24" s="269"/>
      <c r="B24" s="270"/>
      <c r="C24" s="270"/>
      <c r="D24" s="269"/>
      <c r="E24" s="281"/>
      <c r="F24" s="269"/>
      <c r="G24" s="384"/>
      <c r="H24" s="276"/>
      <c r="I24" s="272"/>
      <c r="J24" s="271"/>
      <c r="K24" s="269"/>
      <c r="L24" s="270"/>
      <c r="M24" s="270"/>
      <c r="N24" s="269"/>
      <c r="O24" s="270"/>
      <c r="P24" s="270"/>
      <c r="Q24" s="270"/>
      <c r="R24" s="270"/>
      <c r="S24" s="270"/>
      <c r="T24" s="270"/>
      <c r="U24" s="270"/>
      <c r="V24" s="270"/>
      <c r="W24" s="270"/>
      <c r="X24" s="270"/>
      <c r="Y24" s="270"/>
      <c r="Z24" s="269"/>
      <c r="AA24" s="269"/>
      <c r="AB24" s="269"/>
      <c r="AC24" s="269"/>
      <c r="AD24" s="281"/>
      <c r="AE24" s="281"/>
      <c r="AF24" s="276"/>
      <c r="AG24" s="276"/>
      <c r="AH24" s="281"/>
      <c r="AI24" s="281"/>
      <c r="AJ24" s="269"/>
      <c r="AK24" s="276"/>
      <c r="AL24" s="276"/>
      <c r="AM24" s="270"/>
      <c r="AN24" s="270"/>
      <c r="AO24" s="270"/>
      <c r="AP24" s="270"/>
      <c r="AQ24" s="273"/>
      <c r="AR24" s="273"/>
      <c r="AS24" s="273"/>
      <c r="AT24" s="273"/>
      <c r="AU24" s="270"/>
      <c r="AV24" s="276"/>
      <c r="AW24" s="276"/>
      <c r="AX24" s="275"/>
      <c r="AY24" s="276"/>
      <c r="AZ24" s="276"/>
      <c r="BA24" s="275"/>
      <c r="BB24" s="276"/>
      <c r="BC24" s="276"/>
      <c r="BD24" s="276"/>
      <c r="BE24" s="276"/>
      <c r="BF24" s="270"/>
      <c r="BG24" s="351"/>
      <c r="BH24" s="270"/>
      <c r="BI24" s="270"/>
      <c r="BJ24" s="276"/>
      <c r="BK24" s="276"/>
      <c r="BL24" s="370"/>
      <c r="BM24" s="373"/>
      <c r="BN24" s="370"/>
      <c r="BO24" s="282"/>
      <c r="BP24" s="276"/>
      <c r="BQ24" s="273"/>
      <c r="BR24" s="281"/>
      <c r="BS24" s="276"/>
      <c r="BT24" s="272"/>
      <c r="BU24" s="272"/>
      <c r="BV24" s="272"/>
      <c r="BW24" s="272"/>
      <c r="BX24" s="272"/>
      <c r="BY24" s="272"/>
      <c r="BZ24" s="272"/>
      <c r="CA24" s="277"/>
      <c r="CB24" s="273"/>
      <c r="CC24" s="276"/>
      <c r="CD24" s="275"/>
      <c r="CE24" s="275"/>
      <c r="CF24" s="270"/>
      <c r="CG24" s="270"/>
      <c r="CH24" s="269"/>
      <c r="CI24" s="281"/>
      <c r="CJ24" s="270"/>
      <c r="CK24" s="278"/>
      <c r="CL24" s="278"/>
      <c r="CM24" s="278"/>
      <c r="CN24" s="279"/>
      <c r="CO24" s="279"/>
      <c r="CP24" s="269"/>
      <c r="CQ24" s="281"/>
      <c r="CR24" s="276"/>
      <c r="CS24" s="272"/>
      <c r="CT24" s="272"/>
      <c r="CU24" s="278"/>
      <c r="CV24" s="278"/>
      <c r="CW24" s="278"/>
      <c r="CX24" s="278"/>
      <c r="CY24" s="278"/>
      <c r="CZ24" s="278"/>
      <c r="DA24" s="278"/>
      <c r="DB24" s="281"/>
      <c r="DC24" s="276"/>
      <c r="DD24" s="276"/>
      <c r="DE24" s="269"/>
      <c r="DF24" s="269"/>
      <c r="DG24" s="270"/>
      <c r="DH24" s="270"/>
      <c r="DI24" s="276"/>
      <c r="DJ24" s="276"/>
      <c r="DK24" s="276"/>
      <c r="DL24" s="276"/>
      <c r="DM24" s="272"/>
      <c r="DN24" s="269"/>
      <c r="DO24" s="269"/>
      <c r="DP24" s="272"/>
      <c r="DQ24" s="269"/>
      <c r="DR24" s="281"/>
      <c r="DS24" s="269"/>
      <c r="DT24" s="274"/>
      <c r="DU24" s="275"/>
      <c r="DV24" s="275"/>
      <c r="DW24" s="273"/>
      <c r="DX24" s="273"/>
      <c r="DY24" s="275"/>
      <c r="DZ24" s="275"/>
      <c r="EA24" s="275"/>
      <c r="EB24" s="275"/>
      <c r="EC24" s="275"/>
      <c r="ED24" s="275"/>
      <c r="EE24" s="275"/>
      <c r="EF24" s="275"/>
      <c r="EG24" s="275"/>
      <c r="EH24" s="275"/>
      <c r="EI24" s="275"/>
      <c r="EJ24" s="275"/>
      <c r="EK24" s="273"/>
      <c r="EL24" s="289"/>
      <c r="EM24" s="289"/>
      <c r="EN24" s="289"/>
      <c r="EO24" s="289"/>
      <c r="EP24" s="289"/>
      <c r="EQ24" s="289"/>
      <c r="ER24" s="289"/>
      <c r="ES24" s="289"/>
      <c r="ET24" s="289"/>
      <c r="EU24" s="289"/>
      <c r="EV24" s="289"/>
      <c r="EW24" s="289"/>
      <c r="EX24" s="289"/>
      <c r="EY24" s="289"/>
      <c r="EZ24" s="289"/>
      <c r="FA24" s="289"/>
      <c r="FB24" s="289"/>
      <c r="FC24" s="289"/>
      <c r="FD24" s="289"/>
      <c r="FE24" s="290"/>
      <c r="FF24" s="290"/>
      <c r="FG24" s="290"/>
      <c r="FH24" s="290"/>
      <c r="FI24" s="290"/>
      <c r="FJ24" s="290"/>
      <c r="FK24" s="290"/>
      <c r="FL24" s="290"/>
      <c r="FM24" s="290"/>
      <c r="FN24" s="290"/>
      <c r="FO24" s="290"/>
      <c r="FP24" s="290"/>
      <c r="FQ24" s="290"/>
      <c r="FR24" s="290"/>
      <c r="FS24" s="290"/>
      <c r="FT24" s="290"/>
      <c r="FU24" s="290"/>
      <c r="FV24" s="290"/>
      <c r="FW24" s="290"/>
      <c r="FX24" s="268"/>
      <c r="FY24" s="268"/>
      <c r="FZ24" s="268"/>
      <c r="GA24" s="268"/>
      <c r="GB24" s="268"/>
      <c r="GC24" s="268"/>
      <c r="GD24" s="268"/>
      <c r="GE24" s="268"/>
      <c r="GF24" s="268"/>
      <c r="GG24" s="268"/>
      <c r="GH24" s="268"/>
      <c r="GI24" s="268"/>
      <c r="GJ24" s="268"/>
      <c r="GK24" s="268"/>
      <c r="GL24" s="268"/>
      <c r="GM24" s="268"/>
      <c r="GN24" s="268"/>
      <c r="GO24" s="268"/>
      <c r="HB24" s="294"/>
      <c r="HC24" s="294"/>
      <c r="HL24" s="341"/>
      <c r="HM24" s="341"/>
      <c r="HN24" s="341"/>
    </row>
    <row r="25" spans="1:222" x14ac:dyDescent="0.3">
      <c r="A25" s="269"/>
      <c r="B25" s="270"/>
      <c r="C25" s="270"/>
      <c r="D25" s="269"/>
      <c r="E25" s="281"/>
      <c r="F25" s="269"/>
      <c r="G25" s="384"/>
      <c r="H25" s="276"/>
      <c r="I25" s="272"/>
      <c r="J25" s="271"/>
      <c r="K25" s="269"/>
      <c r="L25" s="270"/>
      <c r="M25" s="270"/>
      <c r="N25" s="269"/>
      <c r="O25" s="270"/>
      <c r="P25" s="270"/>
      <c r="Q25" s="270"/>
      <c r="R25" s="270"/>
      <c r="S25" s="270"/>
      <c r="T25" s="270"/>
      <c r="U25" s="270"/>
      <c r="V25" s="270"/>
      <c r="W25" s="270"/>
      <c r="X25" s="270"/>
      <c r="Y25" s="270"/>
      <c r="Z25" s="269"/>
      <c r="AA25" s="269"/>
      <c r="AB25" s="269"/>
      <c r="AC25" s="269"/>
      <c r="AD25" s="281"/>
      <c r="AE25" s="281"/>
      <c r="AF25" s="276"/>
      <c r="AG25" s="276"/>
      <c r="AH25" s="281"/>
      <c r="AI25" s="281"/>
      <c r="AJ25" s="269"/>
      <c r="AK25" s="276"/>
      <c r="AL25" s="276"/>
      <c r="AM25" s="270"/>
      <c r="AN25" s="270"/>
      <c r="AO25" s="270"/>
      <c r="AP25" s="270"/>
      <c r="AQ25" s="273"/>
      <c r="AR25" s="273"/>
      <c r="AS25" s="273"/>
      <c r="AT25" s="273"/>
      <c r="AU25" s="270"/>
      <c r="AV25" s="276"/>
      <c r="AW25" s="276"/>
      <c r="AX25" s="275"/>
      <c r="AY25" s="276"/>
      <c r="AZ25" s="276"/>
      <c r="BA25" s="275"/>
      <c r="BB25" s="276"/>
      <c r="BC25" s="276"/>
      <c r="BD25" s="276"/>
      <c r="BE25" s="276"/>
      <c r="BF25" s="270"/>
      <c r="BG25" s="351"/>
      <c r="BH25" s="270"/>
      <c r="BI25" s="270"/>
      <c r="BJ25" s="276"/>
      <c r="BK25" s="276"/>
      <c r="BL25" s="370"/>
      <c r="BM25" s="373"/>
      <c r="BN25" s="370"/>
      <c r="BO25" s="282"/>
      <c r="BP25" s="276"/>
      <c r="BQ25" s="273"/>
      <c r="BR25" s="281"/>
      <c r="BS25" s="276"/>
      <c r="BT25" s="272"/>
      <c r="BU25" s="272"/>
      <c r="BV25" s="272"/>
      <c r="BW25" s="272"/>
      <c r="BX25" s="272"/>
      <c r="BY25" s="272"/>
      <c r="BZ25" s="272"/>
      <c r="CA25" s="277"/>
      <c r="CB25" s="273"/>
      <c r="CC25" s="276"/>
      <c r="CD25" s="275"/>
      <c r="CE25" s="275"/>
      <c r="CF25" s="270"/>
      <c r="CG25" s="270"/>
      <c r="CH25" s="269"/>
      <c r="CI25" s="281"/>
      <c r="CJ25" s="270"/>
      <c r="CK25" s="278"/>
      <c r="CL25" s="278"/>
      <c r="CM25" s="278"/>
      <c r="CN25" s="279"/>
      <c r="CO25" s="279"/>
      <c r="CP25" s="269"/>
      <c r="CQ25" s="281"/>
      <c r="CR25" s="276"/>
      <c r="CS25" s="272"/>
      <c r="CT25" s="272"/>
      <c r="CU25" s="278"/>
      <c r="CV25" s="278"/>
      <c r="CW25" s="278"/>
      <c r="CX25" s="278"/>
      <c r="CY25" s="278"/>
      <c r="CZ25" s="278"/>
      <c r="DA25" s="278"/>
      <c r="DB25" s="281"/>
      <c r="DC25" s="276"/>
      <c r="DD25" s="276"/>
      <c r="DE25" s="269"/>
      <c r="DF25" s="269"/>
      <c r="DG25" s="270"/>
      <c r="DH25" s="270"/>
      <c r="DI25" s="276"/>
      <c r="DJ25" s="276"/>
      <c r="DK25" s="276"/>
      <c r="DL25" s="276"/>
      <c r="DM25" s="272"/>
      <c r="DN25" s="269"/>
      <c r="DO25" s="269"/>
      <c r="DP25" s="272"/>
      <c r="DQ25" s="269"/>
      <c r="DR25" s="281"/>
      <c r="DS25" s="269"/>
      <c r="DT25" s="274"/>
      <c r="DU25" s="275"/>
      <c r="DV25" s="275"/>
      <c r="DW25" s="273"/>
      <c r="DX25" s="273"/>
      <c r="DY25" s="275"/>
      <c r="DZ25" s="275"/>
      <c r="EA25" s="275"/>
      <c r="EB25" s="275"/>
      <c r="EC25" s="275"/>
      <c r="ED25" s="275"/>
      <c r="EE25" s="275"/>
      <c r="EF25" s="275"/>
      <c r="EG25" s="275"/>
      <c r="EH25" s="275"/>
      <c r="EI25" s="275"/>
      <c r="EJ25" s="275"/>
      <c r="EK25" s="273"/>
      <c r="EL25" s="289"/>
      <c r="EM25" s="289"/>
      <c r="EN25" s="289"/>
      <c r="EO25" s="289"/>
      <c r="EP25" s="289"/>
      <c r="EQ25" s="289"/>
      <c r="ER25" s="289"/>
      <c r="ES25" s="289"/>
      <c r="ET25" s="289"/>
      <c r="EU25" s="289"/>
      <c r="EV25" s="289"/>
      <c r="EW25" s="289"/>
      <c r="EX25" s="289"/>
      <c r="EY25" s="289"/>
      <c r="EZ25" s="289"/>
      <c r="FA25" s="289"/>
      <c r="FB25" s="289"/>
      <c r="FC25" s="289"/>
      <c r="FD25" s="289"/>
      <c r="FE25" s="290"/>
      <c r="FF25" s="290"/>
      <c r="FG25" s="290"/>
      <c r="FH25" s="290"/>
      <c r="FI25" s="290"/>
      <c r="FJ25" s="290"/>
      <c r="FK25" s="290"/>
      <c r="FL25" s="290"/>
      <c r="FM25" s="290"/>
      <c r="FN25" s="290"/>
      <c r="FO25" s="290"/>
      <c r="FP25" s="290"/>
      <c r="FQ25" s="290"/>
      <c r="FR25" s="290"/>
      <c r="FS25" s="290"/>
      <c r="FT25" s="290"/>
      <c r="FU25" s="290"/>
      <c r="FV25" s="290"/>
      <c r="FW25" s="290"/>
      <c r="FX25" s="268"/>
      <c r="FY25" s="268"/>
      <c r="FZ25" s="268"/>
      <c r="GA25" s="268"/>
      <c r="GB25" s="268"/>
      <c r="GC25" s="268"/>
      <c r="GD25" s="268"/>
      <c r="GE25" s="268"/>
      <c r="GF25" s="268"/>
      <c r="GG25" s="268"/>
      <c r="GH25" s="268"/>
      <c r="GI25" s="268"/>
      <c r="GJ25" s="268"/>
      <c r="GK25" s="268"/>
      <c r="GL25" s="268"/>
      <c r="GM25" s="268"/>
      <c r="GN25" s="268"/>
      <c r="GO25" s="268"/>
      <c r="HB25" s="294"/>
      <c r="HC25" s="294"/>
      <c r="HL25" s="341"/>
      <c r="HM25" s="341"/>
      <c r="HN25" s="341"/>
    </row>
    <row r="26" spans="1:222" x14ac:dyDescent="0.3">
      <c r="A26" s="269"/>
      <c r="B26" s="270"/>
      <c r="C26" s="270"/>
      <c r="D26" s="269"/>
      <c r="E26" s="281"/>
      <c r="F26" s="269"/>
      <c r="G26" s="384"/>
      <c r="H26" s="276"/>
      <c r="I26" s="272"/>
      <c r="J26" s="271"/>
      <c r="K26" s="269"/>
      <c r="L26" s="270"/>
      <c r="M26" s="270"/>
      <c r="N26" s="269"/>
      <c r="O26" s="270"/>
      <c r="P26" s="270"/>
      <c r="Q26" s="270"/>
      <c r="R26" s="270"/>
      <c r="S26" s="270"/>
      <c r="T26" s="270"/>
      <c r="U26" s="270"/>
      <c r="V26" s="270"/>
      <c r="W26" s="270"/>
      <c r="X26" s="270"/>
      <c r="Y26" s="270"/>
      <c r="Z26" s="269"/>
      <c r="AA26" s="269"/>
      <c r="AB26" s="269"/>
      <c r="AC26" s="269"/>
      <c r="AD26" s="281"/>
      <c r="AE26" s="281"/>
      <c r="AF26" s="276"/>
      <c r="AG26" s="276"/>
      <c r="AH26" s="281"/>
      <c r="AI26" s="281"/>
      <c r="AJ26" s="269"/>
      <c r="AK26" s="276"/>
      <c r="AL26" s="276"/>
      <c r="AM26" s="270"/>
      <c r="AN26" s="270"/>
      <c r="AO26" s="270"/>
      <c r="AP26" s="270"/>
      <c r="AQ26" s="273"/>
      <c r="AR26" s="273"/>
      <c r="AS26" s="273"/>
      <c r="AT26" s="273"/>
      <c r="AU26" s="270"/>
      <c r="AV26" s="276"/>
      <c r="AW26" s="276"/>
      <c r="AX26" s="275"/>
      <c r="AY26" s="276"/>
      <c r="AZ26" s="276"/>
      <c r="BA26" s="275"/>
      <c r="BB26" s="276"/>
      <c r="BC26" s="276"/>
      <c r="BD26" s="276"/>
      <c r="BE26" s="276"/>
      <c r="BF26" s="270"/>
      <c r="BG26" s="351"/>
      <c r="BH26" s="270"/>
      <c r="BI26" s="270"/>
      <c r="BJ26" s="276"/>
      <c r="BK26" s="276"/>
      <c r="BL26" s="370"/>
      <c r="BM26" s="373"/>
      <c r="BN26" s="370"/>
      <c r="BO26" s="282"/>
      <c r="BP26" s="276"/>
      <c r="BQ26" s="273"/>
      <c r="BR26" s="281"/>
      <c r="BS26" s="276"/>
      <c r="BT26" s="272"/>
      <c r="BU26" s="272"/>
      <c r="BV26" s="272"/>
      <c r="BW26" s="272"/>
      <c r="BX26" s="272"/>
      <c r="BY26" s="272"/>
      <c r="BZ26" s="272"/>
      <c r="CA26" s="277"/>
      <c r="CB26" s="273"/>
      <c r="CC26" s="276"/>
      <c r="CD26" s="275"/>
      <c r="CE26" s="275"/>
      <c r="CF26" s="270"/>
      <c r="CG26" s="270"/>
      <c r="CH26" s="269"/>
      <c r="CI26" s="281"/>
      <c r="CJ26" s="270"/>
      <c r="CK26" s="278"/>
      <c r="CL26" s="278"/>
      <c r="CM26" s="278"/>
      <c r="CN26" s="279"/>
      <c r="CO26" s="279"/>
      <c r="CP26" s="269"/>
      <c r="CQ26" s="281"/>
      <c r="CR26" s="276"/>
      <c r="CS26" s="272"/>
      <c r="CT26" s="272"/>
      <c r="CU26" s="278"/>
      <c r="CV26" s="278"/>
      <c r="CW26" s="278"/>
      <c r="CX26" s="278"/>
      <c r="CY26" s="278"/>
      <c r="CZ26" s="278"/>
      <c r="DA26" s="278"/>
      <c r="DB26" s="281"/>
      <c r="DC26" s="276"/>
      <c r="DD26" s="276"/>
      <c r="DE26" s="269"/>
      <c r="DF26" s="269"/>
      <c r="DG26" s="270"/>
      <c r="DH26" s="270"/>
      <c r="DI26" s="276"/>
      <c r="DJ26" s="276"/>
      <c r="DK26" s="276"/>
      <c r="DL26" s="276"/>
      <c r="DM26" s="272"/>
      <c r="DN26" s="269"/>
      <c r="DO26" s="269"/>
      <c r="DP26" s="272"/>
      <c r="DQ26" s="269"/>
      <c r="DR26" s="281"/>
      <c r="DS26" s="269"/>
      <c r="DT26" s="274"/>
      <c r="DU26" s="275"/>
      <c r="DV26" s="275"/>
      <c r="DW26" s="273"/>
      <c r="DX26" s="273"/>
      <c r="DY26" s="275"/>
      <c r="DZ26" s="275"/>
      <c r="EA26" s="275"/>
      <c r="EB26" s="275"/>
      <c r="EC26" s="275"/>
      <c r="ED26" s="275"/>
      <c r="EE26" s="275"/>
      <c r="EF26" s="275"/>
      <c r="EG26" s="275"/>
      <c r="EH26" s="275"/>
      <c r="EI26" s="275"/>
      <c r="EJ26" s="275"/>
      <c r="EK26" s="273"/>
      <c r="EL26" s="289"/>
      <c r="EM26" s="289"/>
      <c r="EN26" s="289"/>
      <c r="EO26" s="289"/>
      <c r="EP26" s="289"/>
      <c r="EQ26" s="289"/>
      <c r="ER26" s="289"/>
      <c r="ES26" s="289"/>
      <c r="ET26" s="289"/>
      <c r="EU26" s="289"/>
      <c r="EV26" s="289"/>
      <c r="EW26" s="289"/>
      <c r="EX26" s="289"/>
      <c r="EY26" s="289"/>
      <c r="EZ26" s="289"/>
      <c r="FA26" s="289"/>
      <c r="FB26" s="289"/>
      <c r="FC26" s="289"/>
      <c r="FD26" s="289"/>
      <c r="FE26" s="290"/>
      <c r="FF26" s="290"/>
      <c r="FG26" s="290"/>
      <c r="FH26" s="290"/>
      <c r="FI26" s="290"/>
      <c r="FJ26" s="290"/>
      <c r="FK26" s="290"/>
      <c r="FL26" s="290"/>
      <c r="FM26" s="290"/>
      <c r="FN26" s="290"/>
      <c r="FO26" s="290"/>
      <c r="FP26" s="290"/>
      <c r="FQ26" s="290"/>
      <c r="FR26" s="290"/>
      <c r="FS26" s="290"/>
      <c r="FT26" s="290"/>
      <c r="FU26" s="290"/>
      <c r="FV26" s="290"/>
      <c r="FW26" s="290"/>
      <c r="FX26" s="268"/>
      <c r="FY26" s="268"/>
      <c r="FZ26" s="268"/>
      <c r="GA26" s="268"/>
      <c r="GB26" s="268"/>
      <c r="GC26" s="268"/>
      <c r="GD26" s="268"/>
      <c r="GE26" s="268"/>
      <c r="GF26" s="268"/>
      <c r="GG26" s="268"/>
      <c r="GH26" s="268"/>
      <c r="GI26" s="268"/>
      <c r="GJ26" s="268"/>
      <c r="GK26" s="268"/>
      <c r="GL26" s="268"/>
      <c r="GM26" s="268"/>
      <c r="GN26" s="268"/>
      <c r="GO26" s="268"/>
      <c r="HB26" s="294"/>
      <c r="HC26" s="294"/>
      <c r="HL26" s="341"/>
      <c r="HM26" s="341"/>
      <c r="HN26" s="341"/>
    </row>
    <row r="27" spans="1:222" x14ac:dyDescent="0.3">
      <c r="A27" s="269"/>
      <c r="B27" s="270"/>
      <c r="C27" s="270"/>
      <c r="D27" s="269"/>
      <c r="E27" s="281"/>
      <c r="F27" s="269"/>
      <c r="G27" s="384"/>
      <c r="H27" s="276"/>
      <c r="I27" s="272"/>
      <c r="J27" s="271"/>
      <c r="K27" s="269"/>
      <c r="L27" s="270"/>
      <c r="M27" s="270"/>
      <c r="N27" s="269"/>
      <c r="O27" s="270"/>
      <c r="P27" s="270"/>
      <c r="Q27" s="270"/>
      <c r="R27" s="270"/>
      <c r="S27" s="270"/>
      <c r="T27" s="270"/>
      <c r="U27" s="270"/>
      <c r="V27" s="270"/>
      <c r="W27" s="270"/>
      <c r="X27" s="270"/>
      <c r="Y27" s="270"/>
      <c r="Z27" s="269"/>
      <c r="AA27" s="269"/>
      <c r="AB27" s="269"/>
      <c r="AC27" s="269"/>
      <c r="AD27" s="281"/>
      <c r="AE27" s="281"/>
      <c r="AF27" s="276"/>
      <c r="AG27" s="276"/>
      <c r="AH27" s="281"/>
      <c r="AI27" s="281"/>
      <c r="AJ27" s="269"/>
      <c r="AK27" s="276"/>
      <c r="AL27" s="276"/>
      <c r="AM27" s="270"/>
      <c r="AN27" s="270"/>
      <c r="AO27" s="270"/>
      <c r="AP27" s="270"/>
      <c r="AQ27" s="273"/>
      <c r="AR27" s="273"/>
      <c r="AS27" s="273"/>
      <c r="AT27" s="273"/>
      <c r="AU27" s="270"/>
      <c r="AV27" s="276"/>
      <c r="AW27" s="276"/>
      <c r="AX27" s="275"/>
      <c r="AY27" s="276"/>
      <c r="AZ27" s="276"/>
      <c r="BA27" s="275"/>
      <c r="BB27" s="276"/>
      <c r="BC27" s="276"/>
      <c r="BD27" s="276"/>
      <c r="BE27" s="276"/>
      <c r="BF27" s="270"/>
      <c r="BG27" s="351"/>
      <c r="BH27" s="270"/>
      <c r="BI27" s="270"/>
      <c r="BJ27" s="276"/>
      <c r="BK27" s="276"/>
      <c r="BL27" s="370"/>
      <c r="BM27" s="373"/>
      <c r="BN27" s="370"/>
      <c r="BO27" s="282"/>
      <c r="BP27" s="276"/>
      <c r="BQ27" s="273"/>
      <c r="BR27" s="281"/>
      <c r="BS27" s="276"/>
      <c r="BT27" s="272"/>
      <c r="BU27" s="272"/>
      <c r="BV27" s="272"/>
      <c r="BW27" s="272"/>
      <c r="BX27" s="272"/>
      <c r="BY27" s="272"/>
      <c r="BZ27" s="272"/>
      <c r="CA27" s="277"/>
      <c r="CB27" s="273"/>
      <c r="CC27" s="276"/>
      <c r="CD27" s="275"/>
      <c r="CE27" s="275"/>
      <c r="CF27" s="270"/>
      <c r="CG27" s="270"/>
      <c r="CH27" s="269"/>
      <c r="CI27" s="281"/>
      <c r="CJ27" s="270"/>
      <c r="CK27" s="278"/>
      <c r="CL27" s="278"/>
      <c r="CM27" s="278"/>
      <c r="CN27" s="279"/>
      <c r="CO27" s="279"/>
      <c r="CP27" s="269"/>
      <c r="CQ27" s="281"/>
      <c r="CR27" s="276"/>
      <c r="CS27" s="272"/>
      <c r="CT27" s="272"/>
      <c r="CU27" s="278"/>
      <c r="CV27" s="278"/>
      <c r="CW27" s="278"/>
      <c r="CX27" s="278"/>
      <c r="CY27" s="278"/>
      <c r="CZ27" s="278"/>
      <c r="DA27" s="278"/>
      <c r="DB27" s="281"/>
      <c r="DC27" s="276"/>
      <c r="DD27" s="276"/>
      <c r="DE27" s="269"/>
      <c r="DF27" s="269"/>
      <c r="DG27" s="270"/>
      <c r="DH27" s="270"/>
      <c r="DI27" s="276"/>
      <c r="DJ27" s="276"/>
      <c r="DK27" s="276"/>
      <c r="DL27" s="276"/>
      <c r="DM27" s="272"/>
      <c r="DN27" s="269"/>
      <c r="DO27" s="269"/>
      <c r="DP27" s="272"/>
      <c r="DQ27" s="269"/>
      <c r="DR27" s="281"/>
      <c r="DS27" s="269"/>
      <c r="DT27" s="274"/>
      <c r="DU27" s="275"/>
      <c r="DV27" s="275"/>
      <c r="DW27" s="273"/>
      <c r="DX27" s="273"/>
      <c r="DY27" s="275"/>
      <c r="DZ27" s="275"/>
      <c r="EA27" s="275"/>
      <c r="EB27" s="275"/>
      <c r="EC27" s="275"/>
      <c r="ED27" s="275"/>
      <c r="EE27" s="275"/>
      <c r="EF27" s="275"/>
      <c r="EG27" s="275"/>
      <c r="EH27" s="275"/>
      <c r="EI27" s="275"/>
      <c r="EJ27" s="275"/>
      <c r="EK27" s="273"/>
      <c r="EL27" s="289"/>
      <c r="EM27" s="289"/>
      <c r="EN27" s="289"/>
      <c r="EO27" s="289"/>
      <c r="EP27" s="289"/>
      <c r="EQ27" s="289"/>
      <c r="ER27" s="289"/>
      <c r="ES27" s="289"/>
      <c r="ET27" s="289"/>
      <c r="EU27" s="289"/>
      <c r="EV27" s="289"/>
      <c r="EW27" s="289"/>
      <c r="EX27" s="289"/>
      <c r="EY27" s="289"/>
      <c r="EZ27" s="289"/>
      <c r="FA27" s="289"/>
      <c r="FB27" s="289"/>
      <c r="FC27" s="289"/>
      <c r="FD27" s="289"/>
      <c r="FE27" s="290"/>
      <c r="FF27" s="290"/>
      <c r="FG27" s="290"/>
      <c r="FH27" s="290"/>
      <c r="FI27" s="290"/>
      <c r="FJ27" s="290"/>
      <c r="FK27" s="290"/>
      <c r="FL27" s="290"/>
      <c r="FM27" s="290"/>
      <c r="FN27" s="290"/>
      <c r="FO27" s="290"/>
      <c r="FP27" s="290"/>
      <c r="FQ27" s="290"/>
      <c r="FR27" s="290"/>
      <c r="FS27" s="290"/>
      <c r="FT27" s="290"/>
      <c r="FU27" s="290"/>
      <c r="FV27" s="290"/>
      <c r="FW27" s="290"/>
      <c r="FX27" s="268"/>
      <c r="FY27" s="268"/>
      <c r="FZ27" s="268"/>
      <c r="GA27" s="268"/>
      <c r="GB27" s="268"/>
      <c r="GC27" s="268"/>
      <c r="GD27" s="268"/>
      <c r="GE27" s="268"/>
      <c r="GF27" s="268"/>
      <c r="GG27" s="268"/>
      <c r="GH27" s="268"/>
      <c r="GI27" s="268"/>
      <c r="GJ27" s="268"/>
      <c r="GK27" s="268"/>
      <c r="GL27" s="268"/>
      <c r="GM27" s="268"/>
      <c r="GN27" s="268"/>
      <c r="GO27" s="268"/>
      <c r="HB27" s="294"/>
      <c r="HC27" s="294"/>
      <c r="HL27" s="341"/>
      <c r="HM27" s="341"/>
      <c r="HN27" s="341"/>
    </row>
    <row r="28" spans="1:222" x14ac:dyDescent="0.3">
      <c r="A28" s="269"/>
      <c r="B28" s="270"/>
      <c r="C28" s="270"/>
      <c r="D28" s="269"/>
      <c r="E28" s="281"/>
      <c r="F28" s="269"/>
      <c r="G28" s="384"/>
      <c r="H28" s="276"/>
      <c r="I28" s="272"/>
      <c r="J28" s="271"/>
      <c r="K28" s="269"/>
      <c r="L28" s="270"/>
      <c r="M28" s="270"/>
      <c r="N28" s="269"/>
      <c r="O28" s="270"/>
      <c r="P28" s="270"/>
      <c r="Q28" s="270"/>
      <c r="R28" s="270"/>
      <c r="S28" s="270"/>
      <c r="T28" s="270"/>
      <c r="U28" s="270"/>
      <c r="V28" s="270"/>
      <c r="W28" s="270"/>
      <c r="X28" s="270"/>
      <c r="Y28" s="270"/>
      <c r="Z28" s="269"/>
      <c r="AA28" s="269"/>
      <c r="AB28" s="269"/>
      <c r="AC28" s="269"/>
      <c r="AD28" s="281"/>
      <c r="AE28" s="281"/>
      <c r="AF28" s="276"/>
      <c r="AG28" s="276"/>
      <c r="AH28" s="281"/>
      <c r="AI28" s="281"/>
      <c r="AJ28" s="269"/>
      <c r="AK28" s="276"/>
      <c r="AL28" s="276"/>
      <c r="AM28" s="270"/>
      <c r="AN28" s="270"/>
      <c r="AO28" s="270"/>
      <c r="AP28" s="270"/>
      <c r="AQ28" s="273"/>
      <c r="AR28" s="273"/>
      <c r="AS28" s="273"/>
      <c r="AT28" s="273"/>
      <c r="AU28" s="270"/>
      <c r="AV28" s="276"/>
      <c r="AW28" s="276"/>
      <c r="AX28" s="275"/>
      <c r="AY28" s="276"/>
      <c r="AZ28" s="276"/>
      <c r="BA28" s="275"/>
      <c r="BB28" s="276"/>
      <c r="BC28" s="276"/>
      <c r="BD28" s="276"/>
      <c r="BE28" s="276"/>
      <c r="BF28" s="270"/>
      <c r="BG28" s="351"/>
      <c r="BH28" s="270"/>
      <c r="BI28" s="270"/>
      <c r="BJ28" s="276"/>
      <c r="BK28" s="276"/>
      <c r="BL28" s="370"/>
      <c r="BM28" s="373"/>
      <c r="BN28" s="370"/>
      <c r="BO28" s="282"/>
      <c r="BP28" s="276"/>
      <c r="BQ28" s="273"/>
      <c r="BR28" s="281"/>
      <c r="BS28" s="276"/>
      <c r="BT28" s="272"/>
      <c r="BU28" s="272"/>
      <c r="BV28" s="272"/>
      <c r="BW28" s="272"/>
      <c r="BX28" s="272"/>
      <c r="BY28" s="272"/>
      <c r="BZ28" s="272"/>
      <c r="CA28" s="277"/>
      <c r="CB28" s="273"/>
      <c r="CC28" s="276"/>
      <c r="CD28" s="275"/>
      <c r="CE28" s="275"/>
      <c r="CF28" s="270"/>
      <c r="CG28" s="270"/>
      <c r="CH28" s="269"/>
      <c r="CI28" s="281"/>
      <c r="CJ28" s="270"/>
      <c r="CK28" s="278"/>
      <c r="CL28" s="278"/>
      <c r="CM28" s="278"/>
      <c r="CN28" s="279"/>
      <c r="CO28" s="279"/>
      <c r="CP28" s="269"/>
      <c r="CQ28" s="281"/>
      <c r="CR28" s="276"/>
      <c r="CS28" s="272"/>
      <c r="CT28" s="272"/>
      <c r="CU28" s="278"/>
      <c r="CV28" s="278"/>
      <c r="CW28" s="278"/>
      <c r="CX28" s="278"/>
      <c r="CY28" s="278"/>
      <c r="CZ28" s="278"/>
      <c r="DA28" s="278"/>
      <c r="DB28" s="281"/>
      <c r="DC28" s="276"/>
      <c r="DD28" s="276"/>
      <c r="DE28" s="269"/>
      <c r="DF28" s="269"/>
      <c r="DG28" s="270"/>
      <c r="DH28" s="270"/>
      <c r="DI28" s="276"/>
      <c r="DJ28" s="276"/>
      <c r="DK28" s="276"/>
      <c r="DL28" s="276"/>
      <c r="DM28" s="272"/>
      <c r="DN28" s="269"/>
      <c r="DO28" s="269"/>
      <c r="DP28" s="272"/>
      <c r="DQ28" s="269"/>
      <c r="DR28" s="281"/>
      <c r="DS28" s="269"/>
      <c r="DT28" s="274"/>
      <c r="DU28" s="275"/>
      <c r="DV28" s="275"/>
      <c r="DW28" s="273"/>
      <c r="DX28" s="273"/>
      <c r="DY28" s="275"/>
      <c r="DZ28" s="275"/>
      <c r="EA28" s="275"/>
      <c r="EB28" s="275"/>
      <c r="EC28" s="275"/>
      <c r="ED28" s="275"/>
      <c r="EE28" s="275"/>
      <c r="EF28" s="275"/>
      <c r="EG28" s="275"/>
      <c r="EH28" s="275"/>
      <c r="EI28" s="275"/>
      <c r="EJ28" s="275"/>
      <c r="EK28" s="273"/>
      <c r="EL28" s="289"/>
      <c r="EM28" s="289"/>
      <c r="EN28" s="289"/>
      <c r="EO28" s="289"/>
      <c r="EP28" s="289"/>
      <c r="EQ28" s="289"/>
      <c r="ER28" s="289"/>
      <c r="ES28" s="289"/>
      <c r="ET28" s="289"/>
      <c r="EU28" s="289"/>
      <c r="EV28" s="289"/>
      <c r="EW28" s="289"/>
      <c r="EX28" s="289"/>
      <c r="EY28" s="289"/>
      <c r="EZ28" s="289"/>
      <c r="FA28" s="289"/>
      <c r="FB28" s="289"/>
      <c r="FC28" s="289"/>
      <c r="FD28" s="289"/>
      <c r="FE28" s="290"/>
      <c r="FF28" s="290"/>
      <c r="FG28" s="290"/>
      <c r="FH28" s="290"/>
      <c r="FI28" s="290"/>
      <c r="FJ28" s="290"/>
      <c r="FK28" s="290"/>
      <c r="FL28" s="290"/>
      <c r="FM28" s="290"/>
      <c r="FN28" s="290"/>
      <c r="FO28" s="290"/>
      <c r="FP28" s="290"/>
      <c r="FQ28" s="290"/>
      <c r="FR28" s="290"/>
      <c r="FS28" s="290"/>
      <c r="FT28" s="290"/>
      <c r="FU28" s="290"/>
      <c r="FV28" s="290"/>
      <c r="FW28" s="290"/>
      <c r="FX28" s="268"/>
      <c r="FY28" s="268"/>
      <c r="FZ28" s="268"/>
      <c r="GA28" s="268"/>
      <c r="GB28" s="268"/>
      <c r="GC28" s="268"/>
      <c r="GD28" s="268"/>
      <c r="GE28" s="268"/>
      <c r="GF28" s="268"/>
      <c r="GG28" s="268"/>
      <c r="GH28" s="268"/>
      <c r="GI28" s="268"/>
      <c r="GJ28" s="268"/>
      <c r="GK28" s="268"/>
      <c r="GL28" s="268"/>
      <c r="GM28" s="268"/>
      <c r="GN28" s="268"/>
      <c r="GO28" s="268"/>
      <c r="HB28" s="294"/>
      <c r="HC28" s="294"/>
      <c r="HL28" s="341"/>
      <c r="HM28" s="341"/>
      <c r="HN28" s="341"/>
    </row>
    <row r="29" spans="1:222" x14ac:dyDescent="0.3">
      <c r="A29" s="269"/>
      <c r="B29" s="270"/>
      <c r="C29" s="270"/>
      <c r="D29" s="269"/>
      <c r="E29" s="281"/>
      <c r="F29" s="269"/>
      <c r="G29" s="384"/>
      <c r="H29" s="276"/>
      <c r="I29" s="272"/>
      <c r="J29" s="271"/>
      <c r="K29" s="269"/>
      <c r="L29" s="270"/>
      <c r="M29" s="270"/>
      <c r="N29" s="269"/>
      <c r="O29" s="270"/>
      <c r="P29" s="270"/>
      <c r="Q29" s="270"/>
      <c r="R29" s="270"/>
      <c r="S29" s="270"/>
      <c r="T29" s="270"/>
      <c r="U29" s="270"/>
      <c r="V29" s="270"/>
      <c r="W29" s="270"/>
      <c r="X29" s="270"/>
      <c r="Y29" s="270"/>
      <c r="Z29" s="269"/>
      <c r="AA29" s="269"/>
      <c r="AB29" s="269"/>
      <c r="AC29" s="269"/>
      <c r="AD29" s="281"/>
      <c r="AE29" s="281"/>
      <c r="AF29" s="276"/>
      <c r="AG29" s="276"/>
      <c r="AH29" s="281"/>
      <c r="AI29" s="281"/>
      <c r="AJ29" s="269"/>
      <c r="AK29" s="276"/>
      <c r="AL29" s="276"/>
      <c r="AM29" s="270"/>
      <c r="AN29" s="270"/>
      <c r="AO29" s="270"/>
      <c r="AP29" s="270"/>
      <c r="AQ29" s="273"/>
      <c r="AR29" s="273"/>
      <c r="AS29" s="273"/>
      <c r="AT29" s="273"/>
      <c r="AU29" s="270"/>
      <c r="AV29" s="276"/>
      <c r="AW29" s="276"/>
      <c r="AX29" s="275"/>
      <c r="AY29" s="276"/>
      <c r="AZ29" s="276"/>
      <c r="BA29" s="275"/>
      <c r="BB29" s="276"/>
      <c r="BC29" s="276"/>
      <c r="BD29" s="276"/>
      <c r="BE29" s="276"/>
      <c r="BF29" s="270"/>
      <c r="BG29" s="351"/>
      <c r="BH29" s="270"/>
      <c r="BI29" s="270"/>
      <c r="BJ29" s="276"/>
      <c r="BK29" s="276"/>
      <c r="BL29" s="370"/>
      <c r="BM29" s="373"/>
      <c r="BN29" s="370"/>
      <c r="BO29" s="282"/>
      <c r="BP29" s="276"/>
      <c r="BQ29" s="273"/>
      <c r="BR29" s="281"/>
      <c r="BS29" s="276"/>
      <c r="BT29" s="272"/>
      <c r="BU29" s="272"/>
      <c r="BV29" s="272"/>
      <c r="BW29" s="272"/>
      <c r="BX29" s="272"/>
      <c r="BY29" s="272"/>
      <c r="BZ29" s="272"/>
      <c r="CA29" s="277"/>
      <c r="CB29" s="273"/>
      <c r="CC29" s="276"/>
      <c r="CD29" s="275"/>
      <c r="CE29" s="275"/>
      <c r="CF29" s="270"/>
      <c r="CG29" s="270"/>
      <c r="CH29" s="269"/>
      <c r="CI29" s="281"/>
      <c r="CJ29" s="270"/>
      <c r="CK29" s="278"/>
      <c r="CL29" s="278"/>
      <c r="CM29" s="278"/>
      <c r="CN29" s="279"/>
      <c r="CO29" s="279"/>
      <c r="CP29" s="269"/>
      <c r="CQ29" s="281"/>
      <c r="CR29" s="276"/>
      <c r="CS29" s="272"/>
      <c r="CT29" s="272"/>
      <c r="CU29" s="278"/>
      <c r="CV29" s="278"/>
      <c r="CW29" s="278"/>
      <c r="CX29" s="278"/>
      <c r="CY29" s="278"/>
      <c r="CZ29" s="278"/>
      <c r="DA29" s="278"/>
      <c r="DB29" s="281"/>
      <c r="DC29" s="276"/>
      <c r="DD29" s="276"/>
      <c r="DE29" s="269"/>
      <c r="DF29" s="269"/>
      <c r="DG29" s="270"/>
      <c r="DH29" s="270"/>
      <c r="DI29" s="276"/>
      <c r="DJ29" s="276"/>
      <c r="DK29" s="276"/>
      <c r="DL29" s="276"/>
      <c r="DM29" s="272"/>
      <c r="DN29" s="269"/>
      <c r="DO29" s="269"/>
      <c r="DP29" s="272"/>
      <c r="DQ29" s="269"/>
      <c r="DR29" s="281"/>
      <c r="DS29" s="269"/>
      <c r="DT29" s="274"/>
      <c r="DU29" s="275"/>
      <c r="DV29" s="275"/>
      <c r="DW29" s="273"/>
      <c r="DX29" s="273"/>
      <c r="DY29" s="275"/>
      <c r="DZ29" s="275"/>
      <c r="EA29" s="275"/>
      <c r="EB29" s="275"/>
      <c r="EC29" s="275"/>
      <c r="ED29" s="275"/>
      <c r="EE29" s="275"/>
      <c r="EF29" s="275"/>
      <c r="EG29" s="275"/>
      <c r="EH29" s="275"/>
      <c r="EI29" s="275"/>
      <c r="EJ29" s="275"/>
      <c r="EK29" s="273"/>
      <c r="EL29" s="289"/>
      <c r="EM29" s="289"/>
      <c r="EN29" s="289"/>
      <c r="EO29" s="289"/>
      <c r="EP29" s="289"/>
      <c r="EQ29" s="289"/>
      <c r="ER29" s="289"/>
      <c r="ES29" s="289"/>
      <c r="ET29" s="289"/>
      <c r="EU29" s="289"/>
      <c r="EV29" s="289"/>
      <c r="EW29" s="289"/>
      <c r="EX29" s="289"/>
      <c r="EY29" s="289"/>
      <c r="EZ29" s="289"/>
      <c r="FA29" s="289"/>
      <c r="FB29" s="289"/>
      <c r="FC29" s="289"/>
      <c r="FD29" s="289"/>
      <c r="FE29" s="290"/>
      <c r="FF29" s="290"/>
      <c r="FG29" s="290"/>
      <c r="FH29" s="290"/>
      <c r="FI29" s="290"/>
      <c r="FJ29" s="290"/>
      <c r="FK29" s="290"/>
      <c r="FL29" s="290"/>
      <c r="FM29" s="290"/>
      <c r="FN29" s="290"/>
      <c r="FO29" s="290"/>
      <c r="FP29" s="290"/>
      <c r="FQ29" s="290"/>
      <c r="FR29" s="290"/>
      <c r="FS29" s="290"/>
      <c r="FT29" s="290"/>
      <c r="FU29" s="290"/>
      <c r="FV29" s="290"/>
      <c r="FW29" s="290"/>
      <c r="FX29" s="268"/>
      <c r="FY29" s="268"/>
      <c r="FZ29" s="268"/>
      <c r="GA29" s="268"/>
      <c r="GB29" s="268"/>
      <c r="GC29" s="268"/>
      <c r="GD29" s="268"/>
      <c r="GE29" s="268"/>
      <c r="GF29" s="268"/>
      <c r="GG29" s="268"/>
      <c r="GH29" s="268"/>
      <c r="GI29" s="268"/>
      <c r="GJ29" s="268"/>
      <c r="GK29" s="268"/>
      <c r="GL29" s="268"/>
      <c r="GM29" s="268"/>
      <c r="GN29" s="268"/>
      <c r="GO29" s="268"/>
      <c r="HB29" s="294"/>
      <c r="HC29" s="294"/>
      <c r="HL29" s="341"/>
      <c r="HM29" s="341"/>
      <c r="HN29" s="341"/>
    </row>
    <row r="30" spans="1:222" x14ac:dyDescent="0.3">
      <c r="A30" s="269"/>
      <c r="B30" s="270"/>
      <c r="C30" s="270"/>
      <c r="D30" s="269"/>
      <c r="E30" s="281"/>
      <c r="F30" s="269"/>
      <c r="G30" s="384"/>
      <c r="H30" s="276"/>
      <c r="I30" s="272"/>
      <c r="J30" s="271"/>
      <c r="K30" s="269"/>
      <c r="L30" s="270"/>
      <c r="M30" s="270"/>
      <c r="N30" s="269"/>
      <c r="O30" s="270"/>
      <c r="P30" s="270"/>
      <c r="Q30" s="270"/>
      <c r="R30" s="270"/>
      <c r="S30" s="270"/>
      <c r="T30" s="270"/>
      <c r="U30" s="270"/>
      <c r="V30" s="270"/>
      <c r="W30" s="270"/>
      <c r="X30" s="270"/>
      <c r="Y30" s="270"/>
      <c r="Z30" s="269"/>
      <c r="AA30" s="269"/>
      <c r="AB30" s="269"/>
      <c r="AC30" s="269"/>
      <c r="AD30" s="281"/>
      <c r="AE30" s="281"/>
      <c r="AF30" s="276"/>
      <c r="AG30" s="276"/>
      <c r="AH30" s="281"/>
      <c r="AI30" s="281"/>
      <c r="AJ30" s="269"/>
      <c r="AK30" s="276"/>
      <c r="AL30" s="276"/>
      <c r="AM30" s="270"/>
      <c r="AN30" s="270"/>
      <c r="AO30" s="270"/>
      <c r="AP30" s="270"/>
      <c r="AQ30" s="273"/>
      <c r="AR30" s="273"/>
      <c r="AS30" s="273"/>
      <c r="AT30" s="273"/>
      <c r="AU30" s="270"/>
      <c r="AV30" s="276"/>
      <c r="AW30" s="276"/>
      <c r="AX30" s="275"/>
      <c r="AY30" s="276"/>
      <c r="AZ30" s="276"/>
      <c r="BA30" s="275"/>
      <c r="BB30" s="276"/>
      <c r="BC30" s="276"/>
      <c r="BD30" s="276"/>
      <c r="BE30" s="276"/>
      <c r="BF30" s="270"/>
      <c r="BG30" s="351"/>
      <c r="BH30" s="270"/>
      <c r="BI30" s="270"/>
      <c r="BJ30" s="276"/>
      <c r="BK30" s="276"/>
      <c r="BL30" s="370"/>
      <c r="BM30" s="373"/>
      <c r="BN30" s="370"/>
      <c r="BO30" s="282"/>
      <c r="BP30" s="276"/>
      <c r="BQ30" s="273"/>
      <c r="BR30" s="281"/>
      <c r="BS30" s="276"/>
      <c r="BT30" s="272"/>
      <c r="BU30" s="272"/>
      <c r="BV30" s="272"/>
      <c r="BW30" s="272"/>
      <c r="BX30" s="272"/>
      <c r="BY30" s="272"/>
      <c r="BZ30" s="272"/>
      <c r="CA30" s="277"/>
      <c r="CB30" s="273"/>
      <c r="CC30" s="276"/>
      <c r="CD30" s="275"/>
      <c r="CE30" s="275"/>
      <c r="CF30" s="270"/>
      <c r="CG30" s="270"/>
      <c r="CH30" s="269"/>
      <c r="CI30" s="281"/>
      <c r="CJ30" s="270"/>
      <c r="CK30" s="278"/>
      <c r="CL30" s="278"/>
      <c r="CM30" s="278"/>
      <c r="CN30" s="279"/>
      <c r="CO30" s="279"/>
      <c r="CP30" s="269"/>
      <c r="CQ30" s="281"/>
      <c r="CR30" s="276"/>
      <c r="CS30" s="272"/>
      <c r="CT30" s="272"/>
      <c r="CU30" s="278"/>
      <c r="CV30" s="278"/>
      <c r="CW30" s="278"/>
      <c r="CX30" s="278"/>
      <c r="CY30" s="278"/>
      <c r="CZ30" s="278"/>
      <c r="DA30" s="278"/>
      <c r="DB30" s="281"/>
      <c r="DC30" s="276"/>
      <c r="DD30" s="276"/>
      <c r="DE30" s="269"/>
      <c r="DF30" s="269"/>
      <c r="DG30" s="270"/>
      <c r="DH30" s="270"/>
      <c r="DI30" s="276"/>
      <c r="DJ30" s="276"/>
      <c r="DK30" s="276"/>
      <c r="DL30" s="276"/>
      <c r="DM30" s="272"/>
      <c r="DN30" s="269"/>
      <c r="DO30" s="269"/>
      <c r="DP30" s="272"/>
      <c r="DQ30" s="269"/>
      <c r="DR30" s="281"/>
      <c r="DS30" s="269"/>
      <c r="DT30" s="274"/>
      <c r="DU30" s="275"/>
      <c r="DV30" s="275"/>
      <c r="DW30" s="273"/>
      <c r="DX30" s="273"/>
      <c r="DY30" s="275"/>
      <c r="DZ30" s="275"/>
      <c r="EA30" s="275"/>
      <c r="EB30" s="275"/>
      <c r="EC30" s="275"/>
      <c r="ED30" s="275"/>
      <c r="EE30" s="275"/>
      <c r="EF30" s="275"/>
      <c r="EG30" s="275"/>
      <c r="EH30" s="275"/>
      <c r="EI30" s="275"/>
      <c r="EJ30" s="275"/>
      <c r="EK30" s="273"/>
      <c r="EL30" s="289"/>
      <c r="EM30" s="289"/>
      <c r="EN30" s="289"/>
      <c r="EO30" s="289"/>
      <c r="EP30" s="289"/>
      <c r="EQ30" s="289"/>
      <c r="ER30" s="289"/>
      <c r="ES30" s="289"/>
      <c r="ET30" s="289"/>
      <c r="EU30" s="289"/>
      <c r="EV30" s="289"/>
      <c r="EW30" s="289"/>
      <c r="EX30" s="289"/>
      <c r="EY30" s="289"/>
      <c r="EZ30" s="289"/>
      <c r="FA30" s="289"/>
      <c r="FB30" s="289"/>
      <c r="FC30" s="289"/>
      <c r="FD30" s="289"/>
      <c r="FE30" s="290"/>
      <c r="FF30" s="290"/>
      <c r="FG30" s="290"/>
      <c r="FH30" s="290"/>
      <c r="FI30" s="290"/>
      <c r="FJ30" s="290"/>
      <c r="FK30" s="290"/>
      <c r="FL30" s="290"/>
      <c r="FM30" s="290"/>
      <c r="FN30" s="290"/>
      <c r="FO30" s="290"/>
      <c r="FP30" s="290"/>
      <c r="FQ30" s="290"/>
      <c r="FR30" s="290"/>
      <c r="FS30" s="290"/>
      <c r="FT30" s="290"/>
      <c r="FU30" s="290"/>
      <c r="FV30" s="290"/>
      <c r="FW30" s="290"/>
      <c r="FX30" s="268"/>
      <c r="FY30" s="268"/>
      <c r="FZ30" s="268"/>
      <c r="GA30" s="268"/>
      <c r="GB30" s="268"/>
      <c r="GC30" s="268"/>
      <c r="GD30" s="268"/>
      <c r="GE30" s="268"/>
      <c r="GF30" s="268"/>
      <c r="GG30" s="268"/>
      <c r="GH30" s="268"/>
      <c r="GI30" s="268"/>
      <c r="GJ30" s="268"/>
      <c r="GK30" s="268"/>
      <c r="GL30" s="268"/>
      <c r="GM30" s="268"/>
      <c r="GN30" s="268"/>
      <c r="GO30" s="268"/>
      <c r="HB30" s="294"/>
      <c r="HC30" s="294"/>
      <c r="HL30" s="341"/>
      <c r="HM30" s="341"/>
      <c r="HN30" s="341"/>
    </row>
    <row r="31" spans="1:222" x14ac:dyDescent="0.3">
      <c r="A31" s="269"/>
      <c r="B31" s="270"/>
      <c r="C31" s="270"/>
      <c r="D31" s="269"/>
      <c r="E31" s="281"/>
      <c r="F31" s="269"/>
      <c r="G31" s="384"/>
      <c r="H31" s="276"/>
      <c r="I31" s="272"/>
      <c r="J31" s="271"/>
      <c r="K31" s="269"/>
      <c r="L31" s="270"/>
      <c r="M31" s="270"/>
      <c r="N31" s="269"/>
      <c r="O31" s="270"/>
      <c r="P31" s="270"/>
      <c r="Q31" s="270"/>
      <c r="R31" s="270"/>
      <c r="S31" s="270"/>
      <c r="T31" s="270"/>
      <c r="U31" s="270"/>
      <c r="V31" s="270"/>
      <c r="W31" s="270"/>
      <c r="X31" s="270"/>
      <c r="Y31" s="270"/>
      <c r="Z31" s="269"/>
      <c r="AA31" s="269"/>
      <c r="AB31" s="269"/>
      <c r="AC31" s="269"/>
      <c r="AD31" s="281"/>
      <c r="AE31" s="281"/>
      <c r="AF31" s="276"/>
      <c r="AG31" s="276"/>
      <c r="AH31" s="281"/>
      <c r="AI31" s="281"/>
      <c r="AJ31" s="269"/>
      <c r="AK31" s="276"/>
      <c r="AL31" s="276"/>
      <c r="AM31" s="270"/>
      <c r="AN31" s="270"/>
      <c r="AO31" s="270"/>
      <c r="AP31" s="270"/>
      <c r="AQ31" s="273"/>
      <c r="AR31" s="273"/>
      <c r="AS31" s="273"/>
      <c r="AT31" s="273"/>
      <c r="AU31" s="270"/>
      <c r="AV31" s="276"/>
      <c r="AW31" s="276"/>
      <c r="AX31" s="275"/>
      <c r="AY31" s="276"/>
      <c r="AZ31" s="276"/>
      <c r="BA31" s="275"/>
      <c r="BB31" s="276"/>
      <c r="BC31" s="276"/>
      <c r="BD31" s="276"/>
      <c r="BE31" s="276"/>
      <c r="BF31" s="270"/>
      <c r="BG31" s="351"/>
      <c r="BH31" s="270"/>
      <c r="BI31" s="270"/>
      <c r="BJ31" s="276"/>
      <c r="BK31" s="276"/>
      <c r="BL31" s="370"/>
      <c r="BM31" s="373"/>
      <c r="BN31" s="370"/>
      <c r="BO31" s="282"/>
      <c r="BP31" s="276"/>
      <c r="BQ31" s="273"/>
      <c r="BR31" s="281"/>
      <c r="BS31" s="276"/>
      <c r="BT31" s="272"/>
      <c r="BU31" s="272"/>
      <c r="BV31" s="272"/>
      <c r="BW31" s="272"/>
      <c r="BX31" s="272"/>
      <c r="BY31" s="272"/>
      <c r="BZ31" s="272"/>
      <c r="CA31" s="277"/>
      <c r="CB31" s="273"/>
      <c r="CC31" s="276"/>
      <c r="CD31" s="275"/>
      <c r="CE31" s="275"/>
      <c r="CF31" s="270"/>
      <c r="CG31" s="270"/>
      <c r="CH31" s="269"/>
      <c r="CI31" s="281"/>
      <c r="CJ31" s="270"/>
      <c r="CK31" s="278"/>
      <c r="CL31" s="278"/>
      <c r="CM31" s="278"/>
      <c r="CN31" s="279"/>
      <c r="CO31" s="279"/>
      <c r="CP31" s="269"/>
      <c r="CQ31" s="281"/>
      <c r="CR31" s="276"/>
      <c r="CS31" s="272"/>
      <c r="CT31" s="272"/>
      <c r="CU31" s="278"/>
      <c r="CV31" s="278"/>
      <c r="CW31" s="278"/>
      <c r="CX31" s="278"/>
      <c r="CY31" s="278"/>
      <c r="CZ31" s="278"/>
      <c r="DA31" s="278"/>
      <c r="DB31" s="281"/>
      <c r="DC31" s="276"/>
      <c r="DD31" s="276"/>
      <c r="DE31" s="269"/>
      <c r="DF31" s="269"/>
      <c r="DG31" s="270"/>
      <c r="DH31" s="270"/>
      <c r="DI31" s="276"/>
      <c r="DJ31" s="276"/>
      <c r="DK31" s="276"/>
      <c r="DL31" s="276"/>
      <c r="DM31" s="272"/>
      <c r="DN31" s="269"/>
      <c r="DO31" s="269"/>
      <c r="DP31" s="272"/>
      <c r="DQ31" s="269"/>
      <c r="DR31" s="281"/>
      <c r="DS31" s="269"/>
      <c r="DT31" s="274"/>
      <c r="DU31" s="275"/>
      <c r="DV31" s="275"/>
      <c r="DW31" s="273"/>
      <c r="DX31" s="273"/>
      <c r="DY31" s="275"/>
      <c r="DZ31" s="275"/>
      <c r="EA31" s="275"/>
      <c r="EB31" s="275"/>
      <c r="EC31" s="275"/>
      <c r="ED31" s="275"/>
      <c r="EE31" s="275"/>
      <c r="EF31" s="275"/>
      <c r="EG31" s="275"/>
      <c r="EH31" s="275"/>
      <c r="EI31" s="275"/>
      <c r="EJ31" s="275"/>
      <c r="EK31" s="273"/>
      <c r="EL31" s="289"/>
      <c r="EM31" s="289"/>
      <c r="EN31" s="289"/>
      <c r="EO31" s="289"/>
      <c r="EP31" s="289"/>
      <c r="EQ31" s="289"/>
      <c r="ER31" s="289"/>
      <c r="ES31" s="289"/>
      <c r="ET31" s="289"/>
      <c r="EU31" s="289"/>
      <c r="EV31" s="289"/>
      <c r="EW31" s="289"/>
      <c r="EX31" s="289"/>
      <c r="EY31" s="289"/>
      <c r="EZ31" s="289"/>
      <c r="FA31" s="289"/>
      <c r="FB31" s="289"/>
      <c r="FC31" s="289"/>
      <c r="FD31" s="289"/>
      <c r="FE31" s="290"/>
      <c r="FF31" s="290"/>
      <c r="FG31" s="290"/>
      <c r="FH31" s="290"/>
      <c r="FI31" s="290"/>
      <c r="FJ31" s="290"/>
      <c r="FK31" s="290"/>
      <c r="FL31" s="290"/>
      <c r="FM31" s="290"/>
      <c r="FN31" s="290"/>
      <c r="FO31" s="290"/>
      <c r="FP31" s="290"/>
      <c r="FQ31" s="290"/>
      <c r="FR31" s="290"/>
      <c r="FS31" s="290"/>
      <c r="FT31" s="290"/>
      <c r="FU31" s="290"/>
      <c r="FV31" s="290"/>
      <c r="FW31" s="290"/>
      <c r="FX31" s="268"/>
      <c r="FY31" s="268"/>
      <c r="FZ31" s="268"/>
      <c r="GA31" s="268"/>
      <c r="GB31" s="268"/>
      <c r="GC31" s="268"/>
      <c r="GD31" s="268"/>
      <c r="GE31" s="268"/>
      <c r="GF31" s="268"/>
      <c r="GG31" s="268"/>
      <c r="GH31" s="268"/>
      <c r="GI31" s="268"/>
      <c r="GJ31" s="268"/>
      <c r="GK31" s="268"/>
      <c r="GL31" s="268"/>
      <c r="GM31" s="268"/>
      <c r="GN31" s="268"/>
      <c r="GO31" s="268"/>
      <c r="HB31" s="294"/>
      <c r="HC31" s="294"/>
      <c r="HL31" s="341"/>
      <c r="HM31" s="341"/>
      <c r="HN31" s="341"/>
    </row>
    <row r="32" spans="1:222" x14ac:dyDescent="0.3">
      <c r="A32" s="269"/>
      <c r="B32" s="270"/>
      <c r="C32" s="270"/>
      <c r="D32" s="269"/>
      <c r="E32" s="281"/>
      <c r="F32" s="269"/>
      <c r="G32" s="384"/>
      <c r="H32" s="276"/>
      <c r="I32" s="272"/>
      <c r="J32" s="271"/>
      <c r="K32" s="269"/>
      <c r="L32" s="270"/>
      <c r="M32" s="270"/>
      <c r="N32" s="269"/>
      <c r="O32" s="270"/>
      <c r="P32" s="270"/>
      <c r="Q32" s="270"/>
      <c r="R32" s="270"/>
      <c r="S32" s="270"/>
      <c r="T32" s="270"/>
      <c r="U32" s="270"/>
      <c r="V32" s="270"/>
      <c r="W32" s="270"/>
      <c r="X32" s="270"/>
      <c r="Y32" s="270"/>
      <c r="Z32" s="269"/>
      <c r="AA32" s="269"/>
      <c r="AB32" s="269"/>
      <c r="AC32" s="269"/>
      <c r="AD32" s="281"/>
      <c r="AE32" s="281"/>
      <c r="AF32" s="276"/>
      <c r="AG32" s="276"/>
      <c r="AH32" s="281"/>
      <c r="AI32" s="281"/>
      <c r="AJ32" s="269"/>
      <c r="AK32" s="276"/>
      <c r="AL32" s="276"/>
      <c r="AM32" s="270"/>
      <c r="AN32" s="270"/>
      <c r="AO32" s="270"/>
      <c r="AP32" s="270"/>
      <c r="AQ32" s="273"/>
      <c r="AR32" s="273"/>
      <c r="AS32" s="273"/>
      <c r="AT32" s="273"/>
      <c r="AU32" s="270"/>
      <c r="AV32" s="276"/>
      <c r="AW32" s="276"/>
      <c r="AX32" s="275"/>
      <c r="AY32" s="276"/>
      <c r="AZ32" s="276"/>
      <c r="BA32" s="275"/>
      <c r="BB32" s="276"/>
      <c r="BC32" s="276"/>
      <c r="BD32" s="276"/>
      <c r="BE32" s="276"/>
      <c r="BF32" s="270"/>
      <c r="BG32" s="351"/>
      <c r="BH32" s="270"/>
      <c r="BI32" s="270"/>
      <c r="BJ32" s="276"/>
      <c r="BK32" s="276"/>
      <c r="BL32" s="370"/>
      <c r="BM32" s="373"/>
      <c r="BN32" s="370"/>
      <c r="BO32" s="282"/>
      <c r="BP32" s="276"/>
      <c r="BQ32" s="273"/>
      <c r="BR32" s="281"/>
      <c r="BS32" s="276"/>
      <c r="BT32" s="272"/>
      <c r="BU32" s="272"/>
      <c r="BV32" s="272"/>
      <c r="BW32" s="272"/>
      <c r="BX32" s="272"/>
      <c r="BY32" s="272"/>
      <c r="BZ32" s="272"/>
      <c r="CA32" s="277"/>
      <c r="CB32" s="273"/>
      <c r="CC32" s="276"/>
      <c r="CD32" s="275"/>
      <c r="CE32" s="275"/>
      <c r="CF32" s="270"/>
      <c r="CG32" s="270"/>
      <c r="CH32" s="269"/>
      <c r="CI32" s="281"/>
      <c r="CJ32" s="270"/>
      <c r="CK32" s="278"/>
      <c r="CL32" s="278"/>
      <c r="CM32" s="278"/>
      <c r="CN32" s="279"/>
      <c r="CO32" s="279"/>
      <c r="CP32" s="269"/>
      <c r="CQ32" s="281"/>
      <c r="CR32" s="276"/>
      <c r="CS32" s="272"/>
      <c r="CT32" s="272"/>
      <c r="CU32" s="278"/>
      <c r="CV32" s="278"/>
      <c r="CW32" s="278"/>
      <c r="CX32" s="278"/>
      <c r="CY32" s="278"/>
      <c r="CZ32" s="278"/>
      <c r="DA32" s="278"/>
      <c r="DB32" s="281"/>
      <c r="DC32" s="276"/>
      <c r="DD32" s="276"/>
      <c r="DE32" s="269"/>
      <c r="DF32" s="269"/>
      <c r="DG32" s="270"/>
      <c r="DH32" s="270"/>
      <c r="DI32" s="276"/>
      <c r="DJ32" s="276"/>
      <c r="DK32" s="276"/>
      <c r="DL32" s="276"/>
      <c r="DM32" s="272"/>
      <c r="DN32" s="269"/>
      <c r="DO32" s="269"/>
      <c r="DP32" s="272"/>
      <c r="DQ32" s="269"/>
      <c r="DR32" s="281"/>
      <c r="DS32" s="269"/>
      <c r="DT32" s="274"/>
      <c r="DU32" s="275"/>
      <c r="DV32" s="275"/>
      <c r="DW32" s="273"/>
      <c r="DX32" s="273"/>
      <c r="DY32" s="275"/>
      <c r="DZ32" s="275"/>
      <c r="EA32" s="275"/>
      <c r="EB32" s="275"/>
      <c r="EC32" s="275"/>
      <c r="ED32" s="275"/>
      <c r="EE32" s="275"/>
      <c r="EF32" s="275"/>
      <c r="EG32" s="275"/>
      <c r="EH32" s="275"/>
      <c r="EI32" s="275"/>
      <c r="EJ32" s="275"/>
      <c r="EK32" s="273"/>
      <c r="EL32" s="289"/>
      <c r="EM32" s="289"/>
      <c r="EN32" s="289"/>
      <c r="EO32" s="289"/>
      <c r="EP32" s="289"/>
      <c r="EQ32" s="289"/>
      <c r="ER32" s="289"/>
      <c r="ES32" s="289"/>
      <c r="ET32" s="289"/>
      <c r="EU32" s="289"/>
      <c r="EV32" s="289"/>
      <c r="EW32" s="289"/>
      <c r="EX32" s="289"/>
      <c r="EY32" s="289"/>
      <c r="EZ32" s="289"/>
      <c r="FA32" s="289"/>
      <c r="FB32" s="289"/>
      <c r="FC32" s="289"/>
      <c r="FD32" s="289"/>
      <c r="FE32" s="290"/>
      <c r="FF32" s="290"/>
      <c r="FG32" s="290"/>
      <c r="FH32" s="290"/>
      <c r="FI32" s="290"/>
      <c r="FJ32" s="290"/>
      <c r="FK32" s="290"/>
      <c r="FL32" s="290"/>
      <c r="FM32" s="290"/>
      <c r="FN32" s="290"/>
      <c r="FO32" s="290"/>
      <c r="FP32" s="290"/>
      <c r="FQ32" s="290"/>
      <c r="FR32" s="290"/>
      <c r="FS32" s="290"/>
      <c r="FT32" s="290"/>
      <c r="FU32" s="290"/>
      <c r="FV32" s="290"/>
      <c r="FW32" s="290"/>
      <c r="FX32" s="268"/>
      <c r="FY32" s="268"/>
      <c r="FZ32" s="268"/>
      <c r="GA32" s="268"/>
      <c r="GB32" s="268"/>
      <c r="GC32" s="268"/>
      <c r="GD32" s="268"/>
      <c r="GE32" s="268"/>
      <c r="GF32" s="268"/>
      <c r="GG32" s="268"/>
      <c r="GH32" s="268"/>
      <c r="GI32" s="268"/>
      <c r="GJ32" s="268"/>
      <c r="GK32" s="268"/>
      <c r="GL32" s="268"/>
      <c r="GM32" s="268"/>
      <c r="GN32" s="268"/>
      <c r="GO32" s="268"/>
      <c r="HB32" s="294"/>
      <c r="HC32" s="294"/>
      <c r="HL32" s="341"/>
      <c r="HM32" s="341"/>
      <c r="HN32" s="341"/>
    </row>
    <row r="33" spans="1:222" x14ac:dyDescent="0.3">
      <c r="A33" s="269"/>
      <c r="B33" s="270"/>
      <c r="C33" s="270"/>
      <c r="D33" s="269"/>
      <c r="E33" s="281"/>
      <c r="F33" s="269"/>
      <c r="G33" s="384"/>
      <c r="H33" s="276"/>
      <c r="I33" s="272"/>
      <c r="J33" s="271"/>
      <c r="K33" s="269"/>
      <c r="L33" s="270"/>
      <c r="M33" s="270"/>
      <c r="N33" s="269"/>
      <c r="O33" s="270"/>
      <c r="P33" s="270"/>
      <c r="Q33" s="270"/>
      <c r="R33" s="270"/>
      <c r="S33" s="270"/>
      <c r="T33" s="270"/>
      <c r="U33" s="270"/>
      <c r="V33" s="270"/>
      <c r="W33" s="270"/>
      <c r="X33" s="270"/>
      <c r="Y33" s="270"/>
      <c r="Z33" s="269"/>
      <c r="AA33" s="269"/>
      <c r="AB33" s="269"/>
      <c r="AC33" s="269"/>
      <c r="AD33" s="281"/>
      <c r="AE33" s="281"/>
      <c r="AF33" s="276"/>
      <c r="AG33" s="276"/>
      <c r="AH33" s="281"/>
      <c r="AI33" s="281"/>
      <c r="AJ33" s="269"/>
      <c r="AK33" s="276"/>
      <c r="AL33" s="276"/>
      <c r="AM33" s="270"/>
      <c r="AN33" s="270"/>
      <c r="AO33" s="270"/>
      <c r="AP33" s="270"/>
      <c r="AQ33" s="273"/>
      <c r="AR33" s="273"/>
      <c r="AS33" s="273"/>
      <c r="AT33" s="273"/>
      <c r="AU33" s="270"/>
      <c r="AV33" s="276"/>
      <c r="AW33" s="276"/>
      <c r="AX33" s="275"/>
      <c r="AY33" s="276"/>
      <c r="AZ33" s="276"/>
      <c r="BA33" s="275"/>
      <c r="BB33" s="276"/>
      <c r="BC33" s="276"/>
      <c r="BD33" s="276"/>
      <c r="BE33" s="276"/>
      <c r="BF33" s="270"/>
      <c r="BG33" s="351"/>
      <c r="BH33" s="270"/>
      <c r="BI33" s="270"/>
      <c r="BJ33" s="276"/>
      <c r="BK33" s="276"/>
      <c r="BL33" s="370"/>
      <c r="BM33" s="373"/>
      <c r="BN33" s="370"/>
      <c r="BO33" s="282"/>
      <c r="BP33" s="276"/>
      <c r="BQ33" s="273"/>
      <c r="BR33" s="281"/>
      <c r="BS33" s="276"/>
      <c r="BT33" s="272"/>
      <c r="BU33" s="272"/>
      <c r="BV33" s="272"/>
      <c r="BW33" s="272"/>
      <c r="BX33" s="272"/>
      <c r="BY33" s="272"/>
      <c r="BZ33" s="272"/>
      <c r="CA33" s="277"/>
      <c r="CB33" s="273"/>
      <c r="CC33" s="276"/>
      <c r="CD33" s="275"/>
      <c r="CE33" s="275"/>
      <c r="CF33" s="270"/>
      <c r="CG33" s="270"/>
      <c r="CH33" s="269"/>
      <c r="CI33" s="281"/>
      <c r="CJ33" s="270"/>
      <c r="CK33" s="278"/>
      <c r="CL33" s="278"/>
      <c r="CM33" s="278"/>
      <c r="CN33" s="279"/>
      <c r="CO33" s="279"/>
      <c r="CP33" s="269"/>
      <c r="CQ33" s="281"/>
      <c r="CR33" s="276"/>
      <c r="CS33" s="272"/>
      <c r="CT33" s="272"/>
      <c r="CU33" s="278"/>
      <c r="CV33" s="278"/>
      <c r="CW33" s="278"/>
      <c r="CX33" s="278"/>
      <c r="CY33" s="278"/>
      <c r="CZ33" s="278"/>
      <c r="DA33" s="278"/>
      <c r="DB33" s="281"/>
      <c r="DC33" s="276"/>
      <c r="DD33" s="276"/>
      <c r="DE33" s="269"/>
      <c r="DF33" s="269"/>
      <c r="DG33" s="270"/>
      <c r="DH33" s="270"/>
      <c r="DI33" s="276"/>
      <c r="DJ33" s="276"/>
      <c r="DK33" s="276"/>
      <c r="DL33" s="276"/>
      <c r="DM33" s="272"/>
      <c r="DN33" s="269"/>
      <c r="DO33" s="269"/>
      <c r="DP33" s="272"/>
      <c r="DQ33" s="269"/>
      <c r="DR33" s="281"/>
      <c r="DS33" s="269"/>
      <c r="DT33" s="274"/>
      <c r="DU33" s="275"/>
      <c r="DV33" s="275"/>
      <c r="DW33" s="273"/>
      <c r="DX33" s="273"/>
      <c r="DY33" s="275"/>
      <c r="DZ33" s="275"/>
      <c r="EA33" s="275"/>
      <c r="EB33" s="275"/>
      <c r="EC33" s="275"/>
      <c r="ED33" s="275"/>
      <c r="EE33" s="275"/>
      <c r="EF33" s="275"/>
      <c r="EG33" s="275"/>
      <c r="EH33" s="275"/>
      <c r="EI33" s="275"/>
      <c r="EJ33" s="275"/>
      <c r="EK33" s="273"/>
      <c r="EL33" s="289"/>
      <c r="EM33" s="289"/>
      <c r="EN33" s="289"/>
      <c r="EO33" s="289"/>
      <c r="EP33" s="289"/>
      <c r="EQ33" s="289"/>
      <c r="ER33" s="289"/>
      <c r="ES33" s="289"/>
      <c r="ET33" s="289"/>
      <c r="EU33" s="289"/>
      <c r="EV33" s="289"/>
      <c r="EW33" s="289"/>
      <c r="EX33" s="289"/>
      <c r="EY33" s="289"/>
      <c r="EZ33" s="289"/>
      <c r="FA33" s="289"/>
      <c r="FB33" s="289"/>
      <c r="FC33" s="289"/>
      <c r="FD33" s="289"/>
      <c r="FE33" s="290"/>
      <c r="FF33" s="290"/>
      <c r="FG33" s="290"/>
      <c r="FH33" s="290"/>
      <c r="FI33" s="290"/>
      <c r="FJ33" s="290"/>
      <c r="FK33" s="290"/>
      <c r="FL33" s="290"/>
      <c r="FM33" s="290"/>
      <c r="FN33" s="290"/>
      <c r="FO33" s="290"/>
      <c r="FP33" s="290"/>
      <c r="FQ33" s="290"/>
      <c r="FR33" s="290"/>
      <c r="FS33" s="290"/>
      <c r="FT33" s="290"/>
      <c r="FU33" s="290"/>
      <c r="FV33" s="290"/>
      <c r="FW33" s="290"/>
      <c r="FX33" s="268"/>
      <c r="FY33" s="268"/>
      <c r="FZ33" s="268"/>
      <c r="GA33" s="268"/>
      <c r="GB33" s="268"/>
      <c r="GC33" s="268"/>
      <c r="GD33" s="268"/>
      <c r="GE33" s="268"/>
      <c r="GF33" s="268"/>
      <c r="GG33" s="268"/>
      <c r="GH33" s="268"/>
      <c r="GI33" s="268"/>
      <c r="GJ33" s="268"/>
      <c r="GK33" s="268"/>
      <c r="GL33" s="268"/>
      <c r="GM33" s="268"/>
      <c r="GN33" s="268"/>
      <c r="GO33" s="268"/>
      <c r="HB33" s="294"/>
      <c r="HC33" s="294"/>
      <c r="HL33" s="341"/>
      <c r="HM33" s="341"/>
      <c r="HN33" s="341"/>
    </row>
    <row r="34" spans="1:222" x14ac:dyDescent="0.3">
      <c r="A34" s="269"/>
      <c r="B34" s="270"/>
      <c r="C34" s="270"/>
      <c r="D34" s="269"/>
      <c r="E34" s="281"/>
      <c r="F34" s="269"/>
      <c r="G34" s="384"/>
      <c r="H34" s="276"/>
      <c r="I34" s="272"/>
      <c r="J34" s="271"/>
      <c r="K34" s="269"/>
      <c r="L34" s="270"/>
      <c r="M34" s="270"/>
      <c r="N34" s="269"/>
      <c r="O34" s="270"/>
      <c r="P34" s="270"/>
      <c r="Q34" s="270"/>
      <c r="R34" s="270"/>
      <c r="S34" s="270"/>
      <c r="T34" s="270"/>
      <c r="U34" s="270"/>
      <c r="V34" s="270"/>
      <c r="W34" s="270"/>
      <c r="X34" s="270"/>
      <c r="Y34" s="270"/>
      <c r="Z34" s="269"/>
      <c r="AA34" s="269"/>
      <c r="AB34" s="269"/>
      <c r="AC34" s="269"/>
      <c r="AD34" s="281"/>
      <c r="AE34" s="281"/>
      <c r="AF34" s="276"/>
      <c r="AG34" s="276"/>
      <c r="AH34" s="281"/>
      <c r="AI34" s="281"/>
      <c r="AJ34" s="269"/>
      <c r="AK34" s="276"/>
      <c r="AL34" s="276"/>
      <c r="AM34" s="270"/>
      <c r="AN34" s="270"/>
      <c r="AO34" s="270"/>
      <c r="AP34" s="270"/>
      <c r="AQ34" s="273"/>
      <c r="AR34" s="273"/>
      <c r="AS34" s="273"/>
      <c r="AT34" s="273"/>
      <c r="AU34" s="270"/>
      <c r="AV34" s="276"/>
      <c r="AW34" s="276"/>
      <c r="AX34" s="275"/>
      <c r="AY34" s="276"/>
      <c r="AZ34" s="276"/>
      <c r="BA34" s="275"/>
      <c r="BB34" s="276"/>
      <c r="BC34" s="276"/>
      <c r="BD34" s="276"/>
      <c r="BE34" s="276"/>
      <c r="BF34" s="270"/>
      <c r="BG34" s="351"/>
      <c r="BH34" s="270"/>
      <c r="BI34" s="270"/>
      <c r="BJ34" s="276"/>
      <c r="BK34" s="276"/>
      <c r="BL34" s="370"/>
      <c r="BM34" s="373"/>
      <c r="BN34" s="370"/>
      <c r="BO34" s="282"/>
      <c r="BP34" s="276"/>
      <c r="BQ34" s="273"/>
      <c r="BR34" s="281"/>
      <c r="BS34" s="276"/>
      <c r="BT34" s="272"/>
      <c r="BU34" s="272"/>
      <c r="BV34" s="272"/>
      <c r="BW34" s="272"/>
      <c r="BX34" s="272"/>
      <c r="BY34" s="272"/>
      <c r="BZ34" s="272"/>
      <c r="CA34" s="277"/>
      <c r="CB34" s="273"/>
      <c r="CC34" s="276"/>
      <c r="CD34" s="275"/>
      <c r="CE34" s="275"/>
      <c r="CF34" s="270"/>
      <c r="CG34" s="270"/>
      <c r="CH34" s="269"/>
      <c r="CI34" s="281"/>
      <c r="CJ34" s="270"/>
      <c r="CK34" s="278"/>
      <c r="CL34" s="278"/>
      <c r="CM34" s="278"/>
      <c r="CN34" s="279"/>
      <c r="CO34" s="279"/>
      <c r="CP34" s="269"/>
      <c r="CQ34" s="281"/>
      <c r="CR34" s="276"/>
      <c r="CS34" s="272"/>
      <c r="CT34" s="272"/>
      <c r="CU34" s="278"/>
      <c r="CV34" s="278"/>
      <c r="CW34" s="278"/>
      <c r="CX34" s="278"/>
      <c r="CY34" s="278"/>
      <c r="CZ34" s="278"/>
      <c r="DA34" s="278"/>
      <c r="DB34" s="281"/>
      <c r="DC34" s="276"/>
      <c r="DD34" s="276"/>
      <c r="DE34" s="269"/>
      <c r="DF34" s="269"/>
      <c r="DG34" s="270"/>
      <c r="DH34" s="270"/>
      <c r="DI34" s="276"/>
      <c r="DJ34" s="276"/>
      <c r="DK34" s="276"/>
      <c r="DL34" s="276"/>
      <c r="DM34" s="272"/>
      <c r="DN34" s="269"/>
      <c r="DO34" s="269"/>
      <c r="DP34" s="272"/>
      <c r="DQ34" s="269"/>
      <c r="DR34" s="281"/>
      <c r="DS34" s="269"/>
      <c r="DT34" s="274"/>
      <c r="DU34" s="275"/>
      <c r="DV34" s="275"/>
      <c r="DW34" s="273"/>
      <c r="DX34" s="273"/>
      <c r="DY34" s="275"/>
      <c r="DZ34" s="275"/>
      <c r="EA34" s="275"/>
      <c r="EB34" s="275"/>
      <c r="EC34" s="275"/>
      <c r="ED34" s="275"/>
      <c r="EE34" s="275"/>
      <c r="EF34" s="275"/>
      <c r="EG34" s="275"/>
      <c r="EH34" s="275"/>
      <c r="EI34" s="275"/>
      <c r="EJ34" s="275"/>
      <c r="EK34" s="273"/>
      <c r="EL34" s="289"/>
      <c r="EM34" s="289"/>
      <c r="EN34" s="289"/>
      <c r="EO34" s="289"/>
      <c r="EP34" s="289"/>
      <c r="EQ34" s="289"/>
      <c r="ER34" s="289"/>
      <c r="ES34" s="289"/>
      <c r="ET34" s="289"/>
      <c r="EU34" s="289"/>
      <c r="EV34" s="289"/>
      <c r="EW34" s="289"/>
      <c r="EX34" s="289"/>
      <c r="EY34" s="289"/>
      <c r="EZ34" s="289"/>
      <c r="FA34" s="289"/>
      <c r="FB34" s="289"/>
      <c r="FC34" s="289"/>
      <c r="FD34" s="289"/>
      <c r="FE34" s="290"/>
      <c r="FF34" s="290"/>
      <c r="FG34" s="290"/>
      <c r="FH34" s="290"/>
      <c r="FI34" s="290"/>
      <c r="FJ34" s="290"/>
      <c r="FK34" s="290"/>
      <c r="FL34" s="290"/>
      <c r="FM34" s="290"/>
      <c r="FN34" s="290"/>
      <c r="FO34" s="290"/>
      <c r="FP34" s="290"/>
      <c r="FQ34" s="290"/>
      <c r="FR34" s="290"/>
      <c r="FS34" s="290"/>
      <c r="FT34" s="290"/>
      <c r="FU34" s="290"/>
      <c r="FV34" s="290"/>
      <c r="FW34" s="290"/>
      <c r="FX34" s="268"/>
      <c r="FY34" s="268"/>
      <c r="FZ34" s="268"/>
      <c r="GA34" s="268"/>
      <c r="GB34" s="268"/>
      <c r="GC34" s="268"/>
      <c r="GD34" s="268"/>
      <c r="GE34" s="268"/>
      <c r="GF34" s="268"/>
      <c r="GG34" s="268"/>
      <c r="GH34" s="268"/>
      <c r="GI34" s="268"/>
      <c r="GJ34" s="268"/>
      <c r="GK34" s="268"/>
      <c r="GL34" s="268"/>
      <c r="GM34" s="268"/>
      <c r="GN34" s="268"/>
      <c r="GO34" s="268"/>
      <c r="HB34" s="294"/>
      <c r="HC34" s="294"/>
      <c r="HL34" s="341"/>
      <c r="HM34" s="341"/>
      <c r="HN34" s="341"/>
    </row>
    <row r="35" spans="1:222" x14ac:dyDescent="0.3">
      <c r="A35" s="269"/>
      <c r="B35" s="270"/>
      <c r="C35" s="270"/>
      <c r="D35" s="269"/>
      <c r="E35" s="281"/>
      <c r="F35" s="269"/>
      <c r="G35" s="384"/>
      <c r="H35" s="276"/>
      <c r="I35" s="272"/>
      <c r="J35" s="271"/>
      <c r="K35" s="269"/>
      <c r="L35" s="270"/>
      <c r="M35" s="270"/>
      <c r="N35" s="269"/>
      <c r="O35" s="270"/>
      <c r="P35" s="270"/>
      <c r="Q35" s="270"/>
      <c r="R35" s="270"/>
      <c r="S35" s="270"/>
      <c r="T35" s="270"/>
      <c r="U35" s="270"/>
      <c r="V35" s="270"/>
      <c r="W35" s="270"/>
      <c r="X35" s="270"/>
      <c r="Y35" s="270"/>
      <c r="Z35" s="269"/>
      <c r="AA35" s="269"/>
      <c r="AB35" s="269"/>
      <c r="AC35" s="269"/>
      <c r="AD35" s="281"/>
      <c r="AE35" s="281"/>
      <c r="AF35" s="276"/>
      <c r="AG35" s="276"/>
      <c r="AH35" s="281"/>
      <c r="AI35" s="281"/>
      <c r="AJ35" s="269"/>
      <c r="AK35" s="276"/>
      <c r="AL35" s="276"/>
      <c r="AM35" s="270"/>
      <c r="AN35" s="270"/>
      <c r="AO35" s="270"/>
      <c r="AP35" s="270"/>
      <c r="AQ35" s="273"/>
      <c r="AR35" s="273"/>
      <c r="AS35" s="273"/>
      <c r="AT35" s="273"/>
      <c r="AU35" s="270"/>
      <c r="AV35" s="276"/>
      <c r="AW35" s="276"/>
      <c r="AX35" s="275"/>
      <c r="AY35" s="276"/>
      <c r="AZ35" s="276"/>
      <c r="BA35" s="275"/>
      <c r="BB35" s="276"/>
      <c r="BC35" s="276"/>
      <c r="BD35" s="276"/>
      <c r="BE35" s="276"/>
      <c r="BF35" s="270"/>
      <c r="BG35" s="351"/>
      <c r="BH35" s="270"/>
      <c r="BI35" s="270"/>
      <c r="BJ35" s="276"/>
      <c r="BK35" s="276"/>
      <c r="BL35" s="370"/>
      <c r="BM35" s="373"/>
      <c r="BN35" s="370"/>
      <c r="BO35" s="282"/>
      <c r="BP35" s="276"/>
      <c r="BQ35" s="273"/>
      <c r="BR35" s="281"/>
      <c r="BS35" s="276"/>
      <c r="BT35" s="272"/>
      <c r="BU35" s="272"/>
      <c r="BV35" s="272"/>
      <c r="BW35" s="272"/>
      <c r="BX35" s="272"/>
      <c r="BY35" s="272"/>
      <c r="BZ35" s="272"/>
      <c r="CA35" s="277"/>
      <c r="CB35" s="273"/>
      <c r="CC35" s="276"/>
      <c r="CD35" s="275"/>
      <c r="CE35" s="275"/>
      <c r="CF35" s="270"/>
      <c r="CG35" s="270"/>
      <c r="CH35" s="269"/>
      <c r="CI35" s="281"/>
      <c r="CJ35" s="270"/>
      <c r="CK35" s="278"/>
      <c r="CL35" s="278"/>
      <c r="CM35" s="278"/>
      <c r="CN35" s="279"/>
      <c r="CO35" s="279"/>
      <c r="CP35" s="269"/>
      <c r="CQ35" s="281"/>
      <c r="CR35" s="276"/>
      <c r="CS35" s="272"/>
      <c r="CT35" s="272"/>
      <c r="CU35" s="278"/>
      <c r="CV35" s="278"/>
      <c r="CW35" s="278"/>
      <c r="CX35" s="278"/>
      <c r="CY35" s="278"/>
      <c r="CZ35" s="278"/>
      <c r="DA35" s="278"/>
      <c r="DB35" s="281"/>
      <c r="DC35" s="276"/>
      <c r="DD35" s="276"/>
      <c r="DE35" s="269"/>
      <c r="DF35" s="269"/>
      <c r="DG35" s="270"/>
      <c r="DH35" s="270"/>
      <c r="DI35" s="276"/>
      <c r="DJ35" s="276"/>
      <c r="DK35" s="276"/>
      <c r="DL35" s="276"/>
      <c r="DM35" s="272"/>
      <c r="DN35" s="269"/>
      <c r="DO35" s="269"/>
      <c r="DP35" s="272"/>
      <c r="DQ35" s="269"/>
      <c r="DR35" s="281"/>
      <c r="DS35" s="269"/>
      <c r="DT35" s="274"/>
      <c r="DU35" s="275"/>
      <c r="DV35" s="275"/>
      <c r="DW35" s="273"/>
      <c r="DX35" s="273"/>
      <c r="DY35" s="275"/>
      <c r="DZ35" s="275"/>
      <c r="EA35" s="275"/>
      <c r="EB35" s="275"/>
      <c r="EC35" s="275"/>
      <c r="ED35" s="275"/>
      <c r="EE35" s="275"/>
      <c r="EF35" s="275"/>
      <c r="EG35" s="275"/>
      <c r="EH35" s="275"/>
      <c r="EI35" s="275"/>
      <c r="EJ35" s="275"/>
      <c r="EK35" s="273"/>
      <c r="EL35" s="289"/>
      <c r="EM35" s="289"/>
      <c r="EN35" s="289"/>
      <c r="EO35" s="289"/>
      <c r="EP35" s="289"/>
      <c r="EQ35" s="289"/>
      <c r="ER35" s="289"/>
      <c r="ES35" s="289"/>
      <c r="ET35" s="289"/>
      <c r="EU35" s="289"/>
      <c r="EV35" s="289"/>
      <c r="EW35" s="289"/>
      <c r="EX35" s="289"/>
      <c r="EY35" s="289"/>
      <c r="EZ35" s="289"/>
      <c r="FA35" s="289"/>
      <c r="FB35" s="289"/>
      <c r="FC35" s="289"/>
      <c r="FD35" s="289"/>
      <c r="FE35" s="290"/>
      <c r="FF35" s="290"/>
      <c r="FG35" s="290"/>
      <c r="FH35" s="290"/>
      <c r="FI35" s="290"/>
      <c r="FJ35" s="290"/>
      <c r="FK35" s="290"/>
      <c r="FL35" s="290"/>
      <c r="FM35" s="290"/>
      <c r="FN35" s="290"/>
      <c r="FO35" s="290"/>
      <c r="FP35" s="290"/>
      <c r="FQ35" s="290"/>
      <c r="FR35" s="290"/>
      <c r="FS35" s="290"/>
      <c r="FT35" s="290"/>
      <c r="FU35" s="290"/>
      <c r="FV35" s="290"/>
      <c r="FW35" s="290"/>
      <c r="FX35" s="268"/>
      <c r="FY35" s="268"/>
      <c r="FZ35" s="268"/>
      <c r="GA35" s="268"/>
      <c r="GB35" s="268"/>
      <c r="GC35" s="268"/>
      <c r="GD35" s="268"/>
      <c r="GE35" s="268"/>
      <c r="GF35" s="268"/>
      <c r="GG35" s="268"/>
      <c r="GH35" s="268"/>
      <c r="GI35" s="268"/>
      <c r="GJ35" s="268"/>
      <c r="GK35" s="268"/>
      <c r="GL35" s="268"/>
      <c r="GM35" s="268"/>
      <c r="GN35" s="268"/>
      <c r="GO35" s="268"/>
      <c r="HB35" s="294"/>
      <c r="HC35" s="294"/>
      <c r="HL35" s="341"/>
      <c r="HM35" s="341"/>
      <c r="HN35" s="341"/>
    </row>
    <row r="36" spans="1:222" x14ac:dyDescent="0.3">
      <c r="A36" s="269"/>
      <c r="B36" s="270"/>
      <c r="C36" s="270"/>
      <c r="D36" s="269"/>
      <c r="E36" s="281"/>
      <c r="F36" s="269"/>
      <c r="G36" s="384"/>
      <c r="H36" s="276"/>
      <c r="I36" s="272"/>
      <c r="J36" s="271"/>
      <c r="K36" s="269"/>
      <c r="L36" s="270"/>
      <c r="M36" s="270"/>
      <c r="N36" s="269"/>
      <c r="O36" s="270"/>
      <c r="P36" s="270"/>
      <c r="Q36" s="270"/>
      <c r="R36" s="270"/>
      <c r="S36" s="270"/>
      <c r="T36" s="270"/>
      <c r="U36" s="270"/>
      <c r="V36" s="270"/>
      <c r="W36" s="270"/>
      <c r="X36" s="270"/>
      <c r="Y36" s="270"/>
      <c r="Z36" s="269"/>
      <c r="AA36" s="269"/>
      <c r="AB36" s="269"/>
      <c r="AC36" s="269"/>
      <c r="AD36" s="281"/>
      <c r="AE36" s="281"/>
      <c r="AF36" s="276"/>
      <c r="AG36" s="276"/>
      <c r="AH36" s="281"/>
      <c r="AI36" s="281"/>
      <c r="AJ36" s="269"/>
      <c r="AK36" s="276"/>
      <c r="AL36" s="276"/>
      <c r="AM36" s="270"/>
      <c r="AN36" s="270"/>
      <c r="AO36" s="270"/>
      <c r="AP36" s="270"/>
      <c r="AQ36" s="273"/>
      <c r="AR36" s="273"/>
      <c r="AS36" s="273"/>
      <c r="AT36" s="273"/>
      <c r="AU36" s="270"/>
      <c r="AV36" s="276"/>
      <c r="AW36" s="276"/>
      <c r="AX36" s="275"/>
      <c r="AY36" s="276"/>
      <c r="AZ36" s="276"/>
      <c r="BA36" s="275"/>
      <c r="BB36" s="276"/>
      <c r="BC36" s="276"/>
      <c r="BD36" s="276"/>
      <c r="BE36" s="276"/>
      <c r="BF36" s="270"/>
      <c r="BG36" s="351"/>
      <c r="BH36" s="270"/>
      <c r="BI36" s="270"/>
      <c r="BJ36" s="276"/>
      <c r="BK36" s="276"/>
      <c r="BL36" s="370"/>
      <c r="BM36" s="373"/>
      <c r="BN36" s="370"/>
      <c r="BO36" s="282"/>
      <c r="BP36" s="276"/>
      <c r="BQ36" s="273"/>
      <c r="BR36" s="281"/>
      <c r="BS36" s="276"/>
      <c r="BT36" s="272"/>
      <c r="BU36" s="272"/>
      <c r="BV36" s="272"/>
      <c r="BW36" s="272"/>
      <c r="BX36" s="272"/>
      <c r="BY36" s="272"/>
      <c r="BZ36" s="272"/>
      <c r="CA36" s="277"/>
      <c r="CB36" s="273"/>
      <c r="CC36" s="276"/>
      <c r="CD36" s="275"/>
      <c r="CE36" s="275"/>
      <c r="CF36" s="270"/>
      <c r="CG36" s="270"/>
      <c r="CH36" s="269"/>
      <c r="CI36" s="281"/>
      <c r="CJ36" s="270"/>
      <c r="CK36" s="278"/>
      <c r="CL36" s="278"/>
      <c r="CM36" s="278"/>
      <c r="CN36" s="279"/>
      <c r="CO36" s="279"/>
      <c r="CP36" s="269"/>
      <c r="CQ36" s="281"/>
      <c r="CR36" s="276"/>
      <c r="CS36" s="272"/>
      <c r="CT36" s="272"/>
      <c r="CU36" s="278"/>
      <c r="CV36" s="278"/>
      <c r="CW36" s="278"/>
      <c r="CX36" s="278"/>
      <c r="CY36" s="278"/>
      <c r="CZ36" s="278"/>
      <c r="DA36" s="278"/>
      <c r="DB36" s="281"/>
      <c r="DC36" s="276"/>
      <c r="DD36" s="276"/>
      <c r="DE36" s="269"/>
      <c r="DF36" s="269"/>
      <c r="DG36" s="270"/>
      <c r="DH36" s="270"/>
      <c r="DI36" s="276"/>
      <c r="DJ36" s="276"/>
      <c r="DK36" s="276"/>
      <c r="DL36" s="276"/>
      <c r="DM36" s="272"/>
      <c r="DN36" s="269"/>
      <c r="DO36" s="269"/>
      <c r="DP36" s="272"/>
      <c r="DQ36" s="269"/>
      <c r="DR36" s="281"/>
      <c r="DS36" s="269"/>
      <c r="DT36" s="274"/>
      <c r="DU36" s="275"/>
      <c r="DV36" s="275"/>
      <c r="DW36" s="273"/>
      <c r="DX36" s="273"/>
      <c r="DY36" s="275"/>
      <c r="DZ36" s="275"/>
      <c r="EA36" s="275"/>
      <c r="EB36" s="275"/>
      <c r="EC36" s="275"/>
      <c r="ED36" s="275"/>
      <c r="EE36" s="275"/>
      <c r="EF36" s="275"/>
      <c r="EG36" s="275"/>
      <c r="EH36" s="275"/>
      <c r="EI36" s="275"/>
      <c r="EJ36" s="275"/>
      <c r="EK36" s="273"/>
      <c r="EL36" s="289"/>
      <c r="EM36" s="289"/>
      <c r="EN36" s="289"/>
      <c r="EO36" s="289"/>
      <c r="EP36" s="289"/>
      <c r="EQ36" s="289"/>
      <c r="ER36" s="289"/>
      <c r="ES36" s="289"/>
      <c r="ET36" s="289"/>
      <c r="EU36" s="289"/>
      <c r="EV36" s="289"/>
      <c r="EW36" s="289"/>
      <c r="EX36" s="289"/>
      <c r="EY36" s="289"/>
      <c r="EZ36" s="289"/>
      <c r="FA36" s="289"/>
      <c r="FB36" s="289"/>
      <c r="FC36" s="289"/>
      <c r="FD36" s="289"/>
      <c r="FE36" s="290"/>
      <c r="FF36" s="290"/>
      <c r="FG36" s="290"/>
      <c r="FH36" s="290"/>
      <c r="FI36" s="290"/>
      <c r="FJ36" s="290"/>
      <c r="FK36" s="290"/>
      <c r="FL36" s="290"/>
      <c r="FM36" s="290"/>
      <c r="FN36" s="290"/>
      <c r="FO36" s="290"/>
      <c r="FP36" s="290"/>
      <c r="FQ36" s="290"/>
      <c r="FR36" s="290"/>
      <c r="FS36" s="290"/>
      <c r="FT36" s="290"/>
      <c r="FU36" s="290"/>
      <c r="FV36" s="290"/>
      <c r="FW36" s="290"/>
      <c r="FX36" s="268"/>
      <c r="FY36" s="268"/>
      <c r="FZ36" s="268"/>
      <c r="GA36" s="268"/>
      <c r="GB36" s="268"/>
      <c r="GC36" s="268"/>
      <c r="GD36" s="268"/>
      <c r="GE36" s="268"/>
      <c r="GF36" s="268"/>
      <c r="GG36" s="268"/>
      <c r="GH36" s="268"/>
      <c r="GI36" s="268"/>
      <c r="GJ36" s="268"/>
      <c r="GK36" s="268"/>
      <c r="GL36" s="268"/>
      <c r="GM36" s="268"/>
      <c r="GN36" s="268"/>
      <c r="GO36" s="268"/>
      <c r="HB36" s="294"/>
      <c r="HC36" s="294"/>
      <c r="HL36" s="341"/>
      <c r="HM36" s="341"/>
      <c r="HN36" s="341"/>
    </row>
    <row r="37" spans="1:222" x14ac:dyDescent="0.3">
      <c r="A37" s="269"/>
      <c r="B37" s="270"/>
      <c r="C37" s="270"/>
      <c r="D37" s="269"/>
      <c r="E37" s="281"/>
      <c r="F37" s="269"/>
      <c r="G37" s="384"/>
      <c r="H37" s="276"/>
      <c r="I37" s="272"/>
      <c r="J37" s="271"/>
      <c r="K37" s="269"/>
      <c r="L37" s="270"/>
      <c r="M37" s="270"/>
      <c r="N37" s="269"/>
      <c r="O37" s="270"/>
      <c r="P37" s="270"/>
      <c r="Q37" s="270"/>
      <c r="R37" s="270"/>
      <c r="S37" s="270"/>
      <c r="T37" s="270"/>
      <c r="U37" s="270"/>
      <c r="V37" s="270"/>
      <c r="W37" s="270"/>
      <c r="X37" s="270"/>
      <c r="Y37" s="270"/>
      <c r="Z37" s="269"/>
      <c r="AA37" s="269"/>
      <c r="AB37" s="269"/>
      <c r="AC37" s="269"/>
      <c r="AD37" s="281"/>
      <c r="AE37" s="281"/>
      <c r="AF37" s="276"/>
      <c r="AG37" s="276"/>
      <c r="AH37" s="281"/>
      <c r="AI37" s="281"/>
      <c r="AJ37" s="269"/>
      <c r="AK37" s="276"/>
      <c r="AL37" s="276"/>
      <c r="AM37" s="270"/>
      <c r="AN37" s="270"/>
      <c r="AO37" s="270"/>
      <c r="AP37" s="270"/>
      <c r="AQ37" s="273"/>
      <c r="AR37" s="273"/>
      <c r="AS37" s="273"/>
      <c r="AT37" s="273"/>
      <c r="AU37" s="270"/>
      <c r="AV37" s="276"/>
      <c r="AW37" s="276"/>
      <c r="AX37" s="275"/>
      <c r="AY37" s="276"/>
      <c r="AZ37" s="276"/>
      <c r="BA37" s="275"/>
      <c r="BB37" s="276"/>
      <c r="BC37" s="276"/>
      <c r="BD37" s="276"/>
      <c r="BE37" s="276"/>
      <c r="BF37" s="270"/>
      <c r="BG37" s="351"/>
      <c r="BH37" s="270"/>
      <c r="BI37" s="270"/>
      <c r="BJ37" s="276"/>
      <c r="BK37" s="276"/>
      <c r="BL37" s="370"/>
      <c r="BM37" s="373"/>
      <c r="BN37" s="370"/>
      <c r="BO37" s="282"/>
      <c r="BP37" s="276"/>
      <c r="BQ37" s="273"/>
      <c r="BR37" s="281"/>
      <c r="BS37" s="276"/>
      <c r="BT37" s="272"/>
      <c r="BU37" s="272"/>
      <c r="BV37" s="272"/>
      <c r="BW37" s="272"/>
      <c r="BX37" s="272"/>
      <c r="BY37" s="272"/>
      <c r="BZ37" s="272"/>
      <c r="CA37" s="277"/>
      <c r="CB37" s="273"/>
      <c r="CC37" s="276"/>
      <c r="CD37" s="275"/>
      <c r="CE37" s="275"/>
      <c r="CF37" s="270"/>
      <c r="CG37" s="270"/>
      <c r="CH37" s="269"/>
      <c r="CI37" s="281"/>
      <c r="CJ37" s="270"/>
      <c r="CK37" s="278"/>
      <c r="CL37" s="278"/>
      <c r="CM37" s="278"/>
      <c r="CN37" s="279"/>
      <c r="CO37" s="279"/>
      <c r="CP37" s="269"/>
      <c r="CQ37" s="281"/>
      <c r="CR37" s="276"/>
      <c r="CS37" s="272"/>
      <c r="CT37" s="272"/>
      <c r="CU37" s="278"/>
      <c r="CV37" s="278"/>
      <c r="CW37" s="278"/>
      <c r="CX37" s="278"/>
      <c r="CY37" s="278"/>
      <c r="CZ37" s="278"/>
      <c r="DA37" s="278"/>
      <c r="DB37" s="281"/>
      <c r="DC37" s="276"/>
      <c r="DD37" s="276"/>
      <c r="DE37" s="269"/>
      <c r="DF37" s="269"/>
      <c r="DG37" s="270"/>
      <c r="DH37" s="270"/>
      <c r="DI37" s="276"/>
      <c r="DJ37" s="276"/>
      <c r="DK37" s="276"/>
      <c r="DL37" s="276"/>
      <c r="DM37" s="272"/>
      <c r="DN37" s="269"/>
      <c r="DO37" s="269"/>
      <c r="DP37" s="272"/>
      <c r="DQ37" s="269"/>
      <c r="DR37" s="281"/>
      <c r="DS37" s="269"/>
      <c r="DT37" s="274"/>
      <c r="DU37" s="275"/>
      <c r="DV37" s="275"/>
      <c r="DW37" s="273"/>
      <c r="DX37" s="273"/>
      <c r="DY37" s="275"/>
      <c r="DZ37" s="275"/>
      <c r="EA37" s="275"/>
      <c r="EB37" s="275"/>
      <c r="EC37" s="275"/>
      <c r="ED37" s="275"/>
      <c r="EE37" s="275"/>
      <c r="EF37" s="275"/>
      <c r="EG37" s="275"/>
      <c r="EH37" s="275"/>
      <c r="EI37" s="275"/>
      <c r="EJ37" s="275"/>
      <c r="EK37" s="273"/>
      <c r="EL37" s="289"/>
      <c r="EM37" s="289"/>
      <c r="EN37" s="289"/>
      <c r="EO37" s="289"/>
      <c r="EP37" s="289"/>
      <c r="EQ37" s="289"/>
      <c r="ER37" s="289"/>
      <c r="ES37" s="289"/>
      <c r="ET37" s="289"/>
      <c r="EU37" s="289"/>
      <c r="EV37" s="289"/>
      <c r="EW37" s="289"/>
      <c r="EX37" s="289"/>
      <c r="EY37" s="289"/>
      <c r="EZ37" s="289"/>
      <c r="FA37" s="289"/>
      <c r="FB37" s="289"/>
      <c r="FC37" s="289"/>
      <c r="FD37" s="289"/>
      <c r="FE37" s="290"/>
      <c r="FF37" s="290"/>
      <c r="FG37" s="290"/>
      <c r="FH37" s="290"/>
      <c r="FI37" s="290"/>
      <c r="FJ37" s="290"/>
      <c r="FK37" s="290"/>
      <c r="FL37" s="290"/>
      <c r="FM37" s="290"/>
      <c r="FN37" s="290"/>
      <c r="FO37" s="290"/>
      <c r="FP37" s="290"/>
      <c r="FQ37" s="290"/>
      <c r="FR37" s="290"/>
      <c r="FS37" s="290"/>
      <c r="FT37" s="290"/>
      <c r="FU37" s="290"/>
      <c r="FV37" s="290"/>
      <c r="FW37" s="290"/>
      <c r="FX37" s="268"/>
      <c r="FY37" s="268"/>
      <c r="FZ37" s="268"/>
      <c r="GA37" s="268"/>
      <c r="GB37" s="268"/>
      <c r="GC37" s="268"/>
      <c r="GD37" s="268"/>
      <c r="GE37" s="268"/>
      <c r="GF37" s="268"/>
      <c r="GG37" s="268"/>
      <c r="GH37" s="268"/>
      <c r="GI37" s="268"/>
      <c r="GJ37" s="268"/>
      <c r="GK37" s="268"/>
      <c r="GL37" s="268"/>
      <c r="GM37" s="268"/>
      <c r="GN37" s="268"/>
      <c r="GO37" s="268"/>
      <c r="HB37" s="294"/>
      <c r="HC37" s="294"/>
      <c r="HL37" s="341"/>
      <c r="HM37" s="341"/>
      <c r="HN37" s="341"/>
    </row>
    <row r="38" spans="1:222" x14ac:dyDescent="0.3">
      <c r="A38" s="269"/>
      <c r="B38" s="270"/>
      <c r="C38" s="270"/>
      <c r="D38" s="269"/>
      <c r="E38" s="281"/>
      <c r="F38" s="269"/>
      <c r="G38" s="384"/>
      <c r="H38" s="276"/>
      <c r="I38" s="272"/>
      <c r="J38" s="271"/>
      <c r="K38" s="269"/>
      <c r="L38" s="270"/>
      <c r="M38" s="270"/>
      <c r="N38" s="269"/>
      <c r="O38" s="270"/>
      <c r="P38" s="270"/>
      <c r="Q38" s="270"/>
      <c r="R38" s="270"/>
      <c r="S38" s="270"/>
      <c r="T38" s="270"/>
      <c r="U38" s="270"/>
      <c r="V38" s="270"/>
      <c r="W38" s="270"/>
      <c r="X38" s="270"/>
      <c r="Y38" s="270"/>
      <c r="Z38" s="269"/>
      <c r="AA38" s="269"/>
      <c r="AB38" s="269"/>
      <c r="AC38" s="269"/>
      <c r="AD38" s="281"/>
      <c r="AE38" s="281"/>
      <c r="AF38" s="276"/>
      <c r="AG38" s="276"/>
      <c r="AH38" s="281"/>
      <c r="AI38" s="281"/>
      <c r="AJ38" s="269"/>
      <c r="AK38" s="276"/>
      <c r="AL38" s="276"/>
      <c r="AM38" s="270"/>
      <c r="AN38" s="270"/>
      <c r="AO38" s="270"/>
      <c r="AP38" s="270"/>
      <c r="AQ38" s="273"/>
      <c r="AR38" s="273"/>
      <c r="AS38" s="273"/>
      <c r="AT38" s="273"/>
      <c r="AU38" s="270"/>
      <c r="AV38" s="276"/>
      <c r="AW38" s="276"/>
      <c r="AX38" s="275"/>
      <c r="AY38" s="276"/>
      <c r="AZ38" s="276"/>
      <c r="BA38" s="275"/>
      <c r="BB38" s="276"/>
      <c r="BC38" s="276"/>
      <c r="BD38" s="276"/>
      <c r="BE38" s="276"/>
      <c r="BF38" s="270"/>
      <c r="BG38" s="351"/>
      <c r="BH38" s="270"/>
      <c r="BI38" s="270"/>
      <c r="BJ38" s="276"/>
      <c r="BK38" s="276"/>
      <c r="BL38" s="370"/>
      <c r="BM38" s="373"/>
      <c r="BN38" s="370"/>
      <c r="BO38" s="282"/>
      <c r="BP38" s="276"/>
      <c r="BQ38" s="273"/>
      <c r="BR38" s="281"/>
      <c r="BS38" s="276"/>
      <c r="BT38" s="272"/>
      <c r="BU38" s="272"/>
      <c r="BV38" s="272"/>
      <c r="BW38" s="272"/>
      <c r="BX38" s="272"/>
      <c r="BY38" s="272"/>
      <c r="BZ38" s="272"/>
      <c r="CA38" s="277"/>
      <c r="CB38" s="273"/>
      <c r="CC38" s="276"/>
      <c r="CD38" s="275"/>
      <c r="CE38" s="275"/>
      <c r="CF38" s="270"/>
      <c r="CG38" s="270"/>
      <c r="CH38" s="269"/>
      <c r="CI38" s="281"/>
      <c r="CJ38" s="270"/>
      <c r="CK38" s="278"/>
      <c r="CL38" s="278"/>
      <c r="CM38" s="278"/>
      <c r="CN38" s="279"/>
      <c r="CO38" s="279"/>
      <c r="CP38" s="269"/>
      <c r="CQ38" s="281"/>
      <c r="CR38" s="276"/>
      <c r="CS38" s="272"/>
      <c r="CT38" s="272"/>
      <c r="CU38" s="278"/>
      <c r="CV38" s="278"/>
      <c r="CW38" s="278"/>
      <c r="CX38" s="278"/>
      <c r="CY38" s="278"/>
      <c r="CZ38" s="278"/>
      <c r="DA38" s="278"/>
      <c r="DB38" s="281"/>
      <c r="DC38" s="276"/>
      <c r="DD38" s="276"/>
      <c r="DE38" s="269"/>
      <c r="DF38" s="269"/>
      <c r="DG38" s="270"/>
      <c r="DH38" s="270"/>
      <c r="DI38" s="276"/>
      <c r="DJ38" s="276"/>
      <c r="DK38" s="276"/>
      <c r="DL38" s="276"/>
      <c r="DM38" s="272"/>
      <c r="DN38" s="269"/>
      <c r="DO38" s="269"/>
      <c r="DP38" s="272"/>
      <c r="DQ38" s="269"/>
      <c r="DR38" s="281"/>
      <c r="DS38" s="269"/>
      <c r="DT38" s="274"/>
      <c r="DU38" s="275"/>
      <c r="DV38" s="275"/>
      <c r="DW38" s="273"/>
      <c r="DX38" s="273"/>
      <c r="DY38" s="275"/>
      <c r="DZ38" s="275"/>
      <c r="EA38" s="275"/>
      <c r="EB38" s="275"/>
      <c r="EC38" s="275"/>
      <c r="ED38" s="275"/>
      <c r="EE38" s="275"/>
      <c r="EF38" s="275"/>
      <c r="EG38" s="275"/>
      <c r="EH38" s="275"/>
      <c r="EI38" s="275"/>
      <c r="EJ38" s="275"/>
      <c r="EK38" s="273"/>
      <c r="EL38" s="289"/>
      <c r="EM38" s="289"/>
      <c r="EN38" s="289"/>
      <c r="EO38" s="289"/>
      <c r="EP38" s="289"/>
      <c r="EQ38" s="289"/>
      <c r="ER38" s="289"/>
      <c r="ES38" s="289"/>
      <c r="ET38" s="289"/>
      <c r="EU38" s="289"/>
      <c r="EV38" s="289"/>
      <c r="EW38" s="289"/>
      <c r="EX38" s="289"/>
      <c r="EY38" s="289"/>
      <c r="EZ38" s="289"/>
      <c r="FA38" s="289"/>
      <c r="FB38" s="289"/>
      <c r="FC38" s="289"/>
      <c r="FD38" s="289"/>
      <c r="FE38" s="290"/>
      <c r="FF38" s="290"/>
      <c r="FG38" s="290"/>
      <c r="FH38" s="290"/>
      <c r="FI38" s="290"/>
      <c r="FJ38" s="290"/>
      <c r="FK38" s="290"/>
      <c r="FL38" s="290"/>
      <c r="FM38" s="290"/>
      <c r="FN38" s="290"/>
      <c r="FO38" s="290"/>
      <c r="FP38" s="290"/>
      <c r="FQ38" s="290"/>
      <c r="FR38" s="290"/>
      <c r="FS38" s="290"/>
      <c r="FT38" s="290"/>
      <c r="FU38" s="290"/>
      <c r="FV38" s="290"/>
      <c r="FW38" s="290"/>
      <c r="FX38" s="268"/>
      <c r="FY38" s="268"/>
      <c r="FZ38" s="268"/>
      <c r="GA38" s="268"/>
      <c r="GB38" s="268"/>
      <c r="GC38" s="268"/>
      <c r="GD38" s="268"/>
      <c r="GE38" s="268"/>
      <c r="GF38" s="268"/>
      <c r="GG38" s="268"/>
      <c r="GH38" s="268"/>
      <c r="GI38" s="268"/>
      <c r="GJ38" s="268"/>
      <c r="GK38" s="268"/>
      <c r="GL38" s="268"/>
      <c r="GM38" s="268"/>
      <c r="GN38" s="268"/>
      <c r="GO38" s="268"/>
      <c r="HB38" s="294"/>
      <c r="HC38" s="294"/>
      <c r="HL38" s="341"/>
      <c r="HM38" s="341"/>
      <c r="HN38" s="341"/>
    </row>
    <row r="39" spans="1:222" x14ac:dyDescent="0.3">
      <c r="A39" s="269"/>
      <c r="B39" s="270"/>
      <c r="C39" s="270"/>
      <c r="D39" s="269"/>
      <c r="E39" s="281"/>
      <c r="F39" s="269"/>
      <c r="G39" s="384"/>
      <c r="H39" s="276"/>
      <c r="I39" s="272"/>
      <c r="J39" s="271"/>
      <c r="K39" s="269"/>
      <c r="L39" s="270"/>
      <c r="M39" s="270"/>
      <c r="N39" s="269"/>
      <c r="O39" s="270"/>
      <c r="P39" s="270"/>
      <c r="Q39" s="270"/>
      <c r="R39" s="270"/>
      <c r="S39" s="270"/>
      <c r="T39" s="270"/>
      <c r="U39" s="270"/>
      <c r="V39" s="270"/>
      <c r="W39" s="270"/>
      <c r="X39" s="270"/>
      <c r="Y39" s="270"/>
      <c r="Z39" s="269"/>
      <c r="AA39" s="269"/>
      <c r="AB39" s="269"/>
      <c r="AC39" s="269"/>
      <c r="AD39" s="281"/>
      <c r="AE39" s="281"/>
      <c r="AF39" s="276"/>
      <c r="AG39" s="276"/>
      <c r="AH39" s="281"/>
      <c r="AI39" s="281"/>
      <c r="AJ39" s="269"/>
      <c r="AK39" s="276"/>
      <c r="AL39" s="276"/>
      <c r="AM39" s="270"/>
      <c r="AN39" s="270"/>
      <c r="AO39" s="270"/>
      <c r="AP39" s="270"/>
      <c r="AQ39" s="273"/>
      <c r="AR39" s="273"/>
      <c r="AS39" s="273"/>
      <c r="AT39" s="273"/>
      <c r="AU39" s="270"/>
      <c r="AV39" s="276"/>
      <c r="AW39" s="276"/>
      <c r="AX39" s="275"/>
      <c r="AY39" s="276"/>
      <c r="AZ39" s="276"/>
      <c r="BA39" s="275"/>
      <c r="BB39" s="276"/>
      <c r="BC39" s="276"/>
      <c r="BD39" s="276"/>
      <c r="BE39" s="276"/>
      <c r="BF39" s="270"/>
      <c r="BG39" s="351"/>
      <c r="BH39" s="270"/>
      <c r="BI39" s="270"/>
      <c r="BJ39" s="276"/>
      <c r="BK39" s="276"/>
      <c r="BL39" s="370"/>
      <c r="BM39" s="373"/>
      <c r="BN39" s="370"/>
      <c r="BO39" s="282"/>
      <c r="BP39" s="276"/>
      <c r="BQ39" s="273"/>
      <c r="BR39" s="281"/>
      <c r="BS39" s="276"/>
      <c r="BT39" s="272"/>
      <c r="BU39" s="272"/>
      <c r="BV39" s="272"/>
      <c r="BW39" s="272"/>
      <c r="BX39" s="272"/>
      <c r="BY39" s="272"/>
      <c r="BZ39" s="272"/>
      <c r="CA39" s="277"/>
      <c r="CB39" s="273"/>
      <c r="CC39" s="276"/>
      <c r="CD39" s="275"/>
      <c r="CE39" s="275"/>
      <c r="CF39" s="270"/>
      <c r="CG39" s="270"/>
      <c r="CH39" s="269"/>
      <c r="CI39" s="281"/>
      <c r="CJ39" s="270"/>
      <c r="CK39" s="278"/>
      <c r="CL39" s="278"/>
      <c r="CM39" s="278"/>
      <c r="CN39" s="279"/>
      <c r="CO39" s="279"/>
      <c r="CP39" s="269"/>
      <c r="CQ39" s="281"/>
      <c r="CR39" s="276"/>
      <c r="CS39" s="272"/>
      <c r="CT39" s="272"/>
      <c r="CU39" s="278"/>
      <c r="CV39" s="278"/>
      <c r="CW39" s="278"/>
      <c r="CX39" s="278"/>
      <c r="CY39" s="278"/>
      <c r="CZ39" s="278"/>
      <c r="DA39" s="278"/>
      <c r="DB39" s="281"/>
      <c r="DC39" s="276"/>
      <c r="DD39" s="276"/>
      <c r="DE39" s="269"/>
      <c r="DF39" s="269"/>
      <c r="DG39" s="270"/>
      <c r="DH39" s="270"/>
      <c r="DI39" s="276"/>
      <c r="DJ39" s="276"/>
      <c r="DK39" s="276"/>
      <c r="DL39" s="276"/>
      <c r="DM39" s="272"/>
      <c r="DN39" s="269"/>
      <c r="DO39" s="269"/>
      <c r="DP39" s="272"/>
      <c r="DQ39" s="269"/>
      <c r="DR39" s="281"/>
      <c r="DS39" s="269"/>
      <c r="DT39" s="274"/>
      <c r="DU39" s="275"/>
      <c r="DV39" s="275"/>
      <c r="DW39" s="273"/>
      <c r="DX39" s="273"/>
      <c r="DY39" s="275"/>
      <c r="DZ39" s="275"/>
      <c r="EA39" s="275"/>
      <c r="EB39" s="275"/>
      <c r="EC39" s="275"/>
      <c r="ED39" s="275"/>
      <c r="EE39" s="275"/>
      <c r="EF39" s="275"/>
      <c r="EG39" s="275"/>
      <c r="EH39" s="275"/>
      <c r="EI39" s="275"/>
      <c r="EJ39" s="275"/>
      <c r="EK39" s="273"/>
      <c r="EL39" s="289"/>
      <c r="EM39" s="289"/>
      <c r="EN39" s="289"/>
      <c r="EO39" s="289"/>
      <c r="EP39" s="289"/>
      <c r="EQ39" s="289"/>
      <c r="ER39" s="289"/>
      <c r="ES39" s="289"/>
      <c r="ET39" s="289"/>
      <c r="EU39" s="289"/>
      <c r="EV39" s="289"/>
      <c r="EW39" s="289"/>
      <c r="EX39" s="289"/>
      <c r="EY39" s="289"/>
      <c r="EZ39" s="289"/>
      <c r="FA39" s="289"/>
      <c r="FB39" s="289"/>
      <c r="FC39" s="289"/>
      <c r="FD39" s="289"/>
      <c r="FE39" s="290"/>
      <c r="FF39" s="290"/>
      <c r="FG39" s="290"/>
      <c r="FH39" s="290"/>
      <c r="FI39" s="290"/>
      <c r="FJ39" s="290"/>
      <c r="FK39" s="290"/>
      <c r="FL39" s="290"/>
      <c r="FM39" s="290"/>
      <c r="FN39" s="290"/>
      <c r="FO39" s="290"/>
      <c r="FP39" s="290"/>
      <c r="FQ39" s="290"/>
      <c r="FR39" s="290"/>
      <c r="FS39" s="290"/>
      <c r="FT39" s="290"/>
      <c r="FU39" s="290"/>
      <c r="FV39" s="290"/>
      <c r="FW39" s="290"/>
      <c r="FX39" s="268"/>
      <c r="FY39" s="268"/>
      <c r="FZ39" s="268"/>
      <c r="GA39" s="268"/>
      <c r="GB39" s="268"/>
      <c r="GC39" s="268"/>
      <c r="GD39" s="268"/>
      <c r="GE39" s="268"/>
      <c r="GF39" s="268"/>
      <c r="GG39" s="268"/>
      <c r="GH39" s="268"/>
      <c r="GI39" s="268"/>
      <c r="GJ39" s="268"/>
      <c r="GK39" s="268"/>
      <c r="GL39" s="268"/>
      <c r="GM39" s="268"/>
      <c r="GN39" s="268"/>
      <c r="GO39" s="268"/>
      <c r="HB39" s="294"/>
      <c r="HC39" s="294"/>
      <c r="HL39" s="341"/>
      <c r="HM39" s="341"/>
      <c r="HN39" s="341"/>
    </row>
    <row r="40" spans="1:222" x14ac:dyDescent="0.3">
      <c r="A40" s="269"/>
      <c r="B40" s="270"/>
      <c r="C40" s="270"/>
      <c r="D40" s="269"/>
      <c r="E40" s="281"/>
      <c r="F40" s="269"/>
      <c r="G40" s="384"/>
      <c r="H40" s="276"/>
      <c r="I40" s="272"/>
      <c r="J40" s="271"/>
      <c r="K40" s="269"/>
      <c r="L40" s="270"/>
      <c r="M40" s="270"/>
      <c r="N40" s="269"/>
      <c r="O40" s="270"/>
      <c r="P40" s="270"/>
      <c r="Q40" s="270"/>
      <c r="R40" s="270"/>
      <c r="S40" s="270"/>
      <c r="T40" s="270"/>
      <c r="U40" s="270"/>
      <c r="V40" s="270"/>
      <c r="W40" s="270"/>
      <c r="X40" s="270"/>
      <c r="Y40" s="270"/>
      <c r="Z40" s="269"/>
      <c r="AA40" s="269"/>
      <c r="AB40" s="269"/>
      <c r="AC40" s="269"/>
      <c r="AD40" s="281"/>
      <c r="AE40" s="281"/>
      <c r="AF40" s="276"/>
      <c r="AG40" s="276"/>
      <c r="AH40" s="281"/>
      <c r="AI40" s="281"/>
      <c r="AJ40" s="269"/>
      <c r="AK40" s="276"/>
      <c r="AL40" s="276"/>
      <c r="AM40" s="270"/>
      <c r="AN40" s="270"/>
      <c r="AO40" s="270"/>
      <c r="AP40" s="270"/>
      <c r="AQ40" s="273"/>
      <c r="AR40" s="273"/>
      <c r="AS40" s="273"/>
      <c r="AT40" s="273"/>
      <c r="AU40" s="270"/>
      <c r="AV40" s="276"/>
      <c r="AW40" s="276"/>
      <c r="AX40" s="275"/>
      <c r="AY40" s="276"/>
      <c r="AZ40" s="276"/>
      <c r="BA40" s="275"/>
      <c r="BB40" s="276"/>
      <c r="BC40" s="276"/>
      <c r="BD40" s="276"/>
      <c r="BE40" s="276"/>
      <c r="BF40" s="270"/>
      <c r="BG40" s="351"/>
      <c r="BH40" s="270"/>
      <c r="BI40" s="270"/>
      <c r="BJ40" s="276"/>
      <c r="BK40" s="276"/>
      <c r="BL40" s="370"/>
      <c r="BM40" s="373"/>
      <c r="BN40" s="370"/>
      <c r="BO40" s="282"/>
      <c r="BP40" s="276"/>
      <c r="BQ40" s="273"/>
      <c r="BR40" s="281"/>
      <c r="BS40" s="276"/>
      <c r="BT40" s="272"/>
      <c r="BU40" s="272"/>
      <c r="BV40" s="272"/>
      <c r="BW40" s="272"/>
      <c r="BX40" s="272"/>
      <c r="BY40" s="272"/>
      <c r="BZ40" s="272"/>
      <c r="CA40" s="277"/>
      <c r="CB40" s="273"/>
      <c r="CC40" s="276"/>
      <c r="CD40" s="275"/>
      <c r="CE40" s="275"/>
      <c r="CF40" s="270"/>
      <c r="CG40" s="270"/>
      <c r="CH40" s="269"/>
      <c r="CI40" s="281"/>
      <c r="CJ40" s="270"/>
      <c r="CK40" s="278"/>
      <c r="CL40" s="278"/>
      <c r="CM40" s="278"/>
      <c r="CN40" s="279"/>
      <c r="CO40" s="279"/>
      <c r="CP40" s="269"/>
      <c r="CQ40" s="281"/>
      <c r="CR40" s="276"/>
      <c r="CS40" s="272"/>
      <c r="CT40" s="272"/>
      <c r="CU40" s="278"/>
      <c r="CV40" s="278"/>
      <c r="CW40" s="278"/>
      <c r="CX40" s="278"/>
      <c r="CY40" s="278"/>
      <c r="CZ40" s="278"/>
      <c r="DA40" s="278"/>
      <c r="DB40" s="281"/>
      <c r="DC40" s="276"/>
      <c r="DD40" s="276"/>
      <c r="DE40" s="269"/>
      <c r="DF40" s="269"/>
      <c r="DG40" s="270"/>
      <c r="DH40" s="270"/>
      <c r="DI40" s="276"/>
      <c r="DJ40" s="276"/>
      <c r="DK40" s="276"/>
      <c r="DL40" s="276"/>
      <c r="DM40" s="272"/>
      <c r="DN40" s="269"/>
      <c r="DO40" s="269"/>
      <c r="DP40" s="272"/>
      <c r="DQ40" s="269"/>
      <c r="DR40" s="281"/>
      <c r="DS40" s="269"/>
      <c r="DT40" s="274"/>
      <c r="DU40" s="275"/>
      <c r="DV40" s="275"/>
      <c r="DW40" s="273"/>
      <c r="DX40" s="273"/>
      <c r="DY40" s="275"/>
      <c r="DZ40" s="275"/>
      <c r="EA40" s="275"/>
      <c r="EB40" s="275"/>
      <c r="EC40" s="275"/>
      <c r="ED40" s="275"/>
      <c r="EE40" s="275"/>
      <c r="EF40" s="275"/>
      <c r="EG40" s="275"/>
      <c r="EH40" s="275"/>
      <c r="EI40" s="275"/>
      <c r="EJ40" s="275"/>
      <c r="EK40" s="273"/>
      <c r="EL40" s="289"/>
      <c r="EM40" s="289"/>
      <c r="EN40" s="289"/>
      <c r="EO40" s="289"/>
      <c r="EP40" s="289"/>
      <c r="EQ40" s="289"/>
      <c r="ER40" s="289"/>
      <c r="ES40" s="289"/>
      <c r="ET40" s="289"/>
      <c r="EU40" s="289"/>
      <c r="EV40" s="289"/>
      <c r="EW40" s="289"/>
      <c r="EX40" s="289"/>
      <c r="EY40" s="289"/>
      <c r="EZ40" s="289"/>
      <c r="FA40" s="289"/>
      <c r="FB40" s="289"/>
      <c r="FC40" s="289"/>
      <c r="FD40" s="289"/>
      <c r="FE40" s="290"/>
      <c r="FF40" s="290"/>
      <c r="FG40" s="290"/>
      <c r="FH40" s="290"/>
      <c r="FI40" s="290"/>
      <c r="FJ40" s="290"/>
      <c r="FK40" s="290"/>
      <c r="FL40" s="290"/>
      <c r="FM40" s="290"/>
      <c r="FN40" s="290"/>
      <c r="FO40" s="290"/>
      <c r="FP40" s="290"/>
      <c r="FQ40" s="290"/>
      <c r="FR40" s="290"/>
      <c r="FS40" s="290"/>
      <c r="FT40" s="290"/>
      <c r="FU40" s="290"/>
      <c r="FV40" s="290"/>
      <c r="FW40" s="290"/>
      <c r="FX40" s="268"/>
      <c r="FY40" s="268"/>
      <c r="FZ40" s="268"/>
      <c r="GA40" s="268"/>
      <c r="GB40" s="268"/>
      <c r="GC40" s="268"/>
      <c r="GD40" s="268"/>
      <c r="GE40" s="268"/>
      <c r="GF40" s="268"/>
      <c r="GG40" s="268"/>
      <c r="GH40" s="268"/>
      <c r="GI40" s="268"/>
      <c r="GJ40" s="268"/>
      <c r="GK40" s="268"/>
      <c r="GL40" s="268"/>
      <c r="GM40" s="268"/>
      <c r="GN40" s="268"/>
      <c r="GO40" s="268"/>
      <c r="HB40" s="294"/>
      <c r="HC40" s="294"/>
      <c r="HL40" s="341"/>
      <c r="HM40" s="341"/>
      <c r="HN40" s="341"/>
    </row>
    <row r="41" spans="1:222" x14ac:dyDescent="0.3">
      <c r="A41" s="269"/>
      <c r="B41" s="270"/>
      <c r="C41" s="270"/>
      <c r="D41" s="269"/>
      <c r="E41" s="281"/>
      <c r="F41" s="269"/>
      <c r="G41" s="384"/>
      <c r="H41" s="276"/>
      <c r="I41" s="272"/>
      <c r="J41" s="271"/>
      <c r="K41" s="269"/>
      <c r="L41" s="270"/>
      <c r="M41" s="270"/>
      <c r="N41" s="269"/>
      <c r="O41" s="270"/>
      <c r="P41" s="270"/>
      <c r="Q41" s="270"/>
      <c r="R41" s="270"/>
      <c r="S41" s="270"/>
      <c r="T41" s="270"/>
      <c r="U41" s="270"/>
      <c r="V41" s="270"/>
      <c r="W41" s="270"/>
      <c r="X41" s="270"/>
      <c r="Y41" s="270"/>
      <c r="Z41" s="269"/>
      <c r="AA41" s="269"/>
      <c r="AB41" s="269"/>
      <c r="AC41" s="269"/>
      <c r="AD41" s="281"/>
      <c r="AE41" s="281"/>
      <c r="AF41" s="276"/>
      <c r="AG41" s="276"/>
      <c r="AH41" s="281"/>
      <c r="AI41" s="281"/>
      <c r="AJ41" s="269"/>
      <c r="AK41" s="276"/>
      <c r="AL41" s="276"/>
      <c r="AM41" s="270"/>
      <c r="AN41" s="270"/>
      <c r="AO41" s="270"/>
      <c r="AP41" s="270"/>
      <c r="AQ41" s="273"/>
      <c r="AR41" s="273"/>
      <c r="AS41" s="273"/>
      <c r="AT41" s="273"/>
      <c r="AU41" s="270"/>
      <c r="AV41" s="276"/>
      <c r="AW41" s="276"/>
      <c r="AX41" s="275"/>
      <c r="AY41" s="276"/>
      <c r="AZ41" s="276"/>
      <c r="BA41" s="275"/>
      <c r="BB41" s="276"/>
      <c r="BC41" s="276"/>
      <c r="BD41" s="276"/>
      <c r="BE41" s="276"/>
      <c r="BF41" s="270"/>
      <c r="BG41" s="351"/>
      <c r="BH41" s="270"/>
      <c r="BI41" s="270"/>
      <c r="BJ41" s="276"/>
      <c r="BK41" s="276"/>
      <c r="BL41" s="370"/>
      <c r="BM41" s="373"/>
      <c r="BN41" s="370"/>
      <c r="BO41" s="282"/>
      <c r="BP41" s="276"/>
      <c r="BQ41" s="273"/>
      <c r="BR41" s="281"/>
      <c r="BS41" s="276"/>
      <c r="BT41" s="272"/>
      <c r="BU41" s="272"/>
      <c r="BV41" s="272"/>
      <c r="BW41" s="272"/>
      <c r="BX41" s="272"/>
      <c r="BY41" s="272"/>
      <c r="BZ41" s="272"/>
      <c r="CA41" s="277"/>
      <c r="CB41" s="273"/>
      <c r="CC41" s="276"/>
      <c r="CD41" s="275"/>
      <c r="CE41" s="275"/>
      <c r="CF41" s="270"/>
      <c r="CG41" s="270"/>
      <c r="CH41" s="269"/>
      <c r="CI41" s="281"/>
      <c r="CJ41" s="270"/>
      <c r="CK41" s="278"/>
      <c r="CL41" s="278"/>
      <c r="CM41" s="278"/>
      <c r="CN41" s="279"/>
      <c r="CO41" s="279"/>
      <c r="CP41" s="269"/>
      <c r="CQ41" s="281"/>
      <c r="CR41" s="276"/>
      <c r="CS41" s="272"/>
      <c r="CT41" s="272"/>
      <c r="CU41" s="278"/>
      <c r="CV41" s="278"/>
      <c r="CW41" s="278"/>
      <c r="CX41" s="278"/>
      <c r="CY41" s="278"/>
      <c r="CZ41" s="278"/>
      <c r="DA41" s="278"/>
      <c r="DB41" s="281"/>
      <c r="DC41" s="276"/>
      <c r="DD41" s="276"/>
      <c r="DE41" s="269"/>
      <c r="DF41" s="269"/>
      <c r="DG41" s="270"/>
      <c r="DH41" s="270"/>
      <c r="DI41" s="276"/>
      <c r="DJ41" s="276"/>
      <c r="DK41" s="276"/>
      <c r="DL41" s="276"/>
      <c r="DM41" s="272"/>
      <c r="DN41" s="269"/>
      <c r="DO41" s="269"/>
      <c r="DP41" s="272"/>
      <c r="DQ41" s="269"/>
      <c r="DR41" s="281"/>
      <c r="DS41" s="269"/>
      <c r="DT41" s="274"/>
      <c r="DU41" s="275"/>
      <c r="DV41" s="275"/>
      <c r="DW41" s="273"/>
      <c r="DX41" s="273"/>
      <c r="DY41" s="275"/>
      <c r="DZ41" s="275"/>
      <c r="EA41" s="275"/>
      <c r="EB41" s="275"/>
      <c r="EC41" s="275"/>
      <c r="ED41" s="275"/>
      <c r="EE41" s="275"/>
      <c r="EF41" s="275"/>
      <c r="EG41" s="275"/>
      <c r="EH41" s="275"/>
      <c r="EI41" s="275"/>
      <c r="EJ41" s="275"/>
      <c r="EK41" s="273"/>
      <c r="EL41" s="289"/>
      <c r="EM41" s="289"/>
      <c r="EN41" s="289"/>
      <c r="EO41" s="289"/>
      <c r="EP41" s="289"/>
      <c r="EQ41" s="289"/>
      <c r="ER41" s="289"/>
      <c r="ES41" s="289"/>
      <c r="ET41" s="289"/>
      <c r="EU41" s="289"/>
      <c r="EV41" s="289"/>
      <c r="EW41" s="289"/>
      <c r="EX41" s="289"/>
      <c r="EY41" s="289"/>
      <c r="EZ41" s="289"/>
      <c r="FA41" s="289"/>
      <c r="FB41" s="289"/>
      <c r="FC41" s="289"/>
      <c r="FD41" s="289"/>
      <c r="FE41" s="290"/>
      <c r="FF41" s="290"/>
      <c r="FG41" s="290"/>
      <c r="FH41" s="290"/>
      <c r="FI41" s="290"/>
      <c r="FJ41" s="290"/>
      <c r="FK41" s="290"/>
      <c r="FL41" s="290"/>
      <c r="FM41" s="290"/>
      <c r="FN41" s="290"/>
      <c r="FO41" s="290"/>
      <c r="FP41" s="290"/>
      <c r="FQ41" s="290"/>
      <c r="FR41" s="290"/>
      <c r="FS41" s="290"/>
      <c r="FT41" s="290"/>
      <c r="FU41" s="290"/>
      <c r="FV41" s="290"/>
      <c r="FW41" s="290"/>
      <c r="FX41" s="268"/>
      <c r="FY41" s="268"/>
      <c r="FZ41" s="268"/>
      <c r="GA41" s="268"/>
      <c r="GB41" s="268"/>
      <c r="GC41" s="268"/>
      <c r="GD41" s="268"/>
      <c r="GE41" s="268"/>
      <c r="GF41" s="268"/>
      <c r="GG41" s="268"/>
      <c r="GH41" s="268"/>
      <c r="GI41" s="268"/>
      <c r="GJ41" s="268"/>
      <c r="GK41" s="268"/>
      <c r="GL41" s="268"/>
      <c r="GM41" s="268"/>
      <c r="GN41" s="268"/>
      <c r="GO41" s="268"/>
      <c r="HB41" s="294"/>
      <c r="HC41" s="294"/>
      <c r="HL41" s="341"/>
      <c r="HM41" s="341"/>
      <c r="HN41" s="341"/>
    </row>
    <row r="42" spans="1:222" x14ac:dyDescent="0.3">
      <c r="A42" s="269"/>
      <c r="B42" s="270"/>
      <c r="C42" s="270"/>
      <c r="D42" s="269"/>
      <c r="E42" s="281"/>
      <c r="F42" s="269"/>
      <c r="G42" s="384"/>
      <c r="H42" s="276"/>
      <c r="I42" s="272"/>
      <c r="J42" s="271"/>
      <c r="K42" s="269"/>
      <c r="L42" s="270"/>
      <c r="M42" s="270"/>
      <c r="N42" s="269"/>
      <c r="O42" s="270"/>
      <c r="P42" s="270"/>
      <c r="Q42" s="270"/>
      <c r="R42" s="270"/>
      <c r="S42" s="270"/>
      <c r="T42" s="270"/>
      <c r="U42" s="270"/>
      <c r="V42" s="270"/>
      <c r="W42" s="270"/>
      <c r="X42" s="270"/>
      <c r="Y42" s="270"/>
      <c r="Z42" s="269"/>
      <c r="AA42" s="269"/>
      <c r="AB42" s="269"/>
      <c r="AC42" s="269"/>
      <c r="AD42" s="281"/>
      <c r="AE42" s="281"/>
      <c r="AF42" s="276"/>
      <c r="AG42" s="276"/>
      <c r="AH42" s="281"/>
      <c r="AI42" s="281"/>
      <c r="AJ42" s="269"/>
      <c r="AK42" s="276"/>
      <c r="AL42" s="276"/>
      <c r="AM42" s="270"/>
      <c r="AN42" s="270"/>
      <c r="AO42" s="270"/>
      <c r="AP42" s="270"/>
      <c r="AQ42" s="273"/>
      <c r="AR42" s="273"/>
      <c r="AS42" s="273"/>
      <c r="AT42" s="273"/>
      <c r="AU42" s="270"/>
      <c r="AV42" s="276"/>
      <c r="AW42" s="276"/>
      <c r="AX42" s="275"/>
      <c r="AY42" s="276"/>
      <c r="AZ42" s="276"/>
      <c r="BA42" s="275"/>
      <c r="BB42" s="276"/>
      <c r="BC42" s="276"/>
      <c r="BD42" s="276"/>
      <c r="BE42" s="276"/>
      <c r="BF42" s="270"/>
      <c r="BG42" s="351"/>
      <c r="BH42" s="270"/>
      <c r="BI42" s="270"/>
      <c r="BJ42" s="276"/>
      <c r="BK42" s="276"/>
      <c r="BL42" s="370"/>
      <c r="BM42" s="373"/>
      <c r="BN42" s="370"/>
      <c r="BO42" s="282"/>
      <c r="BP42" s="276"/>
      <c r="BQ42" s="273"/>
      <c r="BR42" s="281"/>
      <c r="BS42" s="276"/>
      <c r="BT42" s="272"/>
      <c r="BU42" s="272"/>
      <c r="BV42" s="272"/>
      <c r="BW42" s="272"/>
      <c r="BX42" s="272"/>
      <c r="BY42" s="272"/>
      <c r="BZ42" s="272"/>
      <c r="CA42" s="277"/>
      <c r="CB42" s="273"/>
      <c r="CC42" s="276"/>
      <c r="CD42" s="275"/>
      <c r="CE42" s="275"/>
      <c r="CF42" s="270"/>
      <c r="CG42" s="270"/>
      <c r="CH42" s="269"/>
      <c r="CI42" s="281"/>
      <c r="CJ42" s="270"/>
      <c r="CK42" s="278"/>
      <c r="CL42" s="278"/>
      <c r="CM42" s="278"/>
      <c r="CN42" s="279"/>
      <c r="CO42" s="279"/>
      <c r="CP42" s="269"/>
      <c r="CQ42" s="281"/>
      <c r="CR42" s="276"/>
      <c r="CS42" s="272"/>
      <c r="CT42" s="272"/>
      <c r="CU42" s="278"/>
      <c r="CV42" s="278"/>
      <c r="CW42" s="278"/>
      <c r="CX42" s="278"/>
      <c r="CY42" s="278"/>
      <c r="CZ42" s="278"/>
      <c r="DA42" s="278"/>
      <c r="DB42" s="281"/>
      <c r="DC42" s="276"/>
      <c r="DD42" s="276"/>
      <c r="DE42" s="269"/>
      <c r="DF42" s="269"/>
      <c r="DG42" s="270"/>
      <c r="DH42" s="270"/>
      <c r="DI42" s="276"/>
      <c r="DJ42" s="276"/>
      <c r="DK42" s="276"/>
      <c r="DL42" s="276"/>
      <c r="DM42" s="272"/>
      <c r="DN42" s="269"/>
      <c r="DO42" s="269"/>
      <c r="DP42" s="272"/>
      <c r="DQ42" s="269"/>
      <c r="DR42" s="281"/>
      <c r="DS42" s="269"/>
      <c r="DT42" s="274"/>
      <c r="DU42" s="275"/>
      <c r="DV42" s="275"/>
      <c r="DW42" s="273"/>
      <c r="DX42" s="273"/>
      <c r="DY42" s="275"/>
      <c r="DZ42" s="275"/>
      <c r="EA42" s="275"/>
      <c r="EB42" s="275"/>
      <c r="EC42" s="275"/>
      <c r="ED42" s="275"/>
      <c r="EE42" s="275"/>
      <c r="EF42" s="275"/>
      <c r="EG42" s="275"/>
      <c r="EH42" s="275"/>
      <c r="EI42" s="275"/>
      <c r="EJ42" s="275"/>
      <c r="EK42" s="273"/>
      <c r="EL42" s="289"/>
      <c r="EM42" s="289"/>
      <c r="EN42" s="289"/>
      <c r="EO42" s="289"/>
      <c r="EP42" s="289"/>
      <c r="EQ42" s="289"/>
      <c r="ER42" s="289"/>
      <c r="ES42" s="289"/>
      <c r="ET42" s="289"/>
      <c r="EU42" s="289"/>
      <c r="EV42" s="289"/>
      <c r="EW42" s="289"/>
      <c r="EX42" s="289"/>
      <c r="EY42" s="289"/>
      <c r="EZ42" s="289"/>
      <c r="FA42" s="289"/>
      <c r="FB42" s="289"/>
      <c r="FC42" s="289"/>
      <c r="FD42" s="289"/>
      <c r="FE42" s="290"/>
      <c r="FF42" s="290"/>
      <c r="FG42" s="290"/>
      <c r="FH42" s="290"/>
      <c r="FI42" s="290"/>
      <c r="FJ42" s="290"/>
      <c r="FK42" s="290"/>
      <c r="FL42" s="290"/>
      <c r="FM42" s="290"/>
      <c r="FN42" s="290"/>
      <c r="FO42" s="290"/>
      <c r="FP42" s="290"/>
      <c r="FQ42" s="290"/>
      <c r="FR42" s="290"/>
      <c r="FS42" s="290"/>
      <c r="FT42" s="290"/>
      <c r="FU42" s="290"/>
      <c r="FV42" s="290"/>
      <c r="FW42" s="290"/>
      <c r="FX42" s="268"/>
      <c r="FY42" s="268"/>
      <c r="FZ42" s="268"/>
      <c r="GA42" s="268"/>
      <c r="GB42" s="268"/>
      <c r="GC42" s="268"/>
      <c r="GD42" s="268"/>
      <c r="GE42" s="268"/>
      <c r="GF42" s="268"/>
      <c r="GG42" s="268"/>
      <c r="GH42" s="268"/>
      <c r="GI42" s="268"/>
      <c r="GJ42" s="268"/>
      <c r="GK42" s="268"/>
      <c r="GL42" s="268"/>
      <c r="GM42" s="268"/>
      <c r="GN42" s="268"/>
      <c r="GO42" s="268"/>
      <c r="HB42" s="294"/>
      <c r="HC42" s="294"/>
      <c r="HL42" s="341"/>
      <c r="HM42" s="341"/>
      <c r="HN42" s="341"/>
    </row>
    <row r="43" spans="1:222" x14ac:dyDescent="0.3">
      <c r="A43" s="269"/>
      <c r="B43" s="270"/>
      <c r="C43" s="270"/>
      <c r="D43" s="269"/>
      <c r="E43" s="281"/>
      <c r="F43" s="269"/>
      <c r="G43" s="384"/>
      <c r="H43" s="276"/>
      <c r="I43" s="272"/>
      <c r="J43" s="271"/>
      <c r="K43" s="269"/>
      <c r="L43" s="270"/>
      <c r="M43" s="270"/>
      <c r="N43" s="269"/>
      <c r="O43" s="270"/>
      <c r="P43" s="270"/>
      <c r="Q43" s="270"/>
      <c r="R43" s="270"/>
      <c r="S43" s="270"/>
      <c r="T43" s="270"/>
      <c r="U43" s="270"/>
      <c r="V43" s="270"/>
      <c r="W43" s="270"/>
      <c r="X43" s="270"/>
      <c r="Y43" s="270"/>
      <c r="Z43" s="269"/>
      <c r="AA43" s="269"/>
      <c r="AB43" s="269"/>
      <c r="AC43" s="269"/>
      <c r="AD43" s="281"/>
      <c r="AE43" s="281"/>
      <c r="AF43" s="276"/>
      <c r="AG43" s="276"/>
      <c r="AH43" s="281"/>
      <c r="AI43" s="281"/>
      <c r="AJ43" s="269"/>
      <c r="AK43" s="276"/>
      <c r="AL43" s="276"/>
      <c r="AM43" s="270"/>
      <c r="AN43" s="270"/>
      <c r="AO43" s="270"/>
      <c r="AP43" s="270"/>
      <c r="AQ43" s="273"/>
      <c r="AR43" s="273"/>
      <c r="AS43" s="273"/>
      <c r="AT43" s="273"/>
      <c r="AU43" s="270"/>
      <c r="AV43" s="276"/>
      <c r="AW43" s="276"/>
      <c r="AX43" s="275"/>
      <c r="AY43" s="276"/>
      <c r="AZ43" s="276"/>
      <c r="BA43" s="275"/>
      <c r="BB43" s="276"/>
      <c r="BC43" s="276"/>
      <c r="BD43" s="276"/>
      <c r="BE43" s="276"/>
      <c r="BF43" s="270"/>
      <c r="BG43" s="351"/>
      <c r="BH43" s="270"/>
      <c r="BI43" s="270"/>
      <c r="BJ43" s="276"/>
      <c r="BK43" s="276"/>
      <c r="BL43" s="370"/>
      <c r="BM43" s="373"/>
      <c r="BN43" s="370"/>
      <c r="BO43" s="282"/>
      <c r="BP43" s="276"/>
      <c r="BQ43" s="273"/>
      <c r="BR43" s="281"/>
      <c r="BS43" s="276"/>
      <c r="BT43" s="272"/>
      <c r="BU43" s="272"/>
      <c r="BV43" s="272"/>
      <c r="BW43" s="272"/>
      <c r="BX43" s="272"/>
      <c r="BY43" s="272"/>
      <c r="BZ43" s="272"/>
      <c r="CA43" s="277"/>
      <c r="CB43" s="273"/>
      <c r="CC43" s="276"/>
      <c r="CD43" s="275"/>
      <c r="CE43" s="275"/>
      <c r="CF43" s="270"/>
      <c r="CG43" s="270"/>
      <c r="CH43" s="269"/>
      <c r="CI43" s="281"/>
      <c r="CJ43" s="270"/>
      <c r="CK43" s="278"/>
      <c r="CL43" s="278"/>
      <c r="CM43" s="278"/>
      <c r="CN43" s="279"/>
      <c r="CO43" s="279"/>
      <c r="CP43" s="269"/>
      <c r="CQ43" s="281"/>
      <c r="CR43" s="276"/>
      <c r="CS43" s="272"/>
      <c r="CT43" s="272"/>
      <c r="CU43" s="278"/>
      <c r="CV43" s="278"/>
      <c r="CW43" s="278"/>
      <c r="CX43" s="278"/>
      <c r="CY43" s="278"/>
      <c r="CZ43" s="278"/>
      <c r="DA43" s="278"/>
      <c r="DB43" s="281"/>
      <c r="DC43" s="276"/>
      <c r="DD43" s="276"/>
      <c r="DE43" s="269"/>
      <c r="DF43" s="269"/>
      <c r="DG43" s="270"/>
      <c r="DH43" s="270"/>
      <c r="DI43" s="276"/>
      <c r="DJ43" s="276"/>
      <c r="DK43" s="276"/>
      <c r="DL43" s="276"/>
      <c r="DM43" s="272"/>
      <c r="DN43" s="269"/>
      <c r="DO43" s="269"/>
      <c r="DP43" s="272"/>
      <c r="DQ43" s="269"/>
      <c r="DR43" s="281"/>
      <c r="DS43" s="269"/>
      <c r="DT43" s="274"/>
      <c r="DU43" s="275"/>
      <c r="DV43" s="275"/>
      <c r="DW43" s="273"/>
      <c r="DX43" s="273"/>
      <c r="DY43" s="275"/>
      <c r="DZ43" s="275"/>
      <c r="EA43" s="275"/>
      <c r="EB43" s="275"/>
      <c r="EC43" s="275"/>
      <c r="ED43" s="275"/>
      <c r="EE43" s="275"/>
      <c r="EF43" s="275"/>
      <c r="EG43" s="275"/>
      <c r="EH43" s="275"/>
      <c r="EI43" s="275"/>
      <c r="EJ43" s="275"/>
      <c r="EK43" s="273"/>
      <c r="EL43" s="289"/>
      <c r="EM43" s="289"/>
      <c r="EN43" s="289"/>
      <c r="EO43" s="289"/>
      <c r="EP43" s="289"/>
      <c r="EQ43" s="289"/>
      <c r="ER43" s="289"/>
      <c r="ES43" s="289"/>
      <c r="ET43" s="289"/>
      <c r="EU43" s="289"/>
      <c r="EV43" s="289"/>
      <c r="EW43" s="289"/>
      <c r="EX43" s="289"/>
      <c r="EY43" s="289"/>
      <c r="EZ43" s="289"/>
      <c r="FA43" s="289"/>
      <c r="FB43" s="289"/>
      <c r="FC43" s="289"/>
      <c r="FD43" s="289"/>
      <c r="FE43" s="290"/>
      <c r="FF43" s="290"/>
      <c r="FG43" s="290"/>
      <c r="FH43" s="290"/>
      <c r="FI43" s="290"/>
      <c r="FJ43" s="290"/>
      <c r="FK43" s="290"/>
      <c r="FL43" s="290"/>
      <c r="FM43" s="290"/>
      <c r="FN43" s="290"/>
      <c r="FO43" s="290"/>
      <c r="FP43" s="290"/>
      <c r="FQ43" s="290"/>
      <c r="FR43" s="290"/>
      <c r="FS43" s="290"/>
      <c r="FT43" s="290"/>
      <c r="FU43" s="290"/>
      <c r="FV43" s="290"/>
      <c r="FW43" s="290"/>
      <c r="FX43" s="268"/>
      <c r="FY43" s="268"/>
      <c r="FZ43" s="268"/>
      <c r="GA43" s="268"/>
      <c r="GB43" s="268"/>
      <c r="GC43" s="268"/>
      <c r="GD43" s="268"/>
      <c r="GE43" s="268"/>
      <c r="GF43" s="268"/>
      <c r="GG43" s="268"/>
      <c r="GH43" s="268"/>
      <c r="GI43" s="268"/>
      <c r="GJ43" s="268"/>
      <c r="GK43" s="268"/>
      <c r="GL43" s="268"/>
      <c r="GM43" s="268"/>
      <c r="GN43" s="268"/>
      <c r="GO43" s="268"/>
      <c r="HB43" s="294"/>
      <c r="HC43" s="294"/>
      <c r="HL43" s="341"/>
      <c r="HM43" s="341"/>
      <c r="HN43" s="341"/>
    </row>
    <row r="44" spans="1:222" x14ac:dyDescent="0.3">
      <c r="A44" s="269"/>
      <c r="B44" s="270"/>
      <c r="C44" s="270"/>
      <c r="D44" s="269"/>
      <c r="E44" s="281"/>
      <c r="F44" s="269"/>
      <c r="G44" s="384"/>
      <c r="H44" s="276"/>
      <c r="I44" s="272"/>
      <c r="J44" s="271"/>
      <c r="K44" s="269"/>
      <c r="L44" s="270"/>
      <c r="M44" s="270"/>
      <c r="N44" s="269"/>
      <c r="O44" s="270"/>
      <c r="P44" s="270"/>
      <c r="Q44" s="270"/>
      <c r="R44" s="270"/>
      <c r="S44" s="270"/>
      <c r="T44" s="270"/>
      <c r="U44" s="270"/>
      <c r="V44" s="270"/>
      <c r="W44" s="270"/>
      <c r="X44" s="270"/>
      <c r="Y44" s="270"/>
      <c r="Z44" s="269"/>
      <c r="AA44" s="269"/>
      <c r="AB44" s="269"/>
      <c r="AC44" s="269"/>
      <c r="AD44" s="281"/>
      <c r="AE44" s="281"/>
      <c r="AF44" s="276"/>
      <c r="AG44" s="276"/>
      <c r="AH44" s="281"/>
      <c r="AI44" s="281"/>
      <c r="AJ44" s="269"/>
      <c r="AK44" s="276"/>
      <c r="AL44" s="276"/>
      <c r="AM44" s="270"/>
      <c r="AN44" s="270"/>
      <c r="AO44" s="270"/>
      <c r="AP44" s="270"/>
      <c r="AQ44" s="273"/>
      <c r="AR44" s="273"/>
      <c r="AS44" s="273"/>
      <c r="AT44" s="273"/>
      <c r="AU44" s="270"/>
      <c r="AV44" s="276"/>
      <c r="AW44" s="276"/>
      <c r="AX44" s="275"/>
      <c r="AY44" s="276"/>
      <c r="AZ44" s="276"/>
      <c r="BA44" s="275"/>
      <c r="BB44" s="276"/>
      <c r="BC44" s="276"/>
      <c r="BD44" s="276"/>
      <c r="BE44" s="276"/>
      <c r="BF44" s="270"/>
      <c r="BG44" s="351"/>
      <c r="BH44" s="270"/>
      <c r="BI44" s="270"/>
      <c r="BJ44" s="276"/>
      <c r="BK44" s="276"/>
      <c r="BL44" s="370"/>
      <c r="BM44" s="373"/>
      <c r="BN44" s="370"/>
      <c r="BO44" s="282"/>
      <c r="BP44" s="276"/>
      <c r="BQ44" s="273"/>
      <c r="BR44" s="281"/>
      <c r="BS44" s="276"/>
      <c r="BT44" s="272"/>
      <c r="BU44" s="272"/>
      <c r="BV44" s="272"/>
      <c r="BW44" s="272"/>
      <c r="BX44" s="272"/>
      <c r="BY44" s="272"/>
      <c r="BZ44" s="272"/>
      <c r="CA44" s="277"/>
      <c r="CB44" s="273"/>
      <c r="CC44" s="276"/>
      <c r="CD44" s="275"/>
      <c r="CE44" s="275"/>
      <c r="CF44" s="270"/>
      <c r="CG44" s="270"/>
      <c r="CH44" s="269"/>
      <c r="CI44" s="281"/>
      <c r="CJ44" s="270"/>
      <c r="CK44" s="278"/>
      <c r="CL44" s="278"/>
      <c r="CM44" s="278"/>
      <c r="CN44" s="279"/>
      <c r="CO44" s="279"/>
      <c r="CP44" s="269"/>
      <c r="CQ44" s="281"/>
      <c r="CR44" s="276"/>
      <c r="CS44" s="272"/>
      <c r="CT44" s="272"/>
      <c r="CU44" s="278"/>
      <c r="CV44" s="278"/>
      <c r="CW44" s="278"/>
      <c r="CX44" s="278"/>
      <c r="CY44" s="278"/>
      <c r="CZ44" s="278"/>
      <c r="DA44" s="278"/>
      <c r="DB44" s="281"/>
      <c r="DC44" s="276"/>
      <c r="DD44" s="276"/>
      <c r="DE44" s="269"/>
      <c r="DF44" s="269"/>
      <c r="DG44" s="270"/>
      <c r="DH44" s="270"/>
      <c r="DI44" s="276"/>
      <c r="DJ44" s="276"/>
      <c r="DK44" s="276"/>
      <c r="DL44" s="276"/>
      <c r="DM44" s="272"/>
      <c r="DN44" s="269"/>
      <c r="DO44" s="269"/>
      <c r="DP44" s="272"/>
      <c r="DQ44" s="269"/>
      <c r="DR44" s="281"/>
      <c r="DS44" s="269"/>
      <c r="DT44" s="274"/>
      <c r="DU44" s="275"/>
      <c r="DV44" s="275"/>
      <c r="DW44" s="273"/>
      <c r="DX44" s="273"/>
      <c r="DY44" s="275"/>
      <c r="DZ44" s="275"/>
      <c r="EA44" s="275"/>
      <c r="EB44" s="275"/>
      <c r="EC44" s="275"/>
      <c r="ED44" s="275"/>
      <c r="EE44" s="275"/>
      <c r="EF44" s="275"/>
      <c r="EG44" s="275"/>
      <c r="EH44" s="275"/>
      <c r="EI44" s="275"/>
      <c r="EJ44" s="275"/>
      <c r="EK44" s="273"/>
      <c r="EL44" s="289"/>
      <c r="EM44" s="289"/>
      <c r="EN44" s="289"/>
      <c r="EO44" s="289"/>
      <c r="EP44" s="289"/>
      <c r="EQ44" s="289"/>
      <c r="ER44" s="289"/>
      <c r="ES44" s="289"/>
      <c r="ET44" s="289"/>
      <c r="EU44" s="289"/>
      <c r="EV44" s="289"/>
      <c r="EW44" s="289"/>
      <c r="EX44" s="289"/>
      <c r="EY44" s="289"/>
      <c r="EZ44" s="289"/>
      <c r="FA44" s="289"/>
      <c r="FB44" s="289"/>
      <c r="FC44" s="289"/>
      <c r="FD44" s="289"/>
      <c r="FE44" s="290"/>
      <c r="FF44" s="290"/>
      <c r="FG44" s="290"/>
      <c r="FH44" s="290"/>
      <c r="FI44" s="290"/>
      <c r="FJ44" s="290"/>
      <c r="FK44" s="290"/>
      <c r="FL44" s="290"/>
      <c r="FM44" s="290"/>
      <c r="FN44" s="290"/>
      <c r="FO44" s="290"/>
      <c r="FP44" s="290"/>
      <c r="FQ44" s="290"/>
      <c r="FR44" s="290"/>
      <c r="FS44" s="290"/>
      <c r="FT44" s="290"/>
      <c r="FU44" s="290"/>
      <c r="FV44" s="290"/>
      <c r="FW44" s="290"/>
      <c r="FX44" s="268"/>
      <c r="FY44" s="268"/>
      <c r="FZ44" s="268"/>
      <c r="GA44" s="268"/>
      <c r="GB44" s="268"/>
      <c r="GC44" s="268"/>
      <c r="GD44" s="268"/>
      <c r="GE44" s="268"/>
      <c r="GF44" s="268"/>
      <c r="GG44" s="268"/>
      <c r="GH44" s="268"/>
      <c r="GI44" s="268"/>
      <c r="GJ44" s="268"/>
      <c r="GK44" s="268"/>
      <c r="GL44" s="268"/>
      <c r="GM44" s="268"/>
      <c r="GN44" s="268"/>
      <c r="GO44" s="268"/>
      <c r="HB44" s="294"/>
      <c r="HC44" s="294"/>
      <c r="HL44" s="341"/>
      <c r="HM44" s="341"/>
      <c r="HN44" s="341"/>
    </row>
    <row r="45" spans="1:222" x14ac:dyDescent="0.3">
      <c r="A45" s="269"/>
      <c r="B45" s="270"/>
      <c r="C45" s="270"/>
      <c r="D45" s="269"/>
      <c r="E45" s="281"/>
      <c r="F45" s="269"/>
      <c r="G45" s="384"/>
      <c r="H45" s="276"/>
      <c r="I45" s="272"/>
      <c r="J45" s="271"/>
      <c r="K45" s="269"/>
      <c r="L45" s="270"/>
      <c r="M45" s="270"/>
      <c r="N45" s="269"/>
      <c r="O45" s="270"/>
      <c r="P45" s="270"/>
      <c r="Q45" s="270"/>
      <c r="R45" s="270"/>
      <c r="S45" s="270"/>
      <c r="T45" s="270"/>
      <c r="U45" s="270"/>
      <c r="V45" s="270"/>
      <c r="W45" s="270"/>
      <c r="X45" s="270"/>
      <c r="Y45" s="270"/>
      <c r="Z45" s="269"/>
      <c r="AA45" s="269"/>
      <c r="AB45" s="269"/>
      <c r="AC45" s="269"/>
      <c r="AD45" s="281"/>
      <c r="AE45" s="281"/>
      <c r="AF45" s="276"/>
      <c r="AG45" s="276"/>
      <c r="AH45" s="281"/>
      <c r="AI45" s="281"/>
      <c r="AJ45" s="269"/>
      <c r="AK45" s="276"/>
      <c r="AL45" s="276"/>
      <c r="AM45" s="270"/>
      <c r="AN45" s="270"/>
      <c r="AO45" s="270"/>
      <c r="AP45" s="270"/>
      <c r="AQ45" s="273"/>
      <c r="AR45" s="273"/>
      <c r="AS45" s="273"/>
      <c r="AT45" s="273"/>
      <c r="AU45" s="270"/>
      <c r="AV45" s="276"/>
      <c r="AW45" s="276"/>
      <c r="AX45" s="275"/>
      <c r="AY45" s="276"/>
      <c r="AZ45" s="276"/>
      <c r="BA45" s="275"/>
      <c r="BB45" s="276"/>
      <c r="BC45" s="276"/>
      <c r="BD45" s="276"/>
      <c r="BE45" s="276"/>
      <c r="BF45" s="270"/>
      <c r="BG45" s="351"/>
      <c r="BH45" s="270"/>
      <c r="BI45" s="270"/>
      <c r="BJ45" s="276"/>
      <c r="BK45" s="276"/>
      <c r="BL45" s="370"/>
      <c r="BM45" s="373"/>
      <c r="BN45" s="370"/>
      <c r="BO45" s="282"/>
      <c r="BP45" s="276"/>
      <c r="BQ45" s="273"/>
      <c r="BR45" s="281"/>
      <c r="BS45" s="276"/>
      <c r="BT45" s="272"/>
      <c r="BU45" s="272"/>
      <c r="BV45" s="272"/>
      <c r="BW45" s="272"/>
      <c r="BX45" s="272"/>
      <c r="BY45" s="272"/>
      <c r="BZ45" s="272"/>
      <c r="CA45" s="277"/>
      <c r="CB45" s="273"/>
      <c r="CC45" s="276"/>
      <c r="CD45" s="275"/>
      <c r="CE45" s="275"/>
      <c r="CF45" s="270"/>
      <c r="CG45" s="270"/>
      <c r="CH45" s="269"/>
      <c r="CI45" s="281"/>
      <c r="CJ45" s="270"/>
      <c r="CK45" s="278"/>
      <c r="CL45" s="278"/>
      <c r="CM45" s="278"/>
      <c r="CN45" s="279"/>
      <c r="CO45" s="279"/>
      <c r="CP45" s="269"/>
      <c r="CQ45" s="281"/>
      <c r="CR45" s="276"/>
      <c r="CS45" s="272"/>
      <c r="CT45" s="272"/>
      <c r="CU45" s="278"/>
      <c r="CV45" s="278"/>
      <c r="CW45" s="278"/>
      <c r="CX45" s="278"/>
      <c r="CY45" s="278"/>
      <c r="CZ45" s="278"/>
      <c r="DA45" s="278"/>
      <c r="DB45" s="281"/>
      <c r="DC45" s="276"/>
      <c r="DD45" s="276"/>
      <c r="DE45" s="269"/>
      <c r="DF45" s="269"/>
      <c r="DG45" s="270"/>
      <c r="DH45" s="270"/>
      <c r="DI45" s="276"/>
      <c r="DJ45" s="276"/>
      <c r="DK45" s="276"/>
      <c r="DL45" s="276"/>
      <c r="DM45" s="272"/>
      <c r="DN45" s="269"/>
      <c r="DO45" s="269"/>
      <c r="DP45" s="272"/>
      <c r="DQ45" s="269"/>
      <c r="DR45" s="281"/>
      <c r="DS45" s="269"/>
      <c r="DT45" s="274"/>
      <c r="DU45" s="275"/>
      <c r="DV45" s="275"/>
      <c r="DW45" s="273"/>
      <c r="DX45" s="273"/>
      <c r="DY45" s="275"/>
      <c r="DZ45" s="275"/>
      <c r="EA45" s="275"/>
      <c r="EB45" s="275"/>
      <c r="EC45" s="275"/>
      <c r="ED45" s="275"/>
      <c r="EE45" s="275"/>
      <c r="EF45" s="275"/>
      <c r="EG45" s="275"/>
      <c r="EH45" s="275"/>
      <c r="EI45" s="275"/>
      <c r="EJ45" s="275"/>
      <c r="EK45" s="273"/>
      <c r="EL45" s="289"/>
      <c r="EM45" s="289"/>
      <c r="EN45" s="289"/>
      <c r="EO45" s="289"/>
      <c r="EP45" s="289"/>
      <c r="EQ45" s="289"/>
      <c r="ER45" s="289"/>
      <c r="ES45" s="289"/>
      <c r="ET45" s="289"/>
      <c r="EU45" s="289"/>
      <c r="EV45" s="289"/>
      <c r="EW45" s="289"/>
      <c r="EX45" s="289"/>
      <c r="EY45" s="289"/>
      <c r="EZ45" s="289"/>
      <c r="FA45" s="289"/>
      <c r="FB45" s="289"/>
      <c r="FC45" s="289"/>
      <c r="FD45" s="289"/>
      <c r="FE45" s="290"/>
      <c r="FF45" s="290"/>
      <c r="FG45" s="290"/>
      <c r="FH45" s="290"/>
      <c r="FI45" s="290"/>
      <c r="FJ45" s="290"/>
      <c r="FK45" s="290"/>
      <c r="FL45" s="290"/>
      <c r="FM45" s="290"/>
      <c r="FN45" s="290"/>
      <c r="FO45" s="290"/>
      <c r="FP45" s="290"/>
      <c r="FQ45" s="290"/>
      <c r="FR45" s="290"/>
      <c r="FS45" s="290"/>
      <c r="FT45" s="290"/>
      <c r="FU45" s="290"/>
      <c r="FV45" s="290"/>
      <c r="FW45" s="290"/>
      <c r="FX45" s="268"/>
      <c r="FY45" s="268"/>
      <c r="FZ45" s="268"/>
      <c r="GA45" s="268"/>
      <c r="GB45" s="268"/>
      <c r="GC45" s="268"/>
      <c r="GD45" s="268"/>
      <c r="GE45" s="268"/>
      <c r="GF45" s="268"/>
      <c r="GG45" s="268"/>
      <c r="GH45" s="268"/>
      <c r="GI45" s="268"/>
      <c r="GJ45" s="268"/>
      <c r="GK45" s="268"/>
      <c r="GL45" s="268"/>
      <c r="GM45" s="268"/>
      <c r="GN45" s="268"/>
      <c r="GO45" s="268"/>
      <c r="HB45" s="294"/>
      <c r="HC45" s="294"/>
      <c r="HL45" s="341"/>
      <c r="HM45" s="341"/>
      <c r="HN45" s="341"/>
    </row>
    <row r="46" spans="1:222" x14ac:dyDescent="0.3">
      <c r="A46" s="269"/>
      <c r="B46" s="270"/>
      <c r="C46" s="270"/>
      <c r="D46" s="269"/>
      <c r="E46" s="281"/>
      <c r="F46" s="269"/>
      <c r="G46" s="384"/>
      <c r="H46" s="276"/>
      <c r="I46" s="272"/>
      <c r="J46" s="271"/>
      <c r="K46" s="269"/>
      <c r="L46" s="270"/>
      <c r="M46" s="270"/>
      <c r="N46" s="269"/>
      <c r="O46" s="270"/>
      <c r="P46" s="270"/>
      <c r="Q46" s="270"/>
      <c r="R46" s="270"/>
      <c r="S46" s="270"/>
      <c r="T46" s="270"/>
      <c r="U46" s="270"/>
      <c r="V46" s="270"/>
      <c r="W46" s="270"/>
      <c r="X46" s="270"/>
      <c r="Y46" s="270"/>
      <c r="Z46" s="269"/>
      <c r="AA46" s="269"/>
      <c r="AB46" s="269"/>
      <c r="AC46" s="269"/>
      <c r="AD46" s="281"/>
      <c r="AE46" s="281"/>
      <c r="AF46" s="276"/>
      <c r="AG46" s="276"/>
      <c r="AH46" s="281"/>
      <c r="AI46" s="281"/>
      <c r="AJ46" s="269"/>
      <c r="AK46" s="276"/>
      <c r="AL46" s="276"/>
      <c r="AM46" s="270"/>
      <c r="AN46" s="270"/>
      <c r="AO46" s="270"/>
      <c r="AP46" s="270"/>
      <c r="AQ46" s="273"/>
      <c r="AR46" s="273"/>
      <c r="AS46" s="273"/>
      <c r="AT46" s="273"/>
      <c r="AU46" s="270"/>
      <c r="AV46" s="276"/>
      <c r="AW46" s="276"/>
      <c r="AX46" s="275"/>
      <c r="AY46" s="276"/>
      <c r="AZ46" s="276"/>
      <c r="BA46" s="275"/>
      <c r="BB46" s="276"/>
      <c r="BC46" s="276"/>
      <c r="BD46" s="276"/>
      <c r="BE46" s="276"/>
      <c r="BF46" s="270"/>
      <c r="BG46" s="351"/>
      <c r="BH46" s="270"/>
      <c r="BI46" s="270"/>
      <c r="BJ46" s="276"/>
      <c r="BK46" s="276"/>
      <c r="BL46" s="370"/>
      <c r="BM46" s="373"/>
      <c r="BN46" s="370"/>
      <c r="BO46" s="282"/>
      <c r="BP46" s="276"/>
      <c r="BQ46" s="273"/>
      <c r="BR46" s="281"/>
      <c r="BS46" s="276"/>
      <c r="BT46" s="272"/>
      <c r="BU46" s="272"/>
      <c r="BV46" s="272"/>
      <c r="BW46" s="272"/>
      <c r="BX46" s="272"/>
      <c r="BY46" s="272"/>
      <c r="BZ46" s="272"/>
      <c r="CA46" s="277"/>
      <c r="CB46" s="273"/>
      <c r="CC46" s="276"/>
      <c r="CD46" s="275"/>
      <c r="CE46" s="275"/>
      <c r="CF46" s="270"/>
      <c r="CG46" s="270"/>
      <c r="CH46" s="269"/>
      <c r="CI46" s="281"/>
      <c r="CJ46" s="270"/>
      <c r="CK46" s="278"/>
      <c r="CL46" s="278"/>
      <c r="CM46" s="278"/>
      <c r="CN46" s="279"/>
      <c r="CO46" s="279"/>
      <c r="CP46" s="269"/>
      <c r="CQ46" s="281"/>
      <c r="CR46" s="276"/>
      <c r="CS46" s="272"/>
      <c r="CT46" s="272"/>
      <c r="CU46" s="278"/>
      <c r="CV46" s="278"/>
      <c r="CW46" s="278"/>
      <c r="CX46" s="278"/>
      <c r="CY46" s="278"/>
      <c r="CZ46" s="278"/>
      <c r="DA46" s="278"/>
      <c r="DB46" s="281"/>
      <c r="DC46" s="276"/>
      <c r="DD46" s="276"/>
      <c r="DE46" s="269"/>
      <c r="DF46" s="269"/>
      <c r="DG46" s="270"/>
      <c r="DH46" s="270"/>
      <c r="DI46" s="276"/>
      <c r="DJ46" s="276"/>
      <c r="DK46" s="276"/>
      <c r="DL46" s="276"/>
      <c r="DM46" s="272"/>
      <c r="DN46" s="269"/>
      <c r="DO46" s="269"/>
      <c r="DP46" s="272"/>
      <c r="DQ46" s="269"/>
      <c r="DR46" s="281"/>
      <c r="DS46" s="269"/>
      <c r="DT46" s="274"/>
      <c r="DU46" s="275"/>
      <c r="DV46" s="275"/>
      <c r="DW46" s="273"/>
      <c r="DX46" s="273"/>
      <c r="DY46" s="275"/>
      <c r="DZ46" s="275"/>
      <c r="EA46" s="275"/>
      <c r="EB46" s="275"/>
      <c r="EC46" s="275"/>
      <c r="ED46" s="275"/>
      <c r="EE46" s="275"/>
      <c r="EF46" s="275"/>
      <c r="EG46" s="275"/>
      <c r="EH46" s="275"/>
      <c r="EI46" s="275"/>
      <c r="EJ46" s="275"/>
      <c r="EK46" s="273"/>
      <c r="EL46" s="289"/>
      <c r="EM46" s="289"/>
      <c r="EN46" s="289"/>
      <c r="EO46" s="289"/>
      <c r="EP46" s="289"/>
      <c r="EQ46" s="289"/>
      <c r="ER46" s="289"/>
      <c r="ES46" s="289"/>
      <c r="ET46" s="289"/>
      <c r="EU46" s="289"/>
      <c r="EV46" s="289"/>
      <c r="EW46" s="289"/>
      <c r="EX46" s="289"/>
      <c r="EY46" s="289"/>
      <c r="EZ46" s="289"/>
      <c r="FA46" s="289"/>
      <c r="FB46" s="289"/>
      <c r="FC46" s="289"/>
      <c r="FD46" s="289"/>
      <c r="FE46" s="290"/>
      <c r="FF46" s="290"/>
      <c r="FG46" s="290"/>
      <c r="FH46" s="290"/>
      <c r="FI46" s="290"/>
      <c r="FJ46" s="290"/>
      <c r="FK46" s="290"/>
      <c r="FL46" s="290"/>
      <c r="FM46" s="290"/>
      <c r="FN46" s="290"/>
      <c r="FO46" s="290"/>
      <c r="FP46" s="290"/>
      <c r="FQ46" s="290"/>
      <c r="FR46" s="290"/>
      <c r="FS46" s="290"/>
      <c r="FT46" s="290"/>
      <c r="FU46" s="290"/>
      <c r="FV46" s="290"/>
      <c r="FW46" s="290"/>
      <c r="FX46" s="268"/>
      <c r="FY46" s="268"/>
      <c r="FZ46" s="268"/>
      <c r="GA46" s="268"/>
      <c r="GB46" s="268"/>
      <c r="GC46" s="268"/>
      <c r="GD46" s="268"/>
      <c r="GE46" s="268"/>
      <c r="GF46" s="268"/>
      <c r="GG46" s="268"/>
      <c r="GH46" s="268"/>
      <c r="GI46" s="268"/>
      <c r="GJ46" s="268"/>
      <c r="GK46" s="268"/>
      <c r="GL46" s="268"/>
      <c r="GM46" s="268"/>
      <c r="GN46" s="268"/>
      <c r="GO46" s="268"/>
      <c r="HB46" s="294"/>
      <c r="HC46" s="294"/>
      <c r="HL46" s="341"/>
      <c r="HM46" s="341"/>
      <c r="HN46" s="341"/>
    </row>
    <row r="47" spans="1:222" x14ac:dyDescent="0.3">
      <c r="A47" s="269"/>
      <c r="B47" s="270"/>
      <c r="C47" s="270"/>
      <c r="D47" s="269"/>
      <c r="E47" s="281"/>
      <c r="F47" s="269"/>
      <c r="G47" s="384"/>
      <c r="H47" s="276"/>
      <c r="I47" s="272"/>
      <c r="J47" s="271"/>
      <c r="K47" s="269"/>
      <c r="L47" s="270"/>
      <c r="M47" s="270"/>
      <c r="N47" s="269"/>
      <c r="O47" s="270"/>
      <c r="P47" s="270"/>
      <c r="Q47" s="270"/>
      <c r="R47" s="270"/>
      <c r="S47" s="270"/>
      <c r="T47" s="270"/>
      <c r="U47" s="270"/>
      <c r="V47" s="270"/>
      <c r="W47" s="270"/>
      <c r="X47" s="270"/>
      <c r="Y47" s="270"/>
      <c r="Z47" s="269"/>
      <c r="AA47" s="269"/>
      <c r="AB47" s="269"/>
      <c r="AC47" s="269"/>
      <c r="AD47" s="281"/>
      <c r="AE47" s="281"/>
      <c r="AF47" s="276"/>
      <c r="AG47" s="276"/>
      <c r="AH47" s="281"/>
      <c r="AI47" s="281"/>
      <c r="AJ47" s="269"/>
      <c r="AK47" s="276"/>
      <c r="AL47" s="276"/>
      <c r="AM47" s="270"/>
      <c r="AN47" s="270"/>
      <c r="AO47" s="270"/>
      <c r="AP47" s="270"/>
      <c r="AQ47" s="273"/>
      <c r="AR47" s="273"/>
      <c r="AS47" s="273"/>
      <c r="AT47" s="273"/>
      <c r="AU47" s="270"/>
      <c r="AV47" s="276"/>
      <c r="AW47" s="276"/>
      <c r="AX47" s="275"/>
      <c r="AY47" s="276"/>
      <c r="AZ47" s="276"/>
      <c r="BA47" s="275"/>
      <c r="BB47" s="276"/>
      <c r="BC47" s="276"/>
      <c r="BD47" s="276"/>
      <c r="BE47" s="276"/>
      <c r="BF47" s="270"/>
      <c r="BG47" s="351"/>
      <c r="BH47" s="270"/>
      <c r="BI47" s="270"/>
      <c r="BJ47" s="276"/>
      <c r="BK47" s="276"/>
      <c r="BL47" s="370"/>
      <c r="BM47" s="373"/>
      <c r="BN47" s="370"/>
      <c r="BO47" s="282"/>
      <c r="BP47" s="276"/>
      <c r="BQ47" s="273"/>
      <c r="BR47" s="281"/>
      <c r="BS47" s="276"/>
      <c r="BT47" s="272"/>
      <c r="BU47" s="272"/>
      <c r="BV47" s="272"/>
      <c r="BW47" s="272"/>
      <c r="BX47" s="272"/>
      <c r="BY47" s="272"/>
      <c r="BZ47" s="272"/>
      <c r="CA47" s="277"/>
      <c r="CB47" s="273"/>
      <c r="CC47" s="276"/>
      <c r="CD47" s="275"/>
      <c r="CE47" s="275"/>
      <c r="CF47" s="270"/>
      <c r="CG47" s="270"/>
      <c r="CH47" s="269"/>
      <c r="CI47" s="281"/>
      <c r="CJ47" s="270"/>
      <c r="CK47" s="278"/>
      <c r="CL47" s="278"/>
      <c r="CM47" s="278"/>
      <c r="CN47" s="279"/>
      <c r="CO47" s="279"/>
      <c r="CP47" s="269"/>
      <c r="CQ47" s="281"/>
      <c r="CR47" s="276"/>
      <c r="CS47" s="272"/>
      <c r="CT47" s="272"/>
      <c r="CU47" s="278"/>
      <c r="CV47" s="278"/>
      <c r="CW47" s="278"/>
      <c r="CX47" s="278"/>
      <c r="CY47" s="278"/>
      <c r="CZ47" s="278"/>
      <c r="DA47" s="278"/>
      <c r="DB47" s="281"/>
      <c r="DC47" s="276"/>
      <c r="DD47" s="276"/>
      <c r="DE47" s="269"/>
      <c r="DF47" s="269"/>
      <c r="DG47" s="270"/>
      <c r="DH47" s="270"/>
      <c r="DI47" s="276"/>
      <c r="DJ47" s="276"/>
      <c r="DK47" s="276"/>
      <c r="DL47" s="276"/>
      <c r="DM47" s="272"/>
      <c r="DN47" s="269"/>
      <c r="DO47" s="269"/>
      <c r="DP47" s="272"/>
      <c r="DQ47" s="269"/>
      <c r="DR47" s="281"/>
      <c r="DS47" s="269"/>
      <c r="DT47" s="274"/>
      <c r="DU47" s="275"/>
      <c r="DV47" s="275"/>
      <c r="DW47" s="273"/>
      <c r="DX47" s="273"/>
      <c r="DY47" s="275"/>
      <c r="DZ47" s="275"/>
      <c r="EA47" s="275"/>
      <c r="EB47" s="275"/>
      <c r="EC47" s="275"/>
      <c r="ED47" s="275"/>
      <c r="EE47" s="275"/>
      <c r="EF47" s="275"/>
      <c r="EG47" s="275"/>
      <c r="EH47" s="275"/>
      <c r="EI47" s="275"/>
      <c r="EJ47" s="275"/>
      <c r="EK47" s="273"/>
      <c r="EL47" s="289"/>
      <c r="EM47" s="289"/>
      <c r="EN47" s="289"/>
      <c r="EO47" s="289"/>
      <c r="EP47" s="289"/>
      <c r="EQ47" s="289"/>
      <c r="ER47" s="289"/>
      <c r="ES47" s="289"/>
      <c r="ET47" s="289"/>
      <c r="EU47" s="289"/>
      <c r="EV47" s="289"/>
      <c r="EW47" s="289"/>
      <c r="EX47" s="289"/>
      <c r="EY47" s="289"/>
      <c r="EZ47" s="289"/>
      <c r="FA47" s="289"/>
      <c r="FB47" s="289"/>
      <c r="FC47" s="289"/>
      <c r="FD47" s="289"/>
      <c r="FE47" s="290"/>
      <c r="FF47" s="290"/>
      <c r="FG47" s="290"/>
      <c r="FH47" s="290"/>
      <c r="FI47" s="290"/>
      <c r="FJ47" s="290"/>
      <c r="FK47" s="290"/>
      <c r="FL47" s="290"/>
      <c r="FM47" s="290"/>
      <c r="FN47" s="290"/>
      <c r="FO47" s="290"/>
      <c r="FP47" s="290"/>
      <c r="FQ47" s="290"/>
      <c r="FR47" s="290"/>
      <c r="FS47" s="290"/>
      <c r="FT47" s="290"/>
      <c r="FU47" s="290"/>
      <c r="FV47" s="290"/>
      <c r="FW47" s="290"/>
      <c r="FX47" s="268"/>
      <c r="FY47" s="268"/>
      <c r="FZ47" s="268"/>
      <c r="GA47" s="268"/>
      <c r="GB47" s="268"/>
      <c r="GC47" s="268"/>
      <c r="GD47" s="268"/>
      <c r="GE47" s="268"/>
      <c r="GF47" s="268"/>
      <c r="GG47" s="268"/>
      <c r="GH47" s="268"/>
      <c r="GI47" s="268"/>
      <c r="GJ47" s="268"/>
      <c r="GK47" s="268"/>
      <c r="GL47" s="268"/>
      <c r="GM47" s="268"/>
      <c r="GN47" s="268"/>
      <c r="GO47" s="268"/>
      <c r="HB47" s="294"/>
      <c r="HC47" s="294"/>
      <c r="HL47" s="341"/>
      <c r="HM47" s="341"/>
      <c r="HN47" s="341"/>
    </row>
    <row r="48" spans="1:222" x14ac:dyDescent="0.3">
      <c r="A48" s="269"/>
      <c r="B48" s="270"/>
      <c r="C48" s="270"/>
      <c r="D48" s="269"/>
      <c r="E48" s="281"/>
      <c r="F48" s="269"/>
      <c r="G48" s="384"/>
      <c r="H48" s="276"/>
      <c r="I48" s="272"/>
      <c r="J48" s="271"/>
      <c r="K48" s="269"/>
      <c r="L48" s="270"/>
      <c r="M48" s="270"/>
      <c r="N48" s="269"/>
      <c r="O48" s="270"/>
      <c r="P48" s="270"/>
      <c r="Q48" s="270"/>
      <c r="R48" s="270"/>
      <c r="S48" s="270"/>
      <c r="T48" s="270"/>
      <c r="U48" s="270"/>
      <c r="V48" s="270"/>
      <c r="W48" s="270"/>
      <c r="X48" s="270"/>
      <c r="Y48" s="270"/>
      <c r="Z48" s="269"/>
      <c r="AA48" s="269"/>
      <c r="AB48" s="269"/>
      <c r="AC48" s="269"/>
      <c r="AD48" s="281"/>
      <c r="AE48" s="281"/>
      <c r="AF48" s="276"/>
      <c r="AG48" s="276"/>
      <c r="AH48" s="281"/>
      <c r="AI48" s="281"/>
      <c r="AJ48" s="269"/>
      <c r="AK48" s="276"/>
      <c r="AL48" s="276"/>
      <c r="AM48" s="270"/>
      <c r="AN48" s="270"/>
      <c r="AO48" s="270"/>
      <c r="AP48" s="270"/>
      <c r="AQ48" s="273"/>
      <c r="AR48" s="273"/>
      <c r="AS48" s="273"/>
      <c r="AT48" s="273"/>
      <c r="AU48" s="270"/>
      <c r="AV48" s="276"/>
      <c r="AW48" s="276"/>
      <c r="AX48" s="275"/>
      <c r="AY48" s="276"/>
      <c r="AZ48" s="276"/>
      <c r="BA48" s="275"/>
      <c r="BB48" s="276"/>
      <c r="BC48" s="276"/>
      <c r="BD48" s="276"/>
      <c r="BE48" s="276"/>
      <c r="BF48" s="270"/>
      <c r="BG48" s="351"/>
      <c r="BH48" s="270"/>
      <c r="BI48" s="270"/>
      <c r="BJ48" s="276"/>
      <c r="BK48" s="276"/>
      <c r="BL48" s="370"/>
      <c r="BM48" s="373"/>
      <c r="BN48" s="370"/>
      <c r="BO48" s="282"/>
      <c r="BP48" s="276"/>
      <c r="BQ48" s="273"/>
      <c r="BR48" s="281"/>
      <c r="BS48" s="276"/>
      <c r="BT48" s="272"/>
      <c r="BU48" s="272"/>
      <c r="BV48" s="272"/>
      <c r="BW48" s="272"/>
      <c r="BX48" s="272"/>
      <c r="BY48" s="272"/>
      <c r="BZ48" s="272"/>
      <c r="CA48" s="277"/>
      <c r="CB48" s="273"/>
      <c r="CC48" s="276"/>
      <c r="CD48" s="275"/>
      <c r="CE48" s="275"/>
      <c r="CF48" s="270"/>
      <c r="CG48" s="270"/>
      <c r="CH48" s="269"/>
      <c r="CI48" s="281"/>
      <c r="CJ48" s="270"/>
      <c r="CK48" s="278"/>
      <c r="CL48" s="278"/>
      <c r="CM48" s="278"/>
      <c r="CN48" s="279"/>
      <c r="CO48" s="279"/>
      <c r="CP48" s="269"/>
      <c r="CQ48" s="281"/>
      <c r="CR48" s="276"/>
      <c r="CS48" s="272"/>
      <c r="CT48" s="272"/>
      <c r="CU48" s="278"/>
      <c r="CV48" s="278"/>
      <c r="CW48" s="278"/>
      <c r="CX48" s="278"/>
      <c r="CY48" s="278"/>
      <c r="CZ48" s="278"/>
      <c r="DA48" s="278"/>
      <c r="DB48" s="281"/>
      <c r="DC48" s="276"/>
      <c r="DD48" s="276"/>
      <c r="DE48" s="269"/>
      <c r="DF48" s="269"/>
      <c r="DG48" s="270"/>
      <c r="DH48" s="270"/>
      <c r="DI48" s="276"/>
      <c r="DJ48" s="276"/>
      <c r="DK48" s="276"/>
      <c r="DL48" s="276"/>
      <c r="DM48" s="272"/>
      <c r="DN48" s="269"/>
      <c r="DO48" s="269"/>
      <c r="DP48" s="272"/>
      <c r="DQ48" s="269"/>
      <c r="DR48" s="281"/>
      <c r="DS48" s="269"/>
      <c r="DT48" s="274"/>
      <c r="DU48" s="275"/>
      <c r="DV48" s="275"/>
      <c r="DW48" s="273"/>
      <c r="DX48" s="273"/>
      <c r="DY48" s="275"/>
      <c r="DZ48" s="275"/>
      <c r="EA48" s="275"/>
      <c r="EB48" s="275"/>
      <c r="EC48" s="275"/>
      <c r="ED48" s="275"/>
      <c r="EE48" s="275"/>
      <c r="EF48" s="275"/>
      <c r="EG48" s="275"/>
      <c r="EH48" s="275"/>
      <c r="EI48" s="275"/>
      <c r="EJ48" s="275"/>
      <c r="EK48" s="273"/>
      <c r="EL48" s="289"/>
      <c r="EM48" s="289"/>
      <c r="EN48" s="289"/>
      <c r="EO48" s="289"/>
      <c r="EP48" s="289"/>
      <c r="EQ48" s="289"/>
      <c r="ER48" s="289"/>
      <c r="ES48" s="289"/>
      <c r="ET48" s="289"/>
      <c r="EU48" s="289"/>
      <c r="EV48" s="289"/>
      <c r="EW48" s="289"/>
      <c r="EX48" s="289"/>
      <c r="EY48" s="289"/>
      <c r="EZ48" s="289"/>
      <c r="FA48" s="289"/>
      <c r="FB48" s="289"/>
      <c r="FC48" s="289"/>
      <c r="FD48" s="289"/>
      <c r="FE48" s="290"/>
      <c r="FF48" s="290"/>
      <c r="FG48" s="290"/>
      <c r="FH48" s="290"/>
      <c r="FI48" s="290"/>
      <c r="FJ48" s="290"/>
      <c r="FK48" s="290"/>
      <c r="FL48" s="290"/>
      <c r="FM48" s="290"/>
      <c r="FN48" s="290"/>
      <c r="FO48" s="290"/>
      <c r="FP48" s="290"/>
      <c r="FQ48" s="290"/>
      <c r="FR48" s="290"/>
      <c r="FS48" s="290"/>
      <c r="FT48" s="290"/>
      <c r="FU48" s="290"/>
      <c r="FV48" s="290"/>
      <c r="FW48" s="290"/>
      <c r="FX48" s="268"/>
      <c r="FY48" s="268"/>
      <c r="FZ48" s="268"/>
      <c r="GA48" s="268"/>
      <c r="GB48" s="268"/>
      <c r="GC48" s="268"/>
      <c r="GD48" s="268"/>
      <c r="GE48" s="268"/>
      <c r="GF48" s="268"/>
      <c r="GG48" s="268"/>
      <c r="GH48" s="268"/>
      <c r="GI48" s="268"/>
      <c r="GJ48" s="268"/>
      <c r="GK48" s="268"/>
      <c r="GL48" s="268"/>
      <c r="GM48" s="268"/>
      <c r="GN48" s="268"/>
      <c r="GO48" s="268"/>
      <c r="HB48" s="294"/>
      <c r="HC48" s="294"/>
      <c r="HL48" s="341"/>
      <c r="HM48" s="341"/>
      <c r="HN48" s="341"/>
    </row>
    <row r="49" spans="1:222" x14ac:dyDescent="0.3">
      <c r="A49" s="269"/>
      <c r="B49" s="270"/>
      <c r="C49" s="270"/>
      <c r="D49" s="269"/>
      <c r="E49" s="281"/>
      <c r="F49" s="269"/>
      <c r="G49" s="384"/>
      <c r="H49" s="276"/>
      <c r="I49" s="272"/>
      <c r="J49" s="271"/>
      <c r="K49" s="269"/>
      <c r="L49" s="270"/>
      <c r="M49" s="270"/>
      <c r="N49" s="269"/>
      <c r="O49" s="270"/>
      <c r="P49" s="270"/>
      <c r="Q49" s="270"/>
      <c r="R49" s="270"/>
      <c r="S49" s="270"/>
      <c r="T49" s="270"/>
      <c r="U49" s="270"/>
      <c r="V49" s="270"/>
      <c r="W49" s="270"/>
      <c r="X49" s="270"/>
      <c r="Y49" s="270"/>
      <c r="Z49" s="269"/>
      <c r="AA49" s="269"/>
      <c r="AB49" s="269"/>
      <c r="AC49" s="269"/>
      <c r="AD49" s="281"/>
      <c r="AE49" s="281"/>
      <c r="AF49" s="276"/>
      <c r="AG49" s="276"/>
      <c r="AH49" s="281"/>
      <c r="AI49" s="281"/>
      <c r="AJ49" s="269"/>
      <c r="AK49" s="276"/>
      <c r="AL49" s="276"/>
      <c r="AM49" s="270"/>
      <c r="AN49" s="270"/>
      <c r="AO49" s="270"/>
      <c r="AP49" s="270"/>
      <c r="AQ49" s="273"/>
      <c r="AR49" s="273"/>
      <c r="AS49" s="273"/>
      <c r="AT49" s="273"/>
      <c r="AU49" s="270"/>
      <c r="AV49" s="276"/>
      <c r="AW49" s="276"/>
      <c r="AX49" s="275"/>
      <c r="AY49" s="276"/>
      <c r="AZ49" s="276"/>
      <c r="BA49" s="275"/>
      <c r="BB49" s="276"/>
      <c r="BC49" s="276"/>
      <c r="BD49" s="276"/>
      <c r="BE49" s="276"/>
      <c r="BF49" s="270"/>
      <c r="BG49" s="351"/>
      <c r="BH49" s="270"/>
      <c r="BI49" s="270"/>
      <c r="BJ49" s="276"/>
      <c r="BK49" s="276"/>
      <c r="BL49" s="370"/>
      <c r="BM49" s="373"/>
      <c r="BN49" s="370"/>
      <c r="BO49" s="282"/>
      <c r="BP49" s="276"/>
      <c r="BQ49" s="273"/>
      <c r="BR49" s="281"/>
      <c r="BS49" s="276"/>
      <c r="BT49" s="272"/>
      <c r="BU49" s="272"/>
      <c r="BV49" s="272"/>
      <c r="BW49" s="272"/>
      <c r="BX49" s="272"/>
      <c r="BY49" s="272"/>
      <c r="BZ49" s="272"/>
      <c r="CA49" s="277"/>
      <c r="CB49" s="273"/>
      <c r="CC49" s="276"/>
      <c r="CD49" s="275"/>
      <c r="CE49" s="275"/>
      <c r="CF49" s="270"/>
      <c r="CG49" s="270"/>
      <c r="CH49" s="269"/>
      <c r="CI49" s="281"/>
      <c r="CJ49" s="270"/>
      <c r="CK49" s="278"/>
      <c r="CL49" s="278"/>
      <c r="CM49" s="278"/>
      <c r="CN49" s="279"/>
      <c r="CO49" s="279"/>
      <c r="CP49" s="269"/>
      <c r="CQ49" s="281"/>
      <c r="CR49" s="276"/>
      <c r="CS49" s="272"/>
      <c r="CT49" s="272"/>
      <c r="CU49" s="278"/>
      <c r="CV49" s="278"/>
      <c r="CW49" s="278"/>
      <c r="CX49" s="278"/>
      <c r="CY49" s="278"/>
      <c r="CZ49" s="278"/>
      <c r="DA49" s="278"/>
      <c r="DB49" s="281"/>
      <c r="DC49" s="276"/>
      <c r="DD49" s="276"/>
      <c r="DE49" s="269"/>
      <c r="DF49" s="269"/>
      <c r="DG49" s="270"/>
      <c r="DH49" s="270"/>
      <c r="DI49" s="276"/>
      <c r="DJ49" s="276"/>
      <c r="DK49" s="276"/>
      <c r="DL49" s="276"/>
      <c r="DM49" s="272"/>
      <c r="DN49" s="269"/>
      <c r="DO49" s="269"/>
      <c r="DP49" s="272"/>
      <c r="DQ49" s="269"/>
      <c r="DR49" s="281"/>
      <c r="DS49" s="269"/>
      <c r="DT49" s="274"/>
      <c r="DU49" s="275"/>
      <c r="DV49" s="275"/>
      <c r="DW49" s="273"/>
      <c r="DX49" s="273"/>
      <c r="DY49" s="275"/>
      <c r="DZ49" s="275"/>
      <c r="EA49" s="275"/>
      <c r="EB49" s="275"/>
      <c r="EC49" s="275"/>
      <c r="ED49" s="275"/>
      <c r="EE49" s="275"/>
      <c r="EF49" s="275"/>
      <c r="EG49" s="275"/>
      <c r="EH49" s="275"/>
      <c r="EI49" s="275"/>
      <c r="EJ49" s="275"/>
      <c r="EK49" s="273"/>
      <c r="EL49" s="289"/>
      <c r="EM49" s="289"/>
      <c r="EN49" s="289"/>
      <c r="EO49" s="289"/>
      <c r="EP49" s="289"/>
      <c r="EQ49" s="289"/>
      <c r="ER49" s="289"/>
      <c r="ES49" s="289"/>
      <c r="ET49" s="289"/>
      <c r="EU49" s="289"/>
      <c r="EV49" s="289"/>
      <c r="EW49" s="289"/>
      <c r="EX49" s="289"/>
      <c r="EY49" s="289"/>
      <c r="EZ49" s="289"/>
      <c r="FA49" s="289"/>
      <c r="FB49" s="289"/>
      <c r="FC49" s="289"/>
      <c r="FD49" s="289"/>
      <c r="FE49" s="290"/>
      <c r="FF49" s="290"/>
      <c r="FG49" s="290"/>
      <c r="FH49" s="290"/>
      <c r="FI49" s="290"/>
      <c r="FJ49" s="290"/>
      <c r="FK49" s="290"/>
      <c r="FL49" s="290"/>
      <c r="FM49" s="290"/>
      <c r="FN49" s="290"/>
      <c r="FO49" s="290"/>
      <c r="FP49" s="290"/>
      <c r="FQ49" s="290"/>
      <c r="FR49" s="290"/>
      <c r="FS49" s="290"/>
      <c r="FT49" s="290"/>
      <c r="FU49" s="290"/>
      <c r="FV49" s="290"/>
      <c r="FW49" s="290"/>
      <c r="FX49" s="268"/>
      <c r="FY49" s="268"/>
      <c r="FZ49" s="268"/>
      <c r="GA49" s="268"/>
      <c r="GB49" s="268"/>
      <c r="GC49" s="268"/>
      <c r="GD49" s="268"/>
      <c r="GE49" s="268"/>
      <c r="GF49" s="268"/>
      <c r="GG49" s="268"/>
      <c r="GH49" s="268"/>
      <c r="GI49" s="268"/>
      <c r="GJ49" s="268"/>
      <c r="GK49" s="268"/>
      <c r="GL49" s="268"/>
      <c r="GM49" s="268"/>
      <c r="GN49" s="268"/>
      <c r="GO49" s="268"/>
      <c r="HB49" s="294"/>
      <c r="HC49" s="294"/>
      <c r="HL49" s="341"/>
      <c r="HM49" s="341"/>
      <c r="HN49" s="341"/>
    </row>
    <row r="50" spans="1:222" x14ac:dyDescent="0.3">
      <c r="A50" s="269"/>
      <c r="B50" s="270"/>
      <c r="C50" s="270"/>
      <c r="D50" s="269"/>
      <c r="E50" s="281"/>
      <c r="F50" s="269"/>
      <c r="G50" s="384"/>
      <c r="H50" s="276"/>
      <c r="I50" s="272"/>
      <c r="J50" s="271"/>
      <c r="K50" s="269"/>
      <c r="L50" s="270"/>
      <c r="M50" s="270"/>
      <c r="N50" s="269"/>
      <c r="O50" s="270"/>
      <c r="P50" s="270"/>
      <c r="Q50" s="270"/>
      <c r="R50" s="270"/>
      <c r="S50" s="270"/>
      <c r="T50" s="270"/>
      <c r="U50" s="270"/>
      <c r="V50" s="270"/>
      <c r="W50" s="270"/>
      <c r="X50" s="270"/>
      <c r="Y50" s="270"/>
      <c r="Z50" s="269"/>
      <c r="AA50" s="269"/>
      <c r="AB50" s="269"/>
      <c r="AC50" s="269"/>
      <c r="AD50" s="281"/>
      <c r="AE50" s="281"/>
      <c r="AF50" s="276"/>
      <c r="AG50" s="276"/>
      <c r="AH50" s="281"/>
      <c r="AI50" s="281"/>
      <c r="AJ50" s="269"/>
      <c r="AK50" s="276"/>
      <c r="AL50" s="276"/>
      <c r="AM50" s="270"/>
      <c r="AN50" s="270"/>
      <c r="AO50" s="270"/>
      <c r="AP50" s="270"/>
      <c r="AQ50" s="273"/>
      <c r="AR50" s="273"/>
      <c r="AS50" s="273"/>
      <c r="AT50" s="273"/>
      <c r="AU50" s="270"/>
      <c r="AV50" s="276"/>
      <c r="AW50" s="276"/>
      <c r="AX50" s="275"/>
      <c r="AY50" s="276"/>
      <c r="AZ50" s="276"/>
      <c r="BA50" s="275"/>
      <c r="BB50" s="276"/>
      <c r="BC50" s="276"/>
      <c r="BD50" s="276"/>
      <c r="BE50" s="276"/>
      <c r="BF50" s="270"/>
      <c r="BG50" s="351"/>
      <c r="BH50" s="270"/>
      <c r="BI50" s="270"/>
      <c r="BJ50" s="276"/>
      <c r="BK50" s="276"/>
      <c r="BL50" s="370"/>
      <c r="BM50" s="373"/>
      <c r="BN50" s="370"/>
      <c r="BO50" s="282"/>
      <c r="BP50" s="276"/>
      <c r="BQ50" s="273"/>
      <c r="BR50" s="281"/>
      <c r="BS50" s="276"/>
      <c r="BT50" s="272"/>
      <c r="BU50" s="272"/>
      <c r="BV50" s="272"/>
      <c r="BW50" s="272"/>
      <c r="BX50" s="272"/>
      <c r="BY50" s="272"/>
      <c r="BZ50" s="272"/>
      <c r="CA50" s="277"/>
      <c r="CB50" s="273"/>
      <c r="CC50" s="276"/>
      <c r="CD50" s="275"/>
      <c r="CE50" s="275"/>
      <c r="CF50" s="270"/>
      <c r="CG50" s="270"/>
      <c r="CH50" s="269"/>
      <c r="CI50" s="281"/>
      <c r="CJ50" s="270"/>
      <c r="CK50" s="278"/>
      <c r="CL50" s="278"/>
      <c r="CM50" s="278"/>
      <c r="CN50" s="279"/>
      <c r="CO50" s="279"/>
      <c r="CP50" s="269"/>
      <c r="CQ50" s="281"/>
      <c r="CR50" s="276"/>
      <c r="CS50" s="272"/>
      <c r="CT50" s="272"/>
      <c r="CU50" s="278"/>
      <c r="CV50" s="278"/>
      <c r="CW50" s="278"/>
      <c r="CX50" s="278"/>
      <c r="CY50" s="278"/>
      <c r="CZ50" s="278"/>
      <c r="DA50" s="278"/>
      <c r="DB50" s="281"/>
      <c r="DC50" s="276"/>
      <c r="DD50" s="276"/>
      <c r="DE50" s="269"/>
      <c r="DF50" s="269"/>
      <c r="DG50" s="270"/>
      <c r="DH50" s="270"/>
      <c r="DI50" s="276"/>
      <c r="DJ50" s="276"/>
      <c r="DK50" s="276"/>
      <c r="DL50" s="276"/>
      <c r="DM50" s="272"/>
      <c r="DN50" s="269"/>
      <c r="DO50" s="269"/>
      <c r="DP50" s="272"/>
      <c r="DQ50" s="269"/>
      <c r="DR50" s="281"/>
      <c r="DS50" s="269"/>
      <c r="DT50" s="274"/>
      <c r="DU50" s="275"/>
      <c r="DV50" s="275"/>
      <c r="DW50" s="273"/>
      <c r="DX50" s="273"/>
      <c r="DY50" s="275"/>
      <c r="DZ50" s="275"/>
      <c r="EA50" s="275"/>
      <c r="EB50" s="275"/>
      <c r="EC50" s="275"/>
      <c r="ED50" s="275"/>
      <c r="EE50" s="275"/>
      <c r="EF50" s="275"/>
      <c r="EG50" s="275"/>
      <c r="EH50" s="275"/>
      <c r="EI50" s="275"/>
      <c r="EJ50" s="275"/>
      <c r="EK50" s="273"/>
      <c r="EL50" s="289"/>
      <c r="EM50" s="289"/>
      <c r="EN50" s="289"/>
      <c r="EO50" s="289"/>
      <c r="EP50" s="289"/>
      <c r="EQ50" s="289"/>
      <c r="ER50" s="289"/>
      <c r="ES50" s="289"/>
      <c r="ET50" s="289"/>
      <c r="EU50" s="289"/>
      <c r="EV50" s="289"/>
      <c r="EW50" s="289"/>
      <c r="EX50" s="289"/>
      <c r="EY50" s="289"/>
      <c r="EZ50" s="289"/>
      <c r="FA50" s="289"/>
      <c r="FB50" s="289"/>
      <c r="FC50" s="289"/>
      <c r="FD50" s="289"/>
      <c r="FE50" s="290"/>
      <c r="FF50" s="290"/>
      <c r="FG50" s="290"/>
      <c r="FH50" s="290"/>
      <c r="FI50" s="290"/>
      <c r="FJ50" s="290"/>
      <c r="FK50" s="290"/>
      <c r="FL50" s="290"/>
      <c r="FM50" s="290"/>
      <c r="FN50" s="290"/>
      <c r="FO50" s="290"/>
      <c r="FP50" s="290"/>
      <c r="FQ50" s="290"/>
      <c r="FR50" s="290"/>
      <c r="FS50" s="290"/>
      <c r="FT50" s="290"/>
      <c r="FU50" s="290"/>
      <c r="FV50" s="290"/>
      <c r="FW50" s="290"/>
      <c r="FX50" s="268"/>
      <c r="FY50" s="268"/>
      <c r="FZ50" s="268"/>
      <c r="GA50" s="268"/>
      <c r="GB50" s="268"/>
      <c r="GC50" s="268"/>
      <c r="GD50" s="268"/>
      <c r="GE50" s="268"/>
      <c r="GF50" s="268"/>
      <c r="GG50" s="268"/>
      <c r="GH50" s="268"/>
      <c r="GI50" s="268"/>
      <c r="GJ50" s="268"/>
      <c r="GK50" s="268"/>
      <c r="GL50" s="268"/>
      <c r="GM50" s="268"/>
      <c r="GN50" s="268"/>
      <c r="GO50" s="268"/>
      <c r="HB50" s="294"/>
      <c r="HC50" s="294"/>
      <c r="HL50" s="341"/>
      <c r="HM50" s="341"/>
      <c r="HN50" s="341"/>
    </row>
    <row r="51" spans="1:222" x14ac:dyDescent="0.3">
      <c r="A51" s="269"/>
      <c r="B51" s="270"/>
      <c r="C51" s="270"/>
      <c r="D51" s="269"/>
      <c r="E51" s="281"/>
      <c r="F51" s="269"/>
      <c r="G51" s="384"/>
      <c r="H51" s="276"/>
      <c r="I51" s="272"/>
      <c r="J51" s="271"/>
      <c r="K51" s="269"/>
      <c r="L51" s="270"/>
      <c r="M51" s="270"/>
      <c r="N51" s="269"/>
      <c r="O51" s="270"/>
      <c r="P51" s="270"/>
      <c r="Q51" s="270"/>
      <c r="R51" s="270"/>
      <c r="S51" s="270"/>
      <c r="T51" s="270"/>
      <c r="U51" s="270"/>
      <c r="V51" s="270"/>
      <c r="W51" s="270"/>
      <c r="X51" s="270"/>
      <c r="Y51" s="270"/>
      <c r="Z51" s="269"/>
      <c r="AA51" s="269"/>
      <c r="AB51" s="269"/>
      <c r="AC51" s="269"/>
      <c r="AD51" s="281"/>
      <c r="AE51" s="281"/>
      <c r="AF51" s="276"/>
      <c r="AG51" s="276"/>
      <c r="AH51" s="281"/>
      <c r="AI51" s="281"/>
      <c r="AJ51" s="269"/>
      <c r="AK51" s="276"/>
      <c r="AL51" s="276"/>
      <c r="AM51" s="270"/>
      <c r="AN51" s="270"/>
      <c r="AO51" s="270"/>
      <c r="AP51" s="270"/>
      <c r="AQ51" s="273"/>
      <c r="AR51" s="273"/>
      <c r="AS51" s="273"/>
      <c r="AT51" s="273"/>
      <c r="AU51" s="270"/>
      <c r="AV51" s="276"/>
      <c r="AW51" s="276"/>
      <c r="AX51" s="275"/>
      <c r="AY51" s="276"/>
      <c r="AZ51" s="276"/>
      <c r="BA51" s="275"/>
      <c r="BB51" s="276"/>
      <c r="BC51" s="276"/>
      <c r="BD51" s="276"/>
      <c r="BE51" s="276"/>
      <c r="BF51" s="270"/>
      <c r="BG51" s="351"/>
      <c r="BH51" s="270"/>
      <c r="BI51" s="270"/>
      <c r="BJ51" s="276"/>
      <c r="BK51" s="276"/>
      <c r="BL51" s="370"/>
      <c r="BM51" s="373"/>
      <c r="BN51" s="370"/>
      <c r="BO51" s="282"/>
      <c r="BP51" s="276"/>
      <c r="BQ51" s="273"/>
      <c r="BR51" s="281"/>
      <c r="BS51" s="276"/>
      <c r="BT51" s="272"/>
      <c r="BU51" s="272"/>
      <c r="BV51" s="272"/>
      <c r="BW51" s="272"/>
      <c r="BX51" s="272"/>
      <c r="BY51" s="272"/>
      <c r="BZ51" s="272"/>
      <c r="CA51" s="277"/>
      <c r="CB51" s="273"/>
      <c r="CC51" s="276"/>
      <c r="CD51" s="275"/>
      <c r="CE51" s="275"/>
      <c r="CF51" s="270"/>
      <c r="CG51" s="270"/>
      <c r="CH51" s="269"/>
      <c r="CI51" s="281"/>
      <c r="CJ51" s="270"/>
      <c r="CK51" s="278"/>
      <c r="CL51" s="278"/>
      <c r="CM51" s="278"/>
      <c r="CN51" s="279"/>
      <c r="CO51" s="279"/>
      <c r="CP51" s="269"/>
      <c r="CQ51" s="281"/>
      <c r="CR51" s="276"/>
      <c r="CS51" s="272"/>
      <c r="CT51" s="272"/>
      <c r="CU51" s="278"/>
      <c r="CV51" s="278"/>
      <c r="CW51" s="278"/>
      <c r="CX51" s="278"/>
      <c r="CY51" s="278"/>
      <c r="CZ51" s="278"/>
      <c r="DA51" s="278"/>
      <c r="DB51" s="281"/>
      <c r="DC51" s="276"/>
      <c r="DD51" s="276"/>
      <c r="DE51" s="269"/>
      <c r="DF51" s="269"/>
      <c r="DG51" s="270"/>
      <c r="DH51" s="270"/>
      <c r="DI51" s="276"/>
      <c r="DJ51" s="276"/>
      <c r="DK51" s="276"/>
      <c r="DL51" s="276"/>
      <c r="DM51" s="272"/>
      <c r="DN51" s="269"/>
      <c r="DO51" s="269"/>
      <c r="DP51" s="272"/>
      <c r="DQ51" s="269"/>
      <c r="DR51" s="281"/>
      <c r="DS51" s="269"/>
      <c r="DT51" s="274"/>
      <c r="DU51" s="275"/>
      <c r="DV51" s="275"/>
      <c r="DW51" s="273"/>
      <c r="DX51" s="273"/>
      <c r="DY51" s="275"/>
      <c r="DZ51" s="275"/>
      <c r="EA51" s="275"/>
      <c r="EB51" s="275"/>
      <c r="EC51" s="275"/>
      <c r="ED51" s="275"/>
      <c r="EE51" s="275"/>
      <c r="EF51" s="275"/>
      <c r="EG51" s="275"/>
      <c r="EH51" s="275"/>
      <c r="EI51" s="275"/>
      <c r="EJ51" s="275"/>
      <c r="EK51" s="273"/>
      <c r="EL51" s="289"/>
      <c r="EM51" s="289"/>
      <c r="EN51" s="289"/>
      <c r="EO51" s="289"/>
      <c r="EP51" s="289"/>
      <c r="EQ51" s="289"/>
      <c r="ER51" s="289"/>
      <c r="ES51" s="289"/>
      <c r="ET51" s="289"/>
      <c r="EU51" s="289"/>
      <c r="EV51" s="289"/>
      <c r="EW51" s="289"/>
      <c r="EX51" s="289"/>
      <c r="EY51" s="289"/>
      <c r="EZ51" s="289"/>
      <c r="FA51" s="289"/>
      <c r="FB51" s="289"/>
      <c r="FC51" s="289"/>
      <c r="FD51" s="289"/>
      <c r="FE51" s="290"/>
      <c r="FF51" s="290"/>
      <c r="FG51" s="290"/>
      <c r="FH51" s="290"/>
      <c r="FI51" s="290"/>
      <c r="FJ51" s="290"/>
      <c r="FK51" s="290"/>
      <c r="FL51" s="290"/>
      <c r="FM51" s="290"/>
      <c r="FN51" s="290"/>
      <c r="FO51" s="290"/>
      <c r="FP51" s="290"/>
      <c r="FQ51" s="290"/>
      <c r="FR51" s="290"/>
      <c r="FS51" s="290"/>
      <c r="FT51" s="290"/>
      <c r="FU51" s="290"/>
      <c r="FV51" s="290"/>
      <c r="FW51" s="290"/>
      <c r="FX51" s="268"/>
      <c r="FY51" s="268"/>
      <c r="FZ51" s="268"/>
      <c r="GA51" s="268"/>
      <c r="GB51" s="268"/>
      <c r="GC51" s="268"/>
      <c r="GD51" s="268"/>
      <c r="GE51" s="268"/>
      <c r="GF51" s="268"/>
      <c r="GG51" s="268"/>
      <c r="GH51" s="268"/>
      <c r="GI51" s="268"/>
      <c r="GJ51" s="268"/>
      <c r="GK51" s="268"/>
      <c r="GL51" s="268"/>
      <c r="GM51" s="268"/>
      <c r="GN51" s="268"/>
      <c r="GO51" s="268"/>
      <c r="HB51" s="294"/>
      <c r="HC51" s="294"/>
      <c r="HL51" s="341"/>
      <c r="HM51" s="341"/>
      <c r="HN51" s="341"/>
    </row>
    <row r="52" spans="1:222" x14ac:dyDescent="0.3">
      <c r="A52" s="269"/>
      <c r="B52" s="270"/>
      <c r="C52" s="270"/>
      <c r="D52" s="269"/>
      <c r="E52" s="281"/>
      <c r="F52" s="269"/>
      <c r="G52" s="384"/>
      <c r="H52" s="276"/>
      <c r="I52" s="272"/>
      <c r="J52" s="271"/>
      <c r="K52" s="269"/>
      <c r="L52" s="270"/>
      <c r="M52" s="270"/>
      <c r="N52" s="269"/>
      <c r="O52" s="270"/>
      <c r="P52" s="270"/>
      <c r="Q52" s="270"/>
      <c r="R52" s="270"/>
      <c r="S52" s="270"/>
      <c r="T52" s="270"/>
      <c r="U52" s="270"/>
      <c r="V52" s="270"/>
      <c r="W52" s="270"/>
      <c r="X52" s="270"/>
      <c r="Y52" s="270"/>
      <c r="Z52" s="269"/>
      <c r="AA52" s="269"/>
      <c r="AB52" s="269"/>
      <c r="AC52" s="269"/>
      <c r="AD52" s="281"/>
      <c r="AE52" s="281"/>
      <c r="AF52" s="276"/>
      <c r="AG52" s="276"/>
      <c r="AH52" s="281"/>
      <c r="AI52" s="281"/>
      <c r="AJ52" s="269"/>
      <c r="AK52" s="276"/>
      <c r="AL52" s="276"/>
      <c r="AM52" s="270"/>
      <c r="AN52" s="270"/>
      <c r="AO52" s="270"/>
      <c r="AP52" s="270"/>
      <c r="AQ52" s="273"/>
      <c r="AR52" s="273"/>
      <c r="AS52" s="273"/>
      <c r="AT52" s="273"/>
      <c r="AU52" s="270"/>
      <c r="AV52" s="276"/>
      <c r="AW52" s="276"/>
      <c r="AX52" s="275"/>
      <c r="AY52" s="276"/>
      <c r="AZ52" s="276"/>
      <c r="BA52" s="275"/>
      <c r="BB52" s="276"/>
      <c r="BC52" s="276"/>
      <c r="BD52" s="276"/>
      <c r="BE52" s="276"/>
      <c r="BF52" s="270"/>
      <c r="BG52" s="351"/>
      <c r="BH52" s="270"/>
      <c r="BI52" s="270"/>
      <c r="BJ52" s="276"/>
      <c r="BK52" s="276"/>
      <c r="BL52" s="370"/>
      <c r="BM52" s="373"/>
      <c r="BN52" s="370"/>
      <c r="BO52" s="282"/>
      <c r="BP52" s="276"/>
      <c r="BQ52" s="273"/>
      <c r="BR52" s="281"/>
      <c r="BS52" s="276"/>
      <c r="BT52" s="272"/>
      <c r="BU52" s="272"/>
      <c r="BV52" s="272"/>
      <c r="BW52" s="272"/>
      <c r="BX52" s="272"/>
      <c r="BY52" s="272"/>
      <c r="BZ52" s="272"/>
      <c r="CA52" s="277"/>
      <c r="CB52" s="273"/>
      <c r="CC52" s="276"/>
      <c r="CD52" s="275"/>
      <c r="CE52" s="275"/>
      <c r="CF52" s="270"/>
      <c r="CG52" s="270"/>
      <c r="CH52" s="269"/>
      <c r="CI52" s="281"/>
      <c r="CJ52" s="270"/>
      <c r="CK52" s="278"/>
      <c r="CL52" s="278"/>
      <c r="CM52" s="278"/>
      <c r="CN52" s="279"/>
      <c r="CO52" s="279"/>
      <c r="CP52" s="269"/>
      <c r="CQ52" s="281"/>
      <c r="CR52" s="276"/>
      <c r="CS52" s="272"/>
      <c r="CT52" s="272"/>
      <c r="CU52" s="278"/>
      <c r="CV52" s="278"/>
      <c r="CW52" s="278"/>
      <c r="CX52" s="278"/>
      <c r="CY52" s="278"/>
      <c r="CZ52" s="278"/>
      <c r="DA52" s="278"/>
      <c r="DB52" s="281"/>
      <c r="DC52" s="276"/>
      <c r="DD52" s="276"/>
      <c r="DE52" s="269"/>
      <c r="DF52" s="269"/>
      <c r="DG52" s="270"/>
      <c r="DH52" s="270"/>
      <c r="DI52" s="276"/>
      <c r="DJ52" s="276"/>
      <c r="DK52" s="276"/>
      <c r="DL52" s="276"/>
      <c r="DM52" s="272"/>
      <c r="DN52" s="269"/>
      <c r="DO52" s="269"/>
      <c r="DP52" s="272"/>
      <c r="DQ52" s="269"/>
      <c r="DR52" s="281"/>
      <c r="DS52" s="269"/>
      <c r="DT52" s="274"/>
      <c r="DU52" s="275"/>
      <c r="DV52" s="275"/>
      <c r="DW52" s="273"/>
      <c r="DX52" s="273"/>
      <c r="DY52" s="275"/>
      <c r="DZ52" s="275"/>
      <c r="EA52" s="275"/>
      <c r="EB52" s="275"/>
      <c r="EC52" s="275"/>
      <c r="ED52" s="275"/>
      <c r="EE52" s="275"/>
      <c r="EF52" s="275"/>
      <c r="EG52" s="275"/>
      <c r="EH52" s="275"/>
      <c r="EI52" s="275"/>
      <c r="EJ52" s="275"/>
      <c r="EK52" s="273"/>
      <c r="EL52" s="289"/>
      <c r="EM52" s="289"/>
      <c r="EN52" s="289"/>
      <c r="EO52" s="289"/>
      <c r="EP52" s="289"/>
      <c r="EQ52" s="289"/>
      <c r="ER52" s="289"/>
      <c r="ES52" s="289"/>
      <c r="ET52" s="289"/>
      <c r="EU52" s="289"/>
      <c r="EV52" s="289"/>
      <c r="EW52" s="289"/>
      <c r="EX52" s="289"/>
      <c r="EY52" s="289"/>
      <c r="EZ52" s="289"/>
      <c r="FA52" s="289"/>
      <c r="FB52" s="289"/>
      <c r="FC52" s="289"/>
      <c r="FD52" s="289"/>
      <c r="FE52" s="290"/>
      <c r="FF52" s="290"/>
      <c r="FG52" s="290"/>
      <c r="FH52" s="290"/>
      <c r="FI52" s="290"/>
      <c r="FJ52" s="290"/>
      <c r="FK52" s="290"/>
      <c r="FL52" s="290"/>
      <c r="FM52" s="290"/>
      <c r="FN52" s="290"/>
      <c r="FO52" s="290"/>
      <c r="FP52" s="290"/>
      <c r="FQ52" s="290"/>
      <c r="FR52" s="290"/>
      <c r="FS52" s="290"/>
      <c r="FT52" s="290"/>
      <c r="FU52" s="290"/>
      <c r="FV52" s="290"/>
      <c r="FW52" s="290"/>
      <c r="FX52" s="268"/>
      <c r="FY52" s="268"/>
      <c r="FZ52" s="268"/>
      <c r="GA52" s="268"/>
      <c r="GB52" s="268"/>
      <c r="GC52" s="268"/>
      <c r="GD52" s="268"/>
      <c r="GE52" s="268"/>
      <c r="GF52" s="268"/>
      <c r="GG52" s="268"/>
      <c r="GH52" s="268"/>
      <c r="GI52" s="268"/>
      <c r="GJ52" s="268"/>
      <c r="GK52" s="268"/>
      <c r="GL52" s="268"/>
      <c r="GM52" s="268"/>
      <c r="GN52" s="268"/>
      <c r="GO52" s="268"/>
      <c r="HB52" s="294"/>
      <c r="HC52" s="294"/>
      <c r="HL52" s="341"/>
      <c r="HM52" s="341"/>
      <c r="HN52" s="341"/>
    </row>
    <row r="53" spans="1:222" x14ac:dyDescent="0.3">
      <c r="A53" s="269"/>
      <c r="B53" s="270"/>
      <c r="C53" s="270"/>
      <c r="D53" s="269"/>
      <c r="E53" s="281"/>
      <c r="F53" s="269"/>
      <c r="G53" s="384"/>
      <c r="H53" s="276"/>
      <c r="I53" s="272"/>
      <c r="J53" s="271"/>
      <c r="K53" s="269"/>
      <c r="L53" s="270"/>
      <c r="M53" s="270"/>
      <c r="N53" s="269"/>
      <c r="O53" s="270"/>
      <c r="P53" s="270"/>
      <c r="Q53" s="270"/>
      <c r="R53" s="270"/>
      <c r="S53" s="270"/>
      <c r="T53" s="270"/>
      <c r="U53" s="270"/>
      <c r="V53" s="270"/>
      <c r="W53" s="270"/>
      <c r="X53" s="270"/>
      <c r="Y53" s="270"/>
      <c r="Z53" s="269"/>
      <c r="AA53" s="269"/>
      <c r="AB53" s="269"/>
      <c r="AC53" s="269"/>
      <c r="AD53" s="281"/>
      <c r="AE53" s="281"/>
      <c r="AF53" s="276"/>
      <c r="AG53" s="276"/>
      <c r="AH53" s="281"/>
      <c r="AI53" s="281"/>
      <c r="AJ53" s="269"/>
      <c r="AK53" s="276"/>
      <c r="AL53" s="276"/>
      <c r="AM53" s="270"/>
      <c r="AN53" s="270"/>
      <c r="AO53" s="270"/>
      <c r="AP53" s="270"/>
      <c r="AQ53" s="273"/>
      <c r="AR53" s="273"/>
      <c r="AS53" s="273"/>
      <c r="AT53" s="273"/>
      <c r="AU53" s="270"/>
      <c r="AV53" s="276"/>
      <c r="AW53" s="276"/>
      <c r="AX53" s="275"/>
      <c r="AY53" s="276"/>
      <c r="AZ53" s="276"/>
      <c r="BA53" s="275"/>
      <c r="BB53" s="276"/>
      <c r="BC53" s="276"/>
      <c r="BD53" s="276"/>
      <c r="BE53" s="276"/>
      <c r="BF53" s="270"/>
      <c r="BG53" s="351"/>
      <c r="BH53" s="270"/>
      <c r="BI53" s="270"/>
      <c r="BJ53" s="276"/>
      <c r="BK53" s="276"/>
      <c r="BL53" s="370"/>
      <c r="BM53" s="373"/>
      <c r="BN53" s="370"/>
      <c r="BO53" s="282"/>
      <c r="BP53" s="276"/>
      <c r="BQ53" s="273"/>
      <c r="BR53" s="281"/>
      <c r="BS53" s="276"/>
      <c r="BT53" s="272"/>
      <c r="BU53" s="272"/>
      <c r="BV53" s="272"/>
      <c r="BW53" s="272"/>
      <c r="BX53" s="272"/>
      <c r="BY53" s="272"/>
      <c r="BZ53" s="272"/>
      <c r="CA53" s="277"/>
      <c r="CB53" s="273"/>
      <c r="CC53" s="276"/>
      <c r="CD53" s="275"/>
      <c r="CE53" s="275"/>
      <c r="CF53" s="270"/>
      <c r="CG53" s="270"/>
      <c r="CH53" s="269"/>
      <c r="CI53" s="281"/>
      <c r="CJ53" s="270"/>
      <c r="CK53" s="278"/>
      <c r="CL53" s="278"/>
      <c r="CM53" s="278"/>
      <c r="CN53" s="279"/>
      <c r="CO53" s="279"/>
      <c r="CP53" s="269"/>
      <c r="CQ53" s="281"/>
      <c r="CR53" s="276"/>
      <c r="CS53" s="272"/>
      <c r="CT53" s="272"/>
      <c r="CU53" s="278"/>
      <c r="CV53" s="278"/>
      <c r="CW53" s="278"/>
      <c r="CX53" s="278"/>
      <c r="CY53" s="278"/>
      <c r="CZ53" s="278"/>
      <c r="DA53" s="278"/>
      <c r="DB53" s="281"/>
      <c r="DC53" s="276"/>
      <c r="DD53" s="276"/>
      <c r="DE53" s="269"/>
      <c r="DF53" s="269"/>
      <c r="DG53" s="270"/>
      <c r="DH53" s="270"/>
      <c r="DI53" s="276"/>
      <c r="DJ53" s="276"/>
      <c r="DK53" s="276"/>
      <c r="DL53" s="276"/>
      <c r="DM53" s="272"/>
      <c r="DN53" s="269"/>
      <c r="DO53" s="269"/>
      <c r="DP53" s="272"/>
      <c r="DQ53" s="269"/>
      <c r="DR53" s="281"/>
      <c r="DS53" s="269"/>
      <c r="DT53" s="274"/>
      <c r="DU53" s="275"/>
      <c r="DV53" s="275"/>
      <c r="DW53" s="273"/>
      <c r="DX53" s="273"/>
      <c r="DY53" s="275"/>
      <c r="DZ53" s="275"/>
      <c r="EA53" s="275"/>
      <c r="EB53" s="275"/>
      <c r="EC53" s="275"/>
      <c r="ED53" s="275"/>
      <c r="EE53" s="275"/>
      <c r="EF53" s="275"/>
      <c r="EG53" s="275"/>
      <c r="EH53" s="275"/>
      <c r="EI53" s="275"/>
      <c r="EJ53" s="275"/>
      <c r="EK53" s="273"/>
      <c r="EL53" s="289"/>
      <c r="EM53" s="289"/>
      <c r="EN53" s="289"/>
      <c r="EO53" s="289"/>
      <c r="EP53" s="289"/>
      <c r="EQ53" s="289"/>
      <c r="ER53" s="289"/>
      <c r="ES53" s="289"/>
      <c r="ET53" s="289"/>
      <c r="EU53" s="289"/>
      <c r="EV53" s="289"/>
      <c r="EW53" s="289"/>
      <c r="EX53" s="289"/>
      <c r="EY53" s="289"/>
      <c r="EZ53" s="289"/>
      <c r="FA53" s="289"/>
      <c r="FB53" s="289"/>
      <c r="FC53" s="289"/>
      <c r="FD53" s="289"/>
      <c r="FE53" s="290"/>
      <c r="FF53" s="290"/>
      <c r="FG53" s="290"/>
      <c r="FH53" s="290"/>
      <c r="FI53" s="290"/>
      <c r="FJ53" s="290"/>
      <c r="FK53" s="290"/>
      <c r="FL53" s="290"/>
      <c r="FM53" s="290"/>
      <c r="FN53" s="290"/>
      <c r="FO53" s="290"/>
      <c r="FP53" s="290"/>
      <c r="FQ53" s="290"/>
      <c r="FR53" s="290"/>
      <c r="FS53" s="290"/>
      <c r="FT53" s="290"/>
      <c r="FU53" s="290"/>
      <c r="FV53" s="290"/>
      <c r="FW53" s="290"/>
      <c r="FX53" s="268"/>
      <c r="FY53" s="268"/>
      <c r="FZ53" s="268"/>
      <c r="GA53" s="268"/>
      <c r="GB53" s="268"/>
      <c r="GC53" s="268"/>
      <c r="GD53" s="268"/>
      <c r="GE53" s="268"/>
      <c r="GF53" s="268"/>
      <c r="GG53" s="268"/>
      <c r="GH53" s="268"/>
      <c r="GI53" s="268"/>
      <c r="GJ53" s="268"/>
      <c r="GK53" s="268"/>
      <c r="GL53" s="268"/>
      <c r="GM53" s="268"/>
      <c r="GN53" s="268"/>
      <c r="GO53" s="268"/>
      <c r="HB53" s="294"/>
      <c r="HC53" s="294"/>
      <c r="HL53" s="341"/>
      <c r="HM53" s="341"/>
      <c r="HN53" s="341"/>
    </row>
    <row r="54" spans="1:222" x14ac:dyDescent="0.3">
      <c r="A54" s="269"/>
      <c r="B54" s="270"/>
      <c r="C54" s="270"/>
      <c r="D54" s="269"/>
      <c r="E54" s="281"/>
      <c r="F54" s="269"/>
      <c r="G54" s="384"/>
      <c r="H54" s="276"/>
      <c r="I54" s="272"/>
      <c r="J54" s="271"/>
      <c r="K54" s="269"/>
      <c r="L54" s="270"/>
      <c r="M54" s="270"/>
      <c r="N54" s="269"/>
      <c r="O54" s="270"/>
      <c r="P54" s="270"/>
      <c r="Q54" s="270"/>
      <c r="R54" s="270"/>
      <c r="S54" s="270"/>
      <c r="T54" s="270"/>
      <c r="U54" s="270"/>
      <c r="V54" s="270"/>
      <c r="W54" s="270"/>
      <c r="X54" s="270"/>
      <c r="Y54" s="270"/>
      <c r="Z54" s="269"/>
      <c r="AA54" s="269"/>
      <c r="AB54" s="269"/>
      <c r="AC54" s="269"/>
      <c r="AD54" s="281"/>
      <c r="AE54" s="281"/>
      <c r="AF54" s="276"/>
      <c r="AG54" s="276"/>
      <c r="AH54" s="281"/>
      <c r="AI54" s="281"/>
      <c r="AJ54" s="269"/>
      <c r="AK54" s="276"/>
      <c r="AL54" s="276"/>
      <c r="AM54" s="270"/>
      <c r="AN54" s="270"/>
      <c r="AO54" s="270"/>
      <c r="AP54" s="270"/>
      <c r="AQ54" s="273"/>
      <c r="AR54" s="273"/>
      <c r="AS54" s="273"/>
      <c r="AT54" s="273"/>
      <c r="AU54" s="270"/>
      <c r="AV54" s="276"/>
      <c r="AW54" s="276"/>
      <c r="AX54" s="275"/>
      <c r="AY54" s="276"/>
      <c r="AZ54" s="276"/>
      <c r="BA54" s="275"/>
      <c r="BB54" s="276"/>
      <c r="BC54" s="276"/>
      <c r="BD54" s="276"/>
      <c r="BE54" s="276"/>
      <c r="BF54" s="270"/>
      <c r="BG54" s="351"/>
      <c r="BH54" s="270"/>
      <c r="BI54" s="270"/>
      <c r="BJ54" s="276"/>
      <c r="BK54" s="276"/>
      <c r="BL54" s="370"/>
      <c r="BM54" s="373"/>
      <c r="BN54" s="370"/>
      <c r="BO54" s="282"/>
      <c r="BP54" s="276"/>
      <c r="BQ54" s="273"/>
      <c r="BR54" s="281"/>
      <c r="BS54" s="276"/>
      <c r="BT54" s="272"/>
      <c r="BU54" s="272"/>
      <c r="BV54" s="272"/>
      <c r="BW54" s="272"/>
      <c r="BX54" s="272"/>
      <c r="BY54" s="272"/>
      <c r="BZ54" s="272"/>
      <c r="CA54" s="277"/>
      <c r="CB54" s="273"/>
      <c r="CC54" s="276"/>
      <c r="CD54" s="275"/>
      <c r="CE54" s="275"/>
      <c r="CF54" s="270"/>
      <c r="CG54" s="270"/>
      <c r="CH54" s="269"/>
      <c r="CI54" s="281"/>
      <c r="CJ54" s="270"/>
      <c r="CK54" s="278"/>
      <c r="CL54" s="278"/>
      <c r="CM54" s="278"/>
      <c r="CN54" s="279"/>
      <c r="CO54" s="279"/>
      <c r="CP54" s="269"/>
      <c r="CQ54" s="281"/>
      <c r="CR54" s="276"/>
      <c r="CS54" s="272"/>
      <c r="CT54" s="272"/>
      <c r="CU54" s="278"/>
      <c r="CV54" s="278"/>
      <c r="CW54" s="278"/>
      <c r="CX54" s="278"/>
      <c r="CY54" s="278"/>
      <c r="CZ54" s="278"/>
      <c r="DA54" s="278"/>
      <c r="DB54" s="281"/>
      <c r="DC54" s="276"/>
      <c r="DD54" s="276"/>
      <c r="DE54" s="269"/>
      <c r="DF54" s="269"/>
      <c r="DG54" s="270"/>
      <c r="DH54" s="270"/>
      <c r="DI54" s="276"/>
      <c r="DJ54" s="276"/>
      <c r="DK54" s="276"/>
      <c r="DL54" s="276"/>
      <c r="DM54" s="272"/>
      <c r="DN54" s="269"/>
      <c r="DO54" s="269"/>
      <c r="DP54" s="272"/>
      <c r="DQ54" s="269"/>
      <c r="DR54" s="281"/>
      <c r="DS54" s="269"/>
      <c r="DT54" s="274"/>
      <c r="DU54" s="275"/>
      <c r="DV54" s="275"/>
      <c r="DW54" s="273"/>
      <c r="DX54" s="273"/>
      <c r="DY54" s="275"/>
      <c r="DZ54" s="275"/>
      <c r="EA54" s="275"/>
      <c r="EB54" s="275"/>
      <c r="EC54" s="275"/>
      <c r="ED54" s="275"/>
      <c r="EE54" s="275"/>
      <c r="EF54" s="275"/>
      <c r="EG54" s="275"/>
      <c r="EH54" s="275"/>
      <c r="EI54" s="275"/>
      <c r="EJ54" s="275"/>
      <c r="EK54" s="273"/>
      <c r="EL54" s="289"/>
      <c r="EM54" s="289"/>
      <c r="EN54" s="289"/>
      <c r="EO54" s="289"/>
      <c r="EP54" s="289"/>
      <c r="EQ54" s="289"/>
      <c r="ER54" s="289"/>
      <c r="ES54" s="289"/>
      <c r="ET54" s="289"/>
      <c r="EU54" s="289"/>
      <c r="EV54" s="289"/>
      <c r="EW54" s="289"/>
      <c r="EX54" s="289"/>
      <c r="EY54" s="289"/>
      <c r="EZ54" s="289"/>
      <c r="FA54" s="289"/>
      <c r="FB54" s="289"/>
      <c r="FC54" s="289"/>
      <c r="FD54" s="289"/>
      <c r="FE54" s="290"/>
      <c r="FF54" s="290"/>
      <c r="FG54" s="290"/>
      <c r="FH54" s="290"/>
      <c r="FI54" s="290"/>
      <c r="FJ54" s="290"/>
      <c r="FK54" s="290"/>
      <c r="FL54" s="290"/>
      <c r="FM54" s="290"/>
      <c r="FN54" s="290"/>
      <c r="FO54" s="290"/>
      <c r="FP54" s="290"/>
      <c r="FQ54" s="290"/>
      <c r="FR54" s="290"/>
      <c r="FS54" s="290"/>
      <c r="FT54" s="290"/>
      <c r="FU54" s="290"/>
      <c r="FV54" s="290"/>
      <c r="FW54" s="290"/>
      <c r="FX54" s="268"/>
      <c r="FY54" s="268"/>
      <c r="FZ54" s="268"/>
      <c r="GA54" s="268"/>
      <c r="GB54" s="268"/>
      <c r="GC54" s="268"/>
      <c r="GD54" s="268"/>
      <c r="GE54" s="268"/>
      <c r="GF54" s="268"/>
      <c r="GG54" s="268"/>
      <c r="GH54" s="268"/>
      <c r="GI54" s="268"/>
      <c r="GJ54" s="268"/>
      <c r="GK54" s="268"/>
      <c r="GL54" s="268"/>
      <c r="GM54" s="268"/>
      <c r="GN54" s="268"/>
      <c r="GO54" s="268"/>
      <c r="HB54" s="294"/>
      <c r="HC54" s="294"/>
      <c r="HL54" s="341"/>
      <c r="HM54" s="341"/>
      <c r="HN54" s="341"/>
    </row>
    <row r="55" spans="1:222" x14ac:dyDescent="0.3">
      <c r="A55" s="269"/>
      <c r="B55" s="270"/>
      <c r="C55" s="270"/>
      <c r="D55" s="269"/>
      <c r="E55" s="281"/>
      <c r="F55" s="269"/>
      <c r="G55" s="384"/>
      <c r="H55" s="276"/>
      <c r="I55" s="272"/>
      <c r="J55" s="271"/>
      <c r="K55" s="269"/>
      <c r="L55" s="270"/>
      <c r="M55" s="270"/>
      <c r="N55" s="269"/>
      <c r="O55" s="270"/>
      <c r="P55" s="270"/>
      <c r="Q55" s="270"/>
      <c r="R55" s="270"/>
      <c r="S55" s="270"/>
      <c r="T55" s="270"/>
      <c r="U55" s="270"/>
      <c r="V55" s="270"/>
      <c r="W55" s="270"/>
      <c r="X55" s="270"/>
      <c r="Y55" s="270"/>
      <c r="Z55" s="269"/>
      <c r="AA55" s="269"/>
      <c r="AB55" s="269"/>
      <c r="AC55" s="269"/>
      <c r="AD55" s="281"/>
      <c r="AE55" s="281"/>
      <c r="AF55" s="276"/>
      <c r="AG55" s="276"/>
      <c r="AH55" s="281"/>
      <c r="AI55" s="281"/>
      <c r="AJ55" s="269"/>
      <c r="AK55" s="276"/>
      <c r="AL55" s="276"/>
      <c r="AM55" s="270"/>
      <c r="AN55" s="270"/>
      <c r="AO55" s="270"/>
      <c r="AP55" s="270"/>
      <c r="AQ55" s="273"/>
      <c r="AR55" s="273"/>
      <c r="AS55" s="273"/>
      <c r="AT55" s="273"/>
      <c r="AU55" s="270"/>
      <c r="AV55" s="276"/>
      <c r="AW55" s="276"/>
      <c r="AX55" s="275"/>
      <c r="AY55" s="276"/>
      <c r="AZ55" s="276"/>
      <c r="BA55" s="275"/>
      <c r="BB55" s="276"/>
      <c r="BC55" s="276"/>
      <c r="BD55" s="276"/>
      <c r="BE55" s="276"/>
      <c r="BF55" s="270"/>
      <c r="BG55" s="351"/>
      <c r="BH55" s="270"/>
      <c r="BI55" s="270"/>
      <c r="BJ55" s="276"/>
      <c r="BK55" s="276"/>
      <c r="BL55" s="370"/>
      <c r="BM55" s="373"/>
      <c r="BN55" s="370"/>
      <c r="BO55" s="282"/>
      <c r="BP55" s="276"/>
      <c r="BQ55" s="273"/>
      <c r="BR55" s="281"/>
      <c r="BS55" s="276"/>
      <c r="BT55" s="272"/>
      <c r="BU55" s="272"/>
      <c r="BV55" s="272"/>
      <c r="BW55" s="272"/>
      <c r="BX55" s="272"/>
      <c r="BY55" s="272"/>
      <c r="BZ55" s="272"/>
      <c r="CA55" s="277"/>
      <c r="CB55" s="273"/>
      <c r="CC55" s="276"/>
      <c r="CD55" s="275"/>
      <c r="CE55" s="275"/>
      <c r="CF55" s="270"/>
      <c r="CG55" s="270"/>
      <c r="CH55" s="269"/>
      <c r="CI55" s="281"/>
      <c r="CJ55" s="270"/>
      <c r="CK55" s="278"/>
      <c r="CL55" s="278"/>
      <c r="CM55" s="278"/>
      <c r="CN55" s="279"/>
      <c r="CO55" s="279"/>
      <c r="CP55" s="269"/>
      <c r="CQ55" s="281"/>
      <c r="CR55" s="276"/>
      <c r="CS55" s="272"/>
      <c r="CT55" s="272"/>
      <c r="CU55" s="278"/>
      <c r="CV55" s="278"/>
      <c r="CW55" s="278"/>
      <c r="CX55" s="278"/>
      <c r="CY55" s="278"/>
      <c r="CZ55" s="278"/>
      <c r="DA55" s="278"/>
      <c r="DB55" s="281"/>
      <c r="DC55" s="276"/>
      <c r="DD55" s="276"/>
      <c r="DE55" s="269"/>
      <c r="DF55" s="269"/>
      <c r="DG55" s="270"/>
      <c r="DH55" s="270"/>
      <c r="DI55" s="276"/>
      <c r="DJ55" s="276"/>
      <c r="DK55" s="276"/>
      <c r="DL55" s="276"/>
      <c r="DM55" s="272"/>
      <c r="DN55" s="269"/>
      <c r="DO55" s="269"/>
      <c r="DP55" s="272"/>
      <c r="DQ55" s="269"/>
      <c r="DR55" s="281"/>
      <c r="DS55" s="269"/>
      <c r="DT55" s="274"/>
      <c r="DU55" s="275"/>
      <c r="DV55" s="275"/>
      <c r="DW55" s="273"/>
      <c r="DX55" s="273"/>
      <c r="DY55" s="275"/>
      <c r="DZ55" s="275"/>
      <c r="EA55" s="275"/>
      <c r="EB55" s="275"/>
      <c r="EC55" s="275"/>
      <c r="ED55" s="275"/>
      <c r="EE55" s="275"/>
      <c r="EF55" s="275"/>
      <c r="EG55" s="275"/>
      <c r="EH55" s="275"/>
      <c r="EI55" s="275"/>
      <c r="EJ55" s="275"/>
      <c r="EK55" s="273"/>
      <c r="EL55" s="289"/>
      <c r="EM55" s="289"/>
      <c r="EN55" s="289"/>
      <c r="EO55" s="289"/>
      <c r="EP55" s="289"/>
      <c r="EQ55" s="289"/>
      <c r="ER55" s="289"/>
      <c r="ES55" s="289"/>
      <c r="ET55" s="289"/>
      <c r="EU55" s="289"/>
      <c r="EV55" s="289"/>
      <c r="EW55" s="289"/>
      <c r="EX55" s="289"/>
      <c r="EY55" s="289"/>
      <c r="EZ55" s="289"/>
      <c r="FA55" s="289"/>
      <c r="FB55" s="289"/>
      <c r="FC55" s="289"/>
      <c r="FD55" s="289"/>
      <c r="FE55" s="290"/>
      <c r="FF55" s="290"/>
      <c r="FG55" s="290"/>
      <c r="FH55" s="290"/>
      <c r="FI55" s="290"/>
      <c r="FJ55" s="290"/>
      <c r="FK55" s="290"/>
      <c r="FL55" s="290"/>
      <c r="FM55" s="290"/>
      <c r="FN55" s="290"/>
      <c r="FO55" s="290"/>
      <c r="FP55" s="290"/>
      <c r="FQ55" s="290"/>
      <c r="FR55" s="290"/>
      <c r="FS55" s="290"/>
      <c r="FT55" s="290"/>
      <c r="FU55" s="290"/>
      <c r="FV55" s="290"/>
      <c r="FW55" s="290"/>
      <c r="FX55" s="268"/>
      <c r="FY55" s="268"/>
      <c r="FZ55" s="268"/>
      <c r="GA55" s="268"/>
      <c r="GB55" s="268"/>
      <c r="GC55" s="268"/>
      <c r="GD55" s="268"/>
      <c r="GE55" s="268"/>
      <c r="GF55" s="268"/>
      <c r="GG55" s="268"/>
      <c r="GH55" s="268"/>
      <c r="GI55" s="268"/>
      <c r="GJ55" s="268"/>
      <c r="GK55" s="268"/>
      <c r="GL55" s="268"/>
      <c r="GM55" s="268"/>
      <c r="GN55" s="268"/>
      <c r="GO55" s="268"/>
      <c r="HB55" s="294"/>
      <c r="HC55" s="294"/>
      <c r="HL55" s="341"/>
      <c r="HM55" s="341"/>
      <c r="HN55" s="341"/>
    </row>
    <row r="56" spans="1:222" x14ac:dyDescent="0.3">
      <c r="A56" s="269"/>
      <c r="B56" s="270"/>
      <c r="C56" s="270"/>
      <c r="D56" s="269"/>
      <c r="E56" s="281"/>
      <c r="F56" s="269"/>
      <c r="G56" s="384"/>
      <c r="H56" s="276"/>
      <c r="I56" s="272"/>
      <c r="J56" s="271"/>
      <c r="K56" s="269"/>
      <c r="L56" s="270"/>
      <c r="M56" s="270"/>
      <c r="N56" s="269"/>
      <c r="O56" s="270"/>
      <c r="P56" s="270"/>
      <c r="Q56" s="270"/>
      <c r="R56" s="270"/>
      <c r="S56" s="270"/>
      <c r="T56" s="270"/>
      <c r="U56" s="270"/>
      <c r="V56" s="270"/>
      <c r="W56" s="270"/>
      <c r="X56" s="270"/>
      <c r="Y56" s="270"/>
      <c r="Z56" s="269"/>
      <c r="AA56" s="269"/>
      <c r="AB56" s="269"/>
      <c r="AC56" s="269"/>
      <c r="AD56" s="281"/>
      <c r="AE56" s="281"/>
      <c r="AF56" s="276"/>
      <c r="AG56" s="276"/>
      <c r="AH56" s="281"/>
      <c r="AI56" s="281"/>
      <c r="AJ56" s="269"/>
      <c r="AK56" s="276"/>
      <c r="AL56" s="276"/>
      <c r="AM56" s="270"/>
      <c r="AN56" s="270"/>
      <c r="AO56" s="270"/>
      <c r="AP56" s="270"/>
      <c r="AQ56" s="273"/>
      <c r="AR56" s="273"/>
      <c r="AS56" s="273"/>
      <c r="AT56" s="273"/>
      <c r="AU56" s="270"/>
      <c r="AV56" s="276"/>
      <c r="AW56" s="276"/>
      <c r="AX56" s="275"/>
      <c r="AY56" s="276"/>
      <c r="AZ56" s="276"/>
      <c r="BA56" s="275"/>
      <c r="BB56" s="276"/>
      <c r="BC56" s="276"/>
      <c r="BD56" s="276"/>
      <c r="BE56" s="276"/>
      <c r="BF56" s="270"/>
      <c r="BG56" s="351"/>
      <c r="BH56" s="270"/>
      <c r="BI56" s="270"/>
      <c r="BJ56" s="276"/>
      <c r="BK56" s="276"/>
      <c r="BL56" s="370"/>
      <c r="BM56" s="373"/>
      <c r="BN56" s="370"/>
      <c r="BO56" s="282"/>
      <c r="BP56" s="276"/>
      <c r="BQ56" s="273"/>
      <c r="BR56" s="281"/>
      <c r="BS56" s="276"/>
      <c r="BT56" s="272"/>
      <c r="BU56" s="272"/>
      <c r="BV56" s="272"/>
      <c r="BW56" s="272"/>
      <c r="BX56" s="272"/>
      <c r="BY56" s="272"/>
      <c r="BZ56" s="272"/>
      <c r="CA56" s="277"/>
      <c r="CB56" s="273"/>
      <c r="CC56" s="276"/>
      <c r="CD56" s="275"/>
      <c r="CE56" s="275"/>
      <c r="CF56" s="270"/>
      <c r="CG56" s="270"/>
      <c r="CH56" s="269"/>
      <c r="CI56" s="281"/>
      <c r="CJ56" s="270"/>
      <c r="CK56" s="278"/>
      <c r="CL56" s="278"/>
      <c r="CM56" s="278"/>
      <c r="CN56" s="279"/>
      <c r="CO56" s="279"/>
      <c r="CP56" s="269"/>
      <c r="CQ56" s="281"/>
      <c r="CR56" s="276"/>
      <c r="CS56" s="272"/>
      <c r="CT56" s="272"/>
      <c r="CU56" s="278"/>
      <c r="CV56" s="278"/>
      <c r="CW56" s="278"/>
      <c r="CX56" s="278"/>
      <c r="CY56" s="278"/>
      <c r="CZ56" s="278"/>
      <c r="DA56" s="278"/>
      <c r="DB56" s="281"/>
      <c r="DC56" s="276"/>
      <c r="DD56" s="276"/>
      <c r="DE56" s="269"/>
      <c r="DF56" s="269"/>
      <c r="DG56" s="270"/>
      <c r="DH56" s="270"/>
      <c r="DI56" s="276"/>
      <c r="DJ56" s="276"/>
      <c r="DK56" s="276"/>
      <c r="DL56" s="276"/>
      <c r="DM56" s="272"/>
      <c r="DN56" s="269"/>
      <c r="DO56" s="269"/>
      <c r="DP56" s="272"/>
      <c r="DQ56" s="269"/>
      <c r="DR56" s="281"/>
      <c r="DS56" s="269"/>
      <c r="DT56" s="274"/>
      <c r="DU56" s="275"/>
      <c r="DV56" s="275"/>
      <c r="DW56" s="273"/>
      <c r="DX56" s="273"/>
      <c r="DY56" s="275"/>
      <c r="DZ56" s="275"/>
      <c r="EA56" s="275"/>
      <c r="EB56" s="275"/>
      <c r="EC56" s="275"/>
      <c r="ED56" s="275"/>
      <c r="EE56" s="275"/>
      <c r="EF56" s="275"/>
      <c r="EG56" s="275"/>
      <c r="EH56" s="275"/>
      <c r="EI56" s="275"/>
      <c r="EJ56" s="275"/>
      <c r="EK56" s="273"/>
      <c r="EL56" s="289"/>
      <c r="EM56" s="289"/>
      <c r="EN56" s="289"/>
      <c r="EO56" s="289"/>
      <c r="EP56" s="289"/>
      <c r="EQ56" s="289"/>
      <c r="ER56" s="289"/>
      <c r="ES56" s="289"/>
      <c r="ET56" s="289"/>
      <c r="EU56" s="289"/>
      <c r="EV56" s="289"/>
      <c r="EW56" s="289"/>
      <c r="EX56" s="289"/>
      <c r="EY56" s="289"/>
      <c r="EZ56" s="289"/>
      <c r="FA56" s="289"/>
      <c r="FB56" s="289"/>
      <c r="FC56" s="289"/>
      <c r="FD56" s="289"/>
      <c r="FE56" s="290"/>
      <c r="FF56" s="290"/>
      <c r="FG56" s="290"/>
      <c r="FH56" s="290"/>
      <c r="FI56" s="290"/>
      <c r="FJ56" s="290"/>
      <c r="FK56" s="290"/>
      <c r="FL56" s="290"/>
      <c r="FM56" s="290"/>
      <c r="FN56" s="290"/>
      <c r="FO56" s="290"/>
      <c r="FP56" s="290"/>
      <c r="FQ56" s="290"/>
      <c r="FR56" s="290"/>
      <c r="FS56" s="290"/>
      <c r="FT56" s="290"/>
      <c r="FU56" s="290"/>
      <c r="FV56" s="290"/>
      <c r="FW56" s="290"/>
      <c r="FX56" s="268"/>
      <c r="FY56" s="268"/>
      <c r="FZ56" s="268"/>
      <c r="GA56" s="268"/>
      <c r="GB56" s="268"/>
      <c r="GC56" s="268"/>
      <c r="GD56" s="268"/>
      <c r="GE56" s="268"/>
      <c r="GF56" s="268"/>
      <c r="GG56" s="268"/>
      <c r="GH56" s="268"/>
      <c r="GI56" s="268"/>
      <c r="GJ56" s="268"/>
      <c r="GK56" s="268"/>
      <c r="GL56" s="268"/>
      <c r="GM56" s="268"/>
      <c r="GN56" s="268"/>
      <c r="GO56" s="268"/>
      <c r="HB56" s="294"/>
      <c r="HC56" s="294"/>
      <c r="HL56" s="341"/>
      <c r="HM56" s="341"/>
      <c r="HN56" s="341"/>
    </row>
    <row r="57" spans="1:222" x14ac:dyDescent="0.3">
      <c r="A57" s="269"/>
      <c r="B57" s="270"/>
      <c r="C57" s="270"/>
      <c r="D57" s="269"/>
      <c r="E57" s="281"/>
      <c r="F57" s="269"/>
      <c r="G57" s="384"/>
      <c r="H57" s="276"/>
      <c r="I57" s="272"/>
      <c r="J57" s="271"/>
      <c r="K57" s="269"/>
      <c r="L57" s="270"/>
      <c r="M57" s="270"/>
      <c r="N57" s="269"/>
      <c r="O57" s="270"/>
      <c r="P57" s="270"/>
      <c r="Q57" s="270"/>
      <c r="R57" s="270"/>
      <c r="S57" s="270"/>
      <c r="T57" s="270"/>
      <c r="U57" s="270"/>
      <c r="V57" s="270"/>
      <c r="W57" s="270"/>
      <c r="X57" s="270"/>
      <c r="Y57" s="270"/>
      <c r="Z57" s="269"/>
      <c r="AA57" s="269"/>
      <c r="AB57" s="269"/>
      <c r="AC57" s="269"/>
      <c r="AD57" s="281"/>
      <c r="AE57" s="281"/>
      <c r="AF57" s="276"/>
      <c r="AG57" s="276"/>
      <c r="AH57" s="281"/>
      <c r="AI57" s="281"/>
      <c r="AJ57" s="269"/>
      <c r="AK57" s="276"/>
      <c r="AL57" s="276"/>
      <c r="AM57" s="270"/>
      <c r="AN57" s="270"/>
      <c r="AO57" s="270"/>
      <c r="AP57" s="270"/>
      <c r="AQ57" s="273"/>
      <c r="AR57" s="273"/>
      <c r="AS57" s="273"/>
      <c r="AT57" s="273"/>
      <c r="AU57" s="270"/>
      <c r="AV57" s="276"/>
      <c r="AW57" s="276"/>
      <c r="AX57" s="275"/>
      <c r="AY57" s="276"/>
      <c r="AZ57" s="276"/>
      <c r="BA57" s="275"/>
      <c r="BB57" s="276"/>
      <c r="BC57" s="276"/>
      <c r="BD57" s="276"/>
      <c r="BE57" s="276"/>
      <c r="BF57" s="270"/>
      <c r="BG57" s="351"/>
      <c r="BH57" s="270"/>
      <c r="BI57" s="270"/>
      <c r="BJ57" s="276"/>
      <c r="BK57" s="276"/>
      <c r="BL57" s="370"/>
      <c r="BM57" s="373"/>
      <c r="BN57" s="370"/>
      <c r="BO57" s="282"/>
      <c r="BP57" s="276"/>
      <c r="BQ57" s="273"/>
      <c r="BR57" s="281"/>
      <c r="BS57" s="276"/>
      <c r="BT57" s="272"/>
      <c r="BU57" s="272"/>
      <c r="BV57" s="272"/>
      <c r="BW57" s="272"/>
      <c r="BX57" s="272"/>
      <c r="BY57" s="272"/>
      <c r="BZ57" s="272"/>
      <c r="CA57" s="277"/>
      <c r="CB57" s="273"/>
      <c r="CC57" s="276"/>
      <c r="CD57" s="275"/>
      <c r="CE57" s="275"/>
      <c r="CF57" s="270"/>
      <c r="CG57" s="270"/>
      <c r="CH57" s="269"/>
      <c r="CI57" s="281"/>
      <c r="CJ57" s="270"/>
      <c r="CK57" s="278"/>
      <c r="CL57" s="278"/>
      <c r="CM57" s="278"/>
      <c r="CN57" s="279"/>
      <c r="CO57" s="279"/>
      <c r="CP57" s="269"/>
      <c r="CQ57" s="281"/>
      <c r="CR57" s="276"/>
      <c r="CS57" s="272"/>
      <c r="CT57" s="272"/>
      <c r="CU57" s="278"/>
      <c r="CV57" s="278"/>
      <c r="CW57" s="278"/>
      <c r="CX57" s="278"/>
      <c r="CY57" s="278"/>
      <c r="CZ57" s="278"/>
      <c r="DA57" s="278"/>
      <c r="DB57" s="281"/>
      <c r="DC57" s="276"/>
      <c r="DD57" s="276"/>
      <c r="DE57" s="269"/>
      <c r="DF57" s="269"/>
      <c r="DG57" s="270"/>
      <c r="DH57" s="270"/>
      <c r="DI57" s="276"/>
      <c r="DJ57" s="276"/>
      <c r="DK57" s="276"/>
      <c r="DL57" s="276"/>
      <c r="DM57" s="272"/>
      <c r="DN57" s="269"/>
      <c r="DO57" s="269"/>
      <c r="DP57" s="272"/>
      <c r="DQ57" s="269"/>
      <c r="DR57" s="281"/>
      <c r="DS57" s="269"/>
      <c r="DT57" s="274"/>
      <c r="DU57" s="275"/>
      <c r="DV57" s="275"/>
      <c r="DW57" s="273"/>
      <c r="DX57" s="273"/>
      <c r="DY57" s="275"/>
      <c r="DZ57" s="275"/>
      <c r="EA57" s="275"/>
      <c r="EB57" s="275"/>
      <c r="EC57" s="275"/>
      <c r="ED57" s="275"/>
      <c r="EE57" s="275"/>
      <c r="EF57" s="275"/>
      <c r="EG57" s="275"/>
      <c r="EH57" s="275"/>
      <c r="EI57" s="275"/>
      <c r="EJ57" s="275"/>
      <c r="EK57" s="273"/>
      <c r="EL57" s="289"/>
      <c r="EM57" s="289"/>
      <c r="EN57" s="289"/>
      <c r="EO57" s="289"/>
      <c r="EP57" s="289"/>
      <c r="EQ57" s="289"/>
      <c r="ER57" s="289"/>
      <c r="ES57" s="289"/>
      <c r="ET57" s="289"/>
      <c r="EU57" s="289"/>
      <c r="EV57" s="289"/>
      <c r="EW57" s="289"/>
      <c r="EX57" s="289"/>
      <c r="EY57" s="289"/>
      <c r="EZ57" s="289"/>
      <c r="FA57" s="289"/>
      <c r="FB57" s="289"/>
      <c r="FC57" s="289"/>
      <c r="FD57" s="289"/>
      <c r="FE57" s="290"/>
      <c r="FF57" s="290"/>
      <c r="FG57" s="290"/>
      <c r="FH57" s="290"/>
      <c r="FI57" s="290"/>
      <c r="FJ57" s="290"/>
      <c r="FK57" s="290"/>
      <c r="FL57" s="290"/>
      <c r="FM57" s="290"/>
      <c r="FN57" s="290"/>
      <c r="FO57" s="290"/>
      <c r="FP57" s="290"/>
      <c r="FQ57" s="290"/>
      <c r="FR57" s="290"/>
      <c r="FS57" s="290"/>
      <c r="FT57" s="290"/>
      <c r="FU57" s="290"/>
      <c r="FV57" s="290"/>
      <c r="FW57" s="290"/>
      <c r="FX57" s="268"/>
      <c r="FY57" s="268"/>
      <c r="FZ57" s="268"/>
      <c r="GA57" s="268"/>
      <c r="GB57" s="268"/>
      <c r="GC57" s="268"/>
      <c r="GD57" s="268"/>
      <c r="GE57" s="268"/>
      <c r="GF57" s="268"/>
      <c r="GG57" s="268"/>
      <c r="GH57" s="268"/>
      <c r="GI57" s="268"/>
      <c r="GJ57" s="268"/>
      <c r="GK57" s="268"/>
      <c r="GL57" s="268"/>
      <c r="GM57" s="268"/>
      <c r="GN57" s="268"/>
      <c r="GO57" s="268"/>
      <c r="HB57" s="294"/>
      <c r="HC57" s="294"/>
      <c r="HL57" s="341"/>
      <c r="HM57" s="341"/>
      <c r="HN57" s="341"/>
    </row>
    <row r="58" spans="1:222" x14ac:dyDescent="0.3">
      <c r="A58" s="269"/>
      <c r="B58" s="270"/>
      <c r="C58" s="270"/>
      <c r="D58" s="269"/>
      <c r="E58" s="281"/>
      <c r="F58" s="269"/>
      <c r="G58" s="384"/>
      <c r="H58" s="276"/>
      <c r="I58" s="272"/>
      <c r="J58" s="271"/>
      <c r="K58" s="269"/>
      <c r="L58" s="270"/>
      <c r="M58" s="270"/>
      <c r="N58" s="269"/>
      <c r="O58" s="270"/>
      <c r="P58" s="270"/>
      <c r="Q58" s="270"/>
      <c r="R58" s="270"/>
      <c r="S58" s="270"/>
      <c r="T58" s="270"/>
      <c r="U58" s="270"/>
      <c r="V58" s="270"/>
      <c r="W58" s="270"/>
      <c r="X58" s="270"/>
      <c r="Y58" s="270"/>
      <c r="Z58" s="269"/>
      <c r="AA58" s="269"/>
      <c r="AB58" s="269"/>
      <c r="AC58" s="269"/>
      <c r="AD58" s="281"/>
      <c r="AE58" s="281"/>
      <c r="AF58" s="276"/>
      <c r="AG58" s="276"/>
      <c r="AH58" s="281"/>
      <c r="AI58" s="281"/>
      <c r="AJ58" s="269"/>
      <c r="AK58" s="276"/>
      <c r="AL58" s="276"/>
      <c r="AM58" s="270"/>
      <c r="AN58" s="270"/>
      <c r="AO58" s="270"/>
      <c r="AP58" s="270"/>
      <c r="AQ58" s="273"/>
      <c r="AR58" s="273"/>
      <c r="AS58" s="273"/>
      <c r="AT58" s="273"/>
      <c r="AU58" s="270"/>
      <c r="AV58" s="276"/>
      <c r="AW58" s="276"/>
      <c r="AX58" s="275"/>
      <c r="AY58" s="276"/>
      <c r="AZ58" s="276"/>
      <c r="BA58" s="275"/>
      <c r="BB58" s="276"/>
      <c r="BC58" s="276"/>
      <c r="BD58" s="276"/>
      <c r="BE58" s="276"/>
      <c r="BF58" s="270"/>
      <c r="BG58" s="351"/>
      <c r="BH58" s="270"/>
      <c r="BI58" s="270"/>
      <c r="BJ58" s="276"/>
      <c r="BK58" s="276"/>
      <c r="BL58" s="370"/>
      <c r="BM58" s="373"/>
      <c r="BN58" s="370"/>
      <c r="BO58" s="282"/>
      <c r="BP58" s="276"/>
      <c r="BQ58" s="273"/>
      <c r="BR58" s="281"/>
      <c r="BS58" s="276"/>
      <c r="BT58" s="272"/>
      <c r="BU58" s="272"/>
      <c r="BV58" s="272"/>
      <c r="BW58" s="272"/>
      <c r="BX58" s="272"/>
      <c r="BY58" s="272"/>
      <c r="BZ58" s="272"/>
      <c r="CA58" s="277"/>
      <c r="CB58" s="273"/>
      <c r="CC58" s="276"/>
      <c r="CD58" s="275"/>
      <c r="CE58" s="275"/>
      <c r="CF58" s="270"/>
      <c r="CG58" s="270"/>
      <c r="CH58" s="269"/>
      <c r="CI58" s="281"/>
      <c r="CJ58" s="270"/>
      <c r="CK58" s="278"/>
      <c r="CL58" s="278"/>
      <c r="CM58" s="278"/>
      <c r="CN58" s="279"/>
      <c r="CO58" s="279"/>
      <c r="CP58" s="269"/>
      <c r="CQ58" s="281"/>
      <c r="CR58" s="276"/>
      <c r="CS58" s="272"/>
      <c r="CT58" s="272"/>
      <c r="CU58" s="278"/>
      <c r="CV58" s="278"/>
      <c r="CW58" s="278"/>
      <c r="CX58" s="278"/>
      <c r="CY58" s="278"/>
      <c r="CZ58" s="278"/>
      <c r="DA58" s="278"/>
      <c r="DB58" s="281"/>
      <c r="DC58" s="276"/>
      <c r="DD58" s="276"/>
      <c r="DE58" s="269"/>
      <c r="DF58" s="269"/>
      <c r="DG58" s="270"/>
      <c r="DH58" s="270"/>
      <c r="DI58" s="276"/>
      <c r="DJ58" s="276"/>
      <c r="DK58" s="276"/>
      <c r="DL58" s="276"/>
      <c r="DM58" s="272"/>
      <c r="DN58" s="269"/>
      <c r="DO58" s="269"/>
      <c r="DP58" s="272"/>
      <c r="DQ58" s="269"/>
      <c r="DR58" s="281"/>
      <c r="DS58" s="269"/>
      <c r="DT58" s="274"/>
      <c r="DU58" s="275"/>
      <c r="DV58" s="275"/>
      <c r="DW58" s="273"/>
      <c r="DX58" s="273"/>
      <c r="DY58" s="275"/>
      <c r="DZ58" s="275"/>
      <c r="EA58" s="275"/>
      <c r="EB58" s="275"/>
      <c r="EC58" s="275"/>
      <c r="ED58" s="275"/>
      <c r="EE58" s="275"/>
      <c r="EF58" s="275"/>
      <c r="EG58" s="275"/>
      <c r="EH58" s="275"/>
      <c r="EI58" s="275"/>
      <c r="EJ58" s="275"/>
      <c r="EK58" s="273"/>
      <c r="EL58" s="289"/>
      <c r="EM58" s="289"/>
      <c r="EN58" s="289"/>
      <c r="EO58" s="289"/>
      <c r="EP58" s="289"/>
      <c r="EQ58" s="289"/>
      <c r="ER58" s="289"/>
      <c r="ES58" s="289"/>
      <c r="ET58" s="289"/>
      <c r="EU58" s="289"/>
      <c r="EV58" s="289"/>
      <c r="EW58" s="289"/>
      <c r="EX58" s="289"/>
      <c r="EY58" s="289"/>
      <c r="EZ58" s="289"/>
      <c r="FA58" s="289"/>
      <c r="FB58" s="289"/>
      <c r="FC58" s="289"/>
      <c r="FD58" s="289"/>
      <c r="FE58" s="290"/>
      <c r="FF58" s="290"/>
      <c r="FG58" s="290"/>
      <c r="FH58" s="290"/>
      <c r="FI58" s="290"/>
      <c r="FJ58" s="290"/>
      <c r="FK58" s="290"/>
      <c r="FL58" s="290"/>
      <c r="FM58" s="290"/>
      <c r="FN58" s="290"/>
      <c r="FO58" s="290"/>
      <c r="FP58" s="290"/>
      <c r="FQ58" s="290"/>
      <c r="FR58" s="290"/>
      <c r="FS58" s="290"/>
      <c r="FT58" s="290"/>
      <c r="FU58" s="290"/>
      <c r="FV58" s="290"/>
      <c r="FW58" s="290"/>
      <c r="FX58" s="268"/>
      <c r="FY58" s="268"/>
      <c r="FZ58" s="268"/>
      <c r="GA58" s="268"/>
      <c r="GB58" s="268"/>
      <c r="GC58" s="268"/>
      <c r="GD58" s="268"/>
      <c r="GE58" s="268"/>
      <c r="GF58" s="268"/>
      <c r="GG58" s="268"/>
      <c r="GH58" s="268"/>
      <c r="GI58" s="268"/>
      <c r="GJ58" s="268"/>
      <c r="GK58" s="268"/>
      <c r="GL58" s="268"/>
      <c r="GM58" s="268"/>
      <c r="GN58" s="268"/>
      <c r="GO58" s="268"/>
      <c r="HB58" s="294"/>
      <c r="HC58" s="294"/>
      <c r="HL58" s="341"/>
      <c r="HM58" s="341"/>
      <c r="HN58" s="341"/>
    </row>
    <row r="59" spans="1:222" x14ac:dyDescent="0.3">
      <c r="A59" s="269"/>
      <c r="B59" s="270"/>
      <c r="C59" s="270"/>
      <c r="D59" s="269"/>
      <c r="E59" s="281"/>
      <c r="F59" s="269"/>
      <c r="G59" s="384"/>
      <c r="H59" s="276"/>
      <c r="I59" s="272"/>
      <c r="J59" s="271"/>
      <c r="K59" s="269"/>
      <c r="L59" s="270"/>
      <c r="M59" s="270"/>
      <c r="N59" s="269"/>
      <c r="O59" s="270"/>
      <c r="P59" s="270"/>
      <c r="Q59" s="270"/>
      <c r="R59" s="270"/>
      <c r="S59" s="270"/>
      <c r="T59" s="270"/>
      <c r="U59" s="270"/>
      <c r="V59" s="270"/>
      <c r="W59" s="270"/>
      <c r="X59" s="270"/>
      <c r="Y59" s="270"/>
      <c r="Z59" s="269"/>
      <c r="AA59" s="269"/>
      <c r="AB59" s="269"/>
      <c r="AC59" s="269"/>
      <c r="AD59" s="281"/>
      <c r="AE59" s="281"/>
      <c r="AF59" s="276"/>
      <c r="AG59" s="276"/>
      <c r="AH59" s="281"/>
      <c r="AI59" s="281"/>
      <c r="AJ59" s="269"/>
      <c r="AK59" s="276"/>
      <c r="AL59" s="276"/>
      <c r="AM59" s="270"/>
      <c r="AN59" s="270"/>
      <c r="AO59" s="270"/>
      <c r="AP59" s="270"/>
      <c r="AQ59" s="273"/>
      <c r="AR59" s="273"/>
      <c r="AS59" s="273"/>
      <c r="AT59" s="273"/>
      <c r="AU59" s="270"/>
      <c r="AV59" s="276"/>
      <c r="AW59" s="276"/>
      <c r="AX59" s="275"/>
      <c r="AY59" s="276"/>
      <c r="AZ59" s="276"/>
      <c r="BA59" s="275"/>
      <c r="BB59" s="276"/>
      <c r="BC59" s="276"/>
      <c r="BD59" s="276"/>
      <c r="BE59" s="276"/>
      <c r="BF59" s="270"/>
      <c r="BG59" s="351"/>
      <c r="BH59" s="270"/>
      <c r="BI59" s="270"/>
      <c r="BJ59" s="276"/>
      <c r="BK59" s="276"/>
      <c r="BL59" s="370"/>
      <c r="BM59" s="373"/>
      <c r="BN59" s="370"/>
      <c r="BO59" s="282"/>
      <c r="BP59" s="276"/>
      <c r="BQ59" s="273"/>
      <c r="BR59" s="281"/>
      <c r="BS59" s="276"/>
      <c r="BT59" s="272"/>
      <c r="BU59" s="272"/>
      <c r="BV59" s="272"/>
      <c r="BW59" s="272"/>
      <c r="BX59" s="272"/>
      <c r="BY59" s="272"/>
      <c r="BZ59" s="272"/>
      <c r="CA59" s="277"/>
      <c r="CB59" s="273"/>
      <c r="CC59" s="276"/>
      <c r="CD59" s="275"/>
      <c r="CE59" s="275"/>
      <c r="CF59" s="270"/>
      <c r="CG59" s="270"/>
      <c r="CH59" s="269"/>
      <c r="CI59" s="281"/>
      <c r="CJ59" s="270"/>
      <c r="CK59" s="278"/>
      <c r="CL59" s="278"/>
      <c r="CM59" s="278"/>
      <c r="CN59" s="279"/>
      <c r="CO59" s="279"/>
      <c r="CP59" s="269"/>
      <c r="CQ59" s="281"/>
      <c r="CR59" s="276"/>
      <c r="CS59" s="272"/>
      <c r="CT59" s="272"/>
      <c r="CU59" s="278"/>
      <c r="CV59" s="278"/>
      <c r="CW59" s="278"/>
      <c r="CX59" s="278"/>
      <c r="CY59" s="278"/>
      <c r="CZ59" s="278"/>
      <c r="DA59" s="278"/>
      <c r="DB59" s="281"/>
      <c r="DC59" s="276"/>
      <c r="DD59" s="276"/>
      <c r="DE59" s="269"/>
      <c r="DF59" s="269"/>
      <c r="DG59" s="270"/>
      <c r="DH59" s="270"/>
      <c r="DI59" s="276"/>
      <c r="DJ59" s="276"/>
      <c r="DK59" s="276"/>
      <c r="DL59" s="276"/>
      <c r="DM59" s="272"/>
      <c r="DN59" s="269"/>
      <c r="DO59" s="269"/>
      <c r="DP59" s="272"/>
      <c r="DQ59" s="269"/>
      <c r="DR59" s="281"/>
      <c r="DS59" s="269"/>
      <c r="DT59" s="274"/>
      <c r="DU59" s="275"/>
      <c r="DV59" s="275"/>
      <c r="DW59" s="273"/>
      <c r="DX59" s="273"/>
      <c r="DY59" s="275"/>
      <c r="DZ59" s="275"/>
      <c r="EA59" s="275"/>
      <c r="EB59" s="275"/>
      <c r="EC59" s="275"/>
      <c r="ED59" s="275"/>
      <c r="EE59" s="275"/>
      <c r="EF59" s="275"/>
      <c r="EG59" s="275"/>
      <c r="EH59" s="275"/>
      <c r="EI59" s="275"/>
      <c r="EJ59" s="275"/>
      <c r="EK59" s="273"/>
      <c r="EL59" s="289"/>
      <c r="EM59" s="289"/>
      <c r="EN59" s="289"/>
      <c r="EO59" s="289"/>
      <c r="EP59" s="289"/>
      <c r="EQ59" s="289"/>
      <c r="ER59" s="289"/>
      <c r="ES59" s="289"/>
      <c r="ET59" s="289"/>
      <c r="EU59" s="289"/>
      <c r="EV59" s="289"/>
      <c r="EW59" s="289"/>
      <c r="EX59" s="289"/>
      <c r="EY59" s="289"/>
      <c r="EZ59" s="289"/>
      <c r="FA59" s="289"/>
      <c r="FB59" s="289"/>
      <c r="FC59" s="289"/>
      <c r="FD59" s="289"/>
      <c r="FE59" s="290"/>
      <c r="FF59" s="290"/>
      <c r="FG59" s="290"/>
      <c r="FH59" s="290"/>
      <c r="FI59" s="290"/>
      <c r="FJ59" s="290"/>
      <c r="FK59" s="290"/>
      <c r="FL59" s="290"/>
      <c r="FM59" s="290"/>
      <c r="FN59" s="290"/>
      <c r="FO59" s="290"/>
      <c r="FP59" s="290"/>
      <c r="FQ59" s="290"/>
      <c r="FR59" s="290"/>
      <c r="FS59" s="290"/>
      <c r="FT59" s="290"/>
      <c r="FU59" s="290"/>
      <c r="FV59" s="290"/>
      <c r="FW59" s="290"/>
      <c r="FX59" s="268"/>
      <c r="FY59" s="268"/>
      <c r="FZ59" s="268"/>
      <c r="GA59" s="268"/>
      <c r="GB59" s="268"/>
      <c r="GC59" s="268"/>
      <c r="GD59" s="268"/>
      <c r="GE59" s="268"/>
      <c r="GF59" s="268"/>
      <c r="GG59" s="268"/>
      <c r="GH59" s="268"/>
      <c r="GI59" s="268"/>
      <c r="GJ59" s="268"/>
      <c r="GK59" s="268"/>
      <c r="GL59" s="268"/>
      <c r="GM59" s="268"/>
      <c r="GN59" s="268"/>
      <c r="GO59" s="268"/>
      <c r="HB59" s="294"/>
      <c r="HC59" s="294"/>
      <c r="HL59" s="341"/>
      <c r="HM59" s="341"/>
      <c r="HN59" s="341"/>
    </row>
    <row r="60" spans="1:222" x14ac:dyDescent="0.3">
      <c r="A60" s="269"/>
      <c r="B60" s="270"/>
      <c r="C60" s="270"/>
      <c r="D60" s="269"/>
      <c r="E60" s="281"/>
      <c r="F60" s="269"/>
      <c r="G60" s="384"/>
      <c r="H60" s="276"/>
      <c r="I60" s="272"/>
      <c r="J60" s="271"/>
      <c r="K60" s="269"/>
      <c r="L60" s="270"/>
      <c r="M60" s="270"/>
      <c r="N60" s="269"/>
      <c r="O60" s="270"/>
      <c r="P60" s="270"/>
      <c r="Q60" s="270"/>
      <c r="R60" s="270"/>
      <c r="S60" s="270"/>
      <c r="T60" s="270"/>
      <c r="U60" s="270"/>
      <c r="V60" s="270"/>
      <c r="W60" s="270"/>
      <c r="X60" s="270"/>
      <c r="Y60" s="270"/>
      <c r="Z60" s="269"/>
      <c r="AA60" s="269"/>
      <c r="AB60" s="269"/>
      <c r="AC60" s="269"/>
      <c r="AD60" s="281"/>
      <c r="AE60" s="281"/>
      <c r="AF60" s="276"/>
      <c r="AG60" s="276"/>
      <c r="AH60" s="281"/>
      <c r="AI60" s="281"/>
      <c r="AJ60" s="269"/>
      <c r="AK60" s="276"/>
      <c r="AL60" s="276"/>
      <c r="AM60" s="270"/>
      <c r="AN60" s="270"/>
      <c r="AO60" s="270"/>
      <c r="AP60" s="270"/>
      <c r="AQ60" s="273"/>
      <c r="AR60" s="273"/>
      <c r="AS60" s="273"/>
      <c r="AT60" s="273"/>
      <c r="AU60" s="270"/>
      <c r="AV60" s="276"/>
      <c r="AW60" s="276"/>
      <c r="AX60" s="275"/>
      <c r="AY60" s="276"/>
      <c r="AZ60" s="276"/>
      <c r="BA60" s="275"/>
      <c r="BB60" s="276"/>
      <c r="BC60" s="276"/>
      <c r="BD60" s="276"/>
      <c r="BE60" s="276"/>
      <c r="BF60" s="270"/>
      <c r="BG60" s="351"/>
      <c r="BH60" s="270"/>
      <c r="BI60" s="270"/>
      <c r="BJ60" s="276"/>
      <c r="BK60" s="276"/>
      <c r="BL60" s="370"/>
      <c r="BM60" s="373"/>
      <c r="BN60" s="370"/>
      <c r="BO60" s="282"/>
      <c r="BP60" s="276"/>
      <c r="BQ60" s="273"/>
      <c r="BR60" s="281"/>
      <c r="BS60" s="276"/>
      <c r="BT60" s="272"/>
      <c r="BU60" s="272"/>
      <c r="BV60" s="272"/>
      <c r="BW60" s="272"/>
      <c r="BX60" s="272"/>
      <c r="BY60" s="272"/>
      <c r="BZ60" s="272"/>
      <c r="CA60" s="277"/>
      <c r="CB60" s="273"/>
      <c r="CC60" s="276"/>
      <c r="CD60" s="275"/>
      <c r="CE60" s="275"/>
      <c r="CF60" s="270"/>
      <c r="CG60" s="270"/>
      <c r="CH60" s="269"/>
      <c r="CI60" s="281"/>
      <c r="CJ60" s="270"/>
      <c r="CK60" s="278"/>
      <c r="CL60" s="278"/>
      <c r="CM60" s="278"/>
      <c r="CN60" s="279"/>
      <c r="CO60" s="279"/>
      <c r="CP60" s="269"/>
      <c r="CQ60" s="281"/>
      <c r="CR60" s="276"/>
      <c r="CS60" s="272"/>
      <c r="CT60" s="272"/>
      <c r="CU60" s="278"/>
      <c r="CV60" s="278"/>
      <c r="CW60" s="278"/>
      <c r="CX60" s="278"/>
      <c r="CY60" s="278"/>
      <c r="CZ60" s="278"/>
      <c r="DA60" s="278"/>
      <c r="DB60" s="281"/>
      <c r="DC60" s="276"/>
      <c r="DD60" s="276"/>
      <c r="DE60" s="269"/>
      <c r="DF60" s="269"/>
      <c r="DG60" s="270"/>
      <c r="DH60" s="270"/>
      <c r="DI60" s="276"/>
      <c r="DJ60" s="276"/>
      <c r="DK60" s="276"/>
      <c r="DL60" s="276"/>
      <c r="DM60" s="272"/>
      <c r="DN60" s="269"/>
      <c r="DO60" s="269"/>
      <c r="DP60" s="272"/>
      <c r="DQ60" s="269"/>
      <c r="DR60" s="281"/>
      <c r="DS60" s="269"/>
      <c r="DT60" s="274"/>
      <c r="DU60" s="275"/>
      <c r="DV60" s="275"/>
      <c r="DW60" s="273"/>
      <c r="DX60" s="273"/>
      <c r="DY60" s="275"/>
      <c r="DZ60" s="275"/>
      <c r="EA60" s="275"/>
      <c r="EB60" s="275"/>
      <c r="EC60" s="275"/>
      <c r="ED60" s="275"/>
      <c r="EE60" s="275"/>
      <c r="EF60" s="275"/>
      <c r="EG60" s="275"/>
      <c r="EH60" s="275"/>
      <c r="EI60" s="275"/>
      <c r="EJ60" s="275"/>
      <c r="EK60" s="273"/>
      <c r="EL60" s="289"/>
      <c r="EM60" s="289"/>
      <c r="EN60" s="289"/>
      <c r="EO60" s="289"/>
      <c r="EP60" s="289"/>
      <c r="EQ60" s="289"/>
      <c r="ER60" s="289"/>
      <c r="ES60" s="289"/>
      <c r="ET60" s="289"/>
      <c r="EU60" s="289"/>
      <c r="EV60" s="289"/>
      <c r="EW60" s="289"/>
      <c r="EX60" s="289"/>
      <c r="EY60" s="289"/>
      <c r="EZ60" s="289"/>
      <c r="FA60" s="289"/>
      <c r="FB60" s="289"/>
      <c r="FC60" s="289"/>
      <c r="FD60" s="289"/>
      <c r="FE60" s="290"/>
      <c r="FF60" s="290"/>
      <c r="FG60" s="290"/>
      <c r="FH60" s="290"/>
      <c r="FI60" s="290"/>
      <c r="FJ60" s="290"/>
      <c r="FK60" s="290"/>
      <c r="FL60" s="290"/>
      <c r="FM60" s="290"/>
      <c r="FN60" s="290"/>
      <c r="FO60" s="290"/>
      <c r="FP60" s="290"/>
      <c r="FQ60" s="290"/>
      <c r="FR60" s="290"/>
      <c r="FS60" s="290"/>
      <c r="FT60" s="290"/>
      <c r="FU60" s="290"/>
      <c r="FV60" s="290"/>
      <c r="FW60" s="290"/>
      <c r="FX60" s="268"/>
      <c r="FY60" s="268"/>
      <c r="FZ60" s="268"/>
      <c r="GA60" s="268"/>
      <c r="GB60" s="268"/>
      <c r="GC60" s="268"/>
      <c r="GD60" s="268"/>
      <c r="GE60" s="268"/>
      <c r="GF60" s="268"/>
      <c r="GG60" s="268"/>
      <c r="GH60" s="268"/>
      <c r="GI60" s="268"/>
      <c r="GJ60" s="268"/>
      <c r="GK60" s="268"/>
      <c r="GL60" s="268"/>
      <c r="GM60" s="268"/>
      <c r="GN60" s="268"/>
      <c r="GO60" s="268"/>
      <c r="HB60" s="294"/>
      <c r="HC60" s="294"/>
      <c r="HL60" s="341"/>
      <c r="HM60" s="341"/>
      <c r="HN60" s="341"/>
    </row>
    <row r="61" spans="1:222" x14ac:dyDescent="0.3">
      <c r="A61" s="269"/>
      <c r="B61" s="270"/>
      <c r="C61" s="270"/>
      <c r="D61" s="269"/>
      <c r="E61" s="281"/>
      <c r="F61" s="269"/>
      <c r="G61" s="384"/>
      <c r="H61" s="276"/>
      <c r="I61" s="272"/>
      <c r="J61" s="271"/>
      <c r="K61" s="269"/>
      <c r="L61" s="270"/>
      <c r="M61" s="270"/>
      <c r="N61" s="269"/>
      <c r="O61" s="270"/>
      <c r="P61" s="270"/>
      <c r="Q61" s="270"/>
      <c r="R61" s="270"/>
      <c r="S61" s="270"/>
      <c r="T61" s="270"/>
      <c r="U61" s="270"/>
      <c r="V61" s="270"/>
      <c r="W61" s="270"/>
      <c r="X61" s="270"/>
      <c r="Y61" s="270"/>
      <c r="Z61" s="269"/>
      <c r="AA61" s="269"/>
      <c r="AB61" s="269"/>
      <c r="AC61" s="269"/>
      <c r="AD61" s="281"/>
      <c r="AE61" s="281"/>
      <c r="AF61" s="276"/>
      <c r="AG61" s="276"/>
      <c r="AH61" s="281"/>
      <c r="AI61" s="281"/>
      <c r="AJ61" s="269"/>
      <c r="AK61" s="276"/>
      <c r="AL61" s="276"/>
      <c r="AM61" s="270"/>
      <c r="AN61" s="270"/>
      <c r="AO61" s="270"/>
      <c r="AP61" s="270"/>
      <c r="AQ61" s="273"/>
      <c r="AR61" s="273"/>
      <c r="AS61" s="273"/>
      <c r="AT61" s="273"/>
      <c r="AU61" s="270"/>
      <c r="AV61" s="276"/>
      <c r="AW61" s="276"/>
      <c r="AX61" s="275"/>
      <c r="AY61" s="276"/>
      <c r="AZ61" s="276"/>
      <c r="BA61" s="275"/>
      <c r="BB61" s="276"/>
      <c r="BC61" s="276"/>
      <c r="BD61" s="276"/>
      <c r="BE61" s="276"/>
      <c r="BF61" s="270"/>
      <c r="BG61" s="351"/>
      <c r="BH61" s="270"/>
      <c r="BI61" s="270"/>
      <c r="BJ61" s="276"/>
      <c r="BK61" s="276"/>
      <c r="BL61" s="370"/>
      <c r="BM61" s="373"/>
      <c r="BN61" s="370"/>
      <c r="BO61" s="282"/>
      <c r="BP61" s="276"/>
      <c r="BQ61" s="273"/>
      <c r="BR61" s="281"/>
      <c r="BS61" s="276"/>
      <c r="BT61" s="272"/>
      <c r="BU61" s="272"/>
      <c r="BV61" s="272"/>
      <c r="BW61" s="272"/>
      <c r="BX61" s="272"/>
      <c r="BY61" s="272"/>
      <c r="BZ61" s="272"/>
      <c r="CA61" s="277"/>
      <c r="CB61" s="273"/>
      <c r="CC61" s="276"/>
      <c r="CD61" s="275"/>
      <c r="CE61" s="275"/>
      <c r="CF61" s="270"/>
      <c r="CG61" s="270"/>
      <c r="CH61" s="269"/>
      <c r="CI61" s="281"/>
      <c r="CJ61" s="270"/>
      <c r="CK61" s="278"/>
      <c r="CL61" s="278"/>
      <c r="CM61" s="278"/>
      <c r="CN61" s="279"/>
      <c r="CO61" s="279"/>
      <c r="CP61" s="269"/>
      <c r="CQ61" s="281"/>
      <c r="CR61" s="276"/>
      <c r="CS61" s="272"/>
      <c r="CT61" s="272"/>
      <c r="CU61" s="278"/>
      <c r="CV61" s="278"/>
      <c r="CW61" s="278"/>
      <c r="CX61" s="278"/>
      <c r="CY61" s="278"/>
      <c r="CZ61" s="278"/>
      <c r="DA61" s="278"/>
      <c r="DB61" s="281"/>
      <c r="DC61" s="276"/>
      <c r="DD61" s="276"/>
      <c r="DE61" s="269"/>
      <c r="DF61" s="269"/>
      <c r="DG61" s="270"/>
      <c r="DH61" s="270"/>
      <c r="DI61" s="276"/>
      <c r="DJ61" s="276"/>
      <c r="DK61" s="276"/>
      <c r="DL61" s="276"/>
      <c r="DM61" s="272"/>
      <c r="DN61" s="269"/>
      <c r="DO61" s="269"/>
      <c r="DP61" s="272"/>
      <c r="DQ61" s="269"/>
      <c r="DR61" s="281"/>
      <c r="DS61" s="269"/>
      <c r="DT61" s="274"/>
      <c r="DU61" s="275"/>
      <c r="DV61" s="275"/>
      <c r="DW61" s="273"/>
      <c r="DX61" s="273"/>
      <c r="DY61" s="275"/>
      <c r="DZ61" s="275"/>
      <c r="EA61" s="275"/>
      <c r="EB61" s="275"/>
      <c r="EC61" s="275"/>
      <c r="ED61" s="275"/>
      <c r="EE61" s="275"/>
      <c r="EF61" s="275"/>
      <c r="EG61" s="275"/>
      <c r="EH61" s="275"/>
      <c r="EI61" s="275"/>
      <c r="EJ61" s="275"/>
      <c r="EK61" s="273"/>
      <c r="EL61" s="289"/>
      <c r="EM61" s="289"/>
      <c r="EN61" s="289"/>
      <c r="EO61" s="289"/>
      <c r="EP61" s="289"/>
      <c r="EQ61" s="289"/>
      <c r="ER61" s="289"/>
      <c r="ES61" s="289"/>
      <c r="ET61" s="289"/>
      <c r="EU61" s="289"/>
      <c r="EV61" s="289"/>
      <c r="EW61" s="289"/>
      <c r="EX61" s="289"/>
      <c r="EY61" s="289"/>
      <c r="EZ61" s="289"/>
      <c r="FA61" s="289"/>
      <c r="FB61" s="289"/>
      <c r="FC61" s="289"/>
      <c r="FD61" s="289"/>
      <c r="FE61" s="290"/>
      <c r="FF61" s="290"/>
      <c r="FG61" s="290"/>
      <c r="FH61" s="290"/>
      <c r="FI61" s="290"/>
      <c r="FJ61" s="290"/>
      <c r="FK61" s="290"/>
      <c r="FL61" s="290"/>
      <c r="FM61" s="290"/>
      <c r="FN61" s="290"/>
      <c r="FO61" s="290"/>
      <c r="FP61" s="290"/>
      <c r="FQ61" s="290"/>
      <c r="FR61" s="290"/>
      <c r="FS61" s="290"/>
      <c r="FT61" s="290"/>
      <c r="FU61" s="290"/>
      <c r="FV61" s="290"/>
      <c r="FW61" s="290"/>
      <c r="FX61" s="268"/>
      <c r="FY61" s="268"/>
      <c r="FZ61" s="268"/>
      <c r="GA61" s="268"/>
      <c r="GB61" s="268"/>
      <c r="GC61" s="268"/>
      <c r="GD61" s="268"/>
      <c r="GE61" s="268"/>
      <c r="GF61" s="268"/>
      <c r="GG61" s="268"/>
      <c r="GH61" s="268"/>
      <c r="GI61" s="268"/>
      <c r="GJ61" s="268"/>
      <c r="GK61" s="268"/>
      <c r="GL61" s="268"/>
      <c r="GM61" s="268"/>
      <c r="GN61" s="268"/>
      <c r="GO61" s="268"/>
      <c r="HB61" s="294"/>
      <c r="HC61" s="294"/>
      <c r="HL61" s="341"/>
      <c r="HM61" s="341"/>
      <c r="HN61" s="341"/>
    </row>
    <row r="62" spans="1:222" x14ac:dyDescent="0.3">
      <c r="A62" s="269"/>
      <c r="B62" s="270"/>
      <c r="C62" s="270"/>
      <c r="D62" s="269"/>
      <c r="E62" s="281"/>
      <c r="F62" s="269"/>
      <c r="G62" s="384"/>
      <c r="H62" s="276"/>
      <c r="I62" s="272"/>
      <c r="J62" s="271"/>
      <c r="K62" s="269"/>
      <c r="L62" s="270"/>
      <c r="M62" s="270"/>
      <c r="N62" s="269"/>
      <c r="O62" s="270"/>
      <c r="P62" s="270"/>
      <c r="Q62" s="270"/>
      <c r="R62" s="270"/>
      <c r="S62" s="270"/>
      <c r="T62" s="270"/>
      <c r="U62" s="270"/>
      <c r="V62" s="270"/>
      <c r="W62" s="270"/>
      <c r="X62" s="270"/>
      <c r="Y62" s="270"/>
      <c r="Z62" s="269"/>
      <c r="AA62" s="269"/>
      <c r="AB62" s="269"/>
      <c r="AC62" s="269"/>
      <c r="AD62" s="281"/>
      <c r="AE62" s="281"/>
      <c r="AF62" s="276"/>
      <c r="AG62" s="276"/>
      <c r="AH62" s="281"/>
      <c r="AI62" s="281"/>
      <c r="AJ62" s="269"/>
      <c r="AK62" s="276"/>
      <c r="AL62" s="276"/>
      <c r="AM62" s="270"/>
      <c r="AN62" s="270"/>
      <c r="AO62" s="270"/>
      <c r="AP62" s="270"/>
      <c r="AQ62" s="273"/>
      <c r="AR62" s="273"/>
      <c r="AS62" s="273"/>
      <c r="AT62" s="273"/>
      <c r="AU62" s="270"/>
      <c r="AV62" s="276"/>
      <c r="AW62" s="276"/>
      <c r="AX62" s="275"/>
      <c r="AY62" s="276"/>
      <c r="AZ62" s="276"/>
      <c r="BA62" s="275"/>
      <c r="BB62" s="276"/>
      <c r="BC62" s="276"/>
      <c r="BD62" s="276"/>
      <c r="BE62" s="276"/>
      <c r="BF62" s="270"/>
      <c r="BG62" s="351"/>
      <c r="BH62" s="270"/>
      <c r="BI62" s="270"/>
      <c r="BJ62" s="276"/>
      <c r="BK62" s="276"/>
      <c r="BL62" s="370"/>
      <c r="BM62" s="373"/>
      <c r="BN62" s="370"/>
      <c r="BO62" s="282"/>
      <c r="BP62" s="276"/>
      <c r="BQ62" s="273"/>
      <c r="BR62" s="281"/>
      <c r="BS62" s="276"/>
      <c r="BT62" s="272"/>
      <c r="BU62" s="272"/>
      <c r="BV62" s="272"/>
      <c r="BW62" s="272"/>
      <c r="BX62" s="272"/>
      <c r="BY62" s="272"/>
      <c r="BZ62" s="272"/>
      <c r="CA62" s="277"/>
      <c r="CB62" s="273"/>
      <c r="CC62" s="276"/>
      <c r="CD62" s="275"/>
      <c r="CE62" s="275"/>
      <c r="CF62" s="270"/>
      <c r="CG62" s="270"/>
      <c r="CH62" s="269"/>
      <c r="CI62" s="281"/>
      <c r="CJ62" s="270"/>
      <c r="CK62" s="278"/>
      <c r="CL62" s="278"/>
      <c r="CM62" s="278"/>
      <c r="CN62" s="279"/>
      <c r="CO62" s="279"/>
      <c r="CP62" s="269"/>
      <c r="CQ62" s="281"/>
      <c r="CR62" s="276"/>
      <c r="CS62" s="272"/>
      <c r="CT62" s="272"/>
      <c r="CU62" s="278"/>
      <c r="CV62" s="278"/>
      <c r="CW62" s="278"/>
      <c r="CX62" s="278"/>
      <c r="CY62" s="278"/>
      <c r="CZ62" s="278"/>
      <c r="DA62" s="278"/>
      <c r="DB62" s="281"/>
      <c r="DC62" s="276"/>
      <c r="DD62" s="276"/>
      <c r="DE62" s="269"/>
      <c r="DF62" s="269"/>
      <c r="DG62" s="270"/>
      <c r="DH62" s="270"/>
      <c r="DI62" s="276"/>
      <c r="DJ62" s="276"/>
      <c r="DK62" s="276"/>
      <c r="DL62" s="276"/>
      <c r="DM62" s="272"/>
      <c r="DN62" s="269"/>
      <c r="DO62" s="269"/>
      <c r="DP62" s="272"/>
      <c r="DQ62" s="269"/>
      <c r="DR62" s="281"/>
      <c r="DS62" s="269"/>
      <c r="DT62" s="274"/>
      <c r="DU62" s="275"/>
      <c r="DV62" s="275"/>
      <c r="DW62" s="273"/>
      <c r="DX62" s="273"/>
      <c r="DY62" s="275"/>
      <c r="DZ62" s="275"/>
      <c r="EA62" s="275"/>
      <c r="EB62" s="275"/>
      <c r="EC62" s="275"/>
      <c r="ED62" s="275"/>
      <c r="EE62" s="275"/>
      <c r="EF62" s="275"/>
      <c r="EG62" s="275"/>
      <c r="EH62" s="275"/>
      <c r="EI62" s="275"/>
      <c r="EJ62" s="275"/>
      <c r="EK62" s="273"/>
      <c r="EL62" s="289"/>
      <c r="EM62" s="289"/>
      <c r="EN62" s="289"/>
      <c r="EO62" s="289"/>
      <c r="EP62" s="289"/>
      <c r="EQ62" s="289"/>
      <c r="ER62" s="289"/>
      <c r="ES62" s="289"/>
      <c r="ET62" s="289"/>
      <c r="EU62" s="289"/>
      <c r="EV62" s="289"/>
      <c r="EW62" s="289"/>
      <c r="EX62" s="289"/>
      <c r="EY62" s="289"/>
      <c r="EZ62" s="289"/>
      <c r="FA62" s="289"/>
      <c r="FB62" s="289"/>
      <c r="FC62" s="289"/>
      <c r="FD62" s="289"/>
      <c r="FE62" s="290"/>
      <c r="FF62" s="290"/>
      <c r="FG62" s="290"/>
      <c r="FH62" s="290"/>
      <c r="FI62" s="290"/>
      <c r="FJ62" s="290"/>
      <c r="FK62" s="290"/>
      <c r="FL62" s="290"/>
      <c r="FM62" s="290"/>
      <c r="FN62" s="290"/>
      <c r="FO62" s="290"/>
      <c r="FP62" s="290"/>
      <c r="FQ62" s="290"/>
      <c r="FR62" s="290"/>
      <c r="FS62" s="290"/>
      <c r="FT62" s="290"/>
      <c r="FU62" s="290"/>
      <c r="FV62" s="290"/>
      <c r="FW62" s="290"/>
      <c r="FX62" s="268"/>
      <c r="FY62" s="268"/>
      <c r="FZ62" s="268"/>
      <c r="GA62" s="268"/>
      <c r="GB62" s="268"/>
      <c r="GC62" s="268"/>
      <c r="GD62" s="268"/>
      <c r="GE62" s="268"/>
      <c r="GF62" s="268"/>
      <c r="GG62" s="268"/>
      <c r="GH62" s="268"/>
      <c r="GI62" s="268"/>
      <c r="GJ62" s="268"/>
      <c r="GK62" s="268"/>
      <c r="GL62" s="268"/>
      <c r="GM62" s="268"/>
      <c r="GN62" s="268"/>
      <c r="GO62" s="268"/>
      <c r="HB62" s="294"/>
      <c r="HC62" s="294"/>
      <c r="HL62" s="341"/>
      <c r="HM62" s="341"/>
      <c r="HN62" s="341"/>
    </row>
    <row r="63" spans="1:222" x14ac:dyDescent="0.3">
      <c r="A63" s="269"/>
      <c r="B63" s="270"/>
      <c r="C63" s="270"/>
      <c r="D63" s="269"/>
      <c r="E63" s="281"/>
      <c r="F63" s="269"/>
      <c r="G63" s="384"/>
      <c r="H63" s="276"/>
      <c r="I63" s="272"/>
      <c r="J63" s="271"/>
      <c r="K63" s="269"/>
      <c r="L63" s="270"/>
      <c r="M63" s="270"/>
      <c r="N63" s="269"/>
      <c r="O63" s="270"/>
      <c r="P63" s="270"/>
      <c r="Q63" s="270"/>
      <c r="R63" s="270"/>
      <c r="S63" s="270"/>
      <c r="T63" s="270"/>
      <c r="U63" s="270"/>
      <c r="V63" s="270"/>
      <c r="W63" s="270"/>
      <c r="X63" s="270"/>
      <c r="Y63" s="270"/>
      <c r="Z63" s="269"/>
      <c r="AA63" s="269"/>
      <c r="AB63" s="269"/>
      <c r="AC63" s="269"/>
      <c r="AD63" s="281"/>
      <c r="AE63" s="281"/>
      <c r="AF63" s="276"/>
      <c r="AG63" s="276"/>
      <c r="AH63" s="281"/>
      <c r="AI63" s="281"/>
      <c r="AJ63" s="269"/>
      <c r="AK63" s="276"/>
      <c r="AL63" s="276"/>
      <c r="AM63" s="270"/>
      <c r="AN63" s="270"/>
      <c r="AO63" s="270"/>
      <c r="AP63" s="270"/>
      <c r="AQ63" s="273"/>
      <c r="AR63" s="273"/>
      <c r="AS63" s="273"/>
      <c r="AT63" s="273"/>
      <c r="AU63" s="270"/>
      <c r="AV63" s="276"/>
      <c r="AW63" s="276"/>
      <c r="AX63" s="275"/>
      <c r="AY63" s="276"/>
      <c r="AZ63" s="276"/>
      <c r="BA63" s="275"/>
      <c r="BB63" s="276"/>
      <c r="BC63" s="276"/>
      <c r="BD63" s="276"/>
      <c r="BE63" s="276"/>
      <c r="BF63" s="270"/>
      <c r="BG63" s="351"/>
      <c r="BH63" s="270"/>
      <c r="BI63" s="270"/>
      <c r="BJ63" s="276"/>
      <c r="BK63" s="276"/>
      <c r="BL63" s="370"/>
      <c r="BM63" s="373"/>
      <c r="BN63" s="370"/>
      <c r="BO63" s="282"/>
      <c r="BP63" s="276"/>
      <c r="BQ63" s="273"/>
      <c r="BR63" s="281"/>
      <c r="BS63" s="276"/>
      <c r="BT63" s="272"/>
      <c r="BU63" s="272"/>
      <c r="BV63" s="272"/>
      <c r="BW63" s="272"/>
      <c r="BX63" s="272"/>
      <c r="BY63" s="272"/>
      <c r="BZ63" s="272"/>
      <c r="CA63" s="277"/>
      <c r="CB63" s="273"/>
      <c r="CC63" s="276"/>
      <c r="CD63" s="275"/>
      <c r="CE63" s="275"/>
      <c r="CF63" s="270"/>
      <c r="CG63" s="270"/>
      <c r="CH63" s="269"/>
      <c r="CI63" s="281"/>
      <c r="CJ63" s="270"/>
      <c r="CK63" s="278"/>
      <c r="CL63" s="278"/>
      <c r="CM63" s="278"/>
      <c r="CN63" s="279"/>
      <c r="CO63" s="279"/>
      <c r="CP63" s="269"/>
      <c r="CQ63" s="281"/>
      <c r="CR63" s="276"/>
      <c r="CS63" s="272"/>
      <c r="CT63" s="272"/>
      <c r="CU63" s="278"/>
      <c r="CV63" s="278"/>
      <c r="CW63" s="278"/>
      <c r="CX63" s="278"/>
      <c r="CY63" s="278"/>
      <c r="CZ63" s="278"/>
      <c r="DA63" s="278"/>
      <c r="DB63" s="281"/>
      <c r="DC63" s="276"/>
      <c r="DD63" s="276"/>
      <c r="DE63" s="269"/>
      <c r="DF63" s="269"/>
      <c r="DG63" s="270"/>
      <c r="DH63" s="270"/>
      <c r="DI63" s="276"/>
      <c r="DJ63" s="276"/>
      <c r="DK63" s="276"/>
      <c r="DL63" s="276"/>
      <c r="DM63" s="272"/>
      <c r="DN63" s="269"/>
      <c r="DO63" s="269"/>
      <c r="DP63" s="272"/>
      <c r="DQ63" s="269"/>
      <c r="DR63" s="281"/>
      <c r="DS63" s="269"/>
      <c r="DT63" s="274"/>
      <c r="DU63" s="275"/>
      <c r="DV63" s="275"/>
      <c r="DW63" s="273"/>
      <c r="DX63" s="273"/>
      <c r="DY63" s="275"/>
      <c r="DZ63" s="275"/>
      <c r="EA63" s="275"/>
      <c r="EB63" s="275"/>
      <c r="EC63" s="275"/>
      <c r="ED63" s="275"/>
      <c r="EE63" s="275"/>
      <c r="EF63" s="275"/>
      <c r="EG63" s="275"/>
      <c r="EH63" s="275"/>
      <c r="EI63" s="275"/>
      <c r="EJ63" s="275"/>
      <c r="EK63" s="273"/>
      <c r="EL63" s="289"/>
      <c r="EM63" s="289"/>
      <c r="EN63" s="289"/>
      <c r="EO63" s="289"/>
      <c r="EP63" s="289"/>
      <c r="EQ63" s="289"/>
      <c r="ER63" s="289"/>
      <c r="ES63" s="289"/>
      <c r="ET63" s="289"/>
      <c r="EU63" s="289"/>
      <c r="EV63" s="289"/>
      <c r="EW63" s="289"/>
      <c r="EX63" s="289"/>
      <c r="EY63" s="289"/>
      <c r="EZ63" s="289"/>
      <c r="FA63" s="289"/>
      <c r="FB63" s="289"/>
      <c r="FC63" s="289"/>
      <c r="FD63" s="289"/>
      <c r="FE63" s="290"/>
      <c r="FF63" s="290"/>
      <c r="FG63" s="290"/>
      <c r="FH63" s="290"/>
      <c r="FI63" s="290"/>
      <c r="FJ63" s="290"/>
      <c r="FK63" s="290"/>
      <c r="FL63" s="290"/>
      <c r="FM63" s="290"/>
      <c r="FN63" s="290"/>
      <c r="FO63" s="290"/>
      <c r="FP63" s="290"/>
      <c r="FQ63" s="290"/>
      <c r="FR63" s="290"/>
      <c r="FS63" s="290"/>
      <c r="FT63" s="290"/>
      <c r="FU63" s="290"/>
      <c r="FV63" s="290"/>
      <c r="FW63" s="290"/>
      <c r="FX63" s="268"/>
      <c r="FY63" s="268"/>
      <c r="FZ63" s="268"/>
      <c r="GA63" s="268"/>
      <c r="GB63" s="268"/>
      <c r="GC63" s="268"/>
      <c r="GD63" s="268"/>
      <c r="GE63" s="268"/>
      <c r="GF63" s="268"/>
      <c r="GG63" s="268"/>
      <c r="GH63" s="268"/>
      <c r="GI63" s="268"/>
      <c r="GJ63" s="268"/>
      <c r="GK63" s="268"/>
      <c r="GL63" s="268"/>
      <c r="GM63" s="268"/>
      <c r="GN63" s="268"/>
      <c r="GO63" s="268"/>
      <c r="HB63" s="294"/>
      <c r="HC63" s="294"/>
      <c r="HL63" s="341"/>
      <c r="HM63" s="341"/>
      <c r="HN63" s="341"/>
    </row>
    <row r="64" spans="1:222" x14ac:dyDescent="0.3">
      <c r="A64" s="269"/>
      <c r="B64" s="270"/>
      <c r="C64" s="270"/>
      <c r="D64" s="269"/>
      <c r="E64" s="281"/>
      <c r="F64" s="269"/>
      <c r="G64" s="384"/>
      <c r="H64" s="276"/>
      <c r="I64" s="272"/>
      <c r="J64" s="271"/>
      <c r="K64" s="269"/>
      <c r="L64" s="270"/>
      <c r="M64" s="270"/>
      <c r="N64" s="269"/>
      <c r="O64" s="270"/>
      <c r="P64" s="270"/>
      <c r="Q64" s="270"/>
      <c r="R64" s="270"/>
      <c r="S64" s="270"/>
      <c r="T64" s="270"/>
      <c r="U64" s="270"/>
      <c r="V64" s="270"/>
      <c r="W64" s="270"/>
      <c r="X64" s="270"/>
      <c r="Y64" s="270"/>
      <c r="Z64" s="269"/>
      <c r="AA64" s="269"/>
      <c r="AB64" s="269"/>
      <c r="AC64" s="269"/>
      <c r="AD64" s="281"/>
      <c r="AE64" s="281"/>
      <c r="AF64" s="276"/>
      <c r="AG64" s="276"/>
      <c r="AH64" s="281"/>
      <c r="AI64" s="281"/>
      <c r="AJ64" s="269"/>
      <c r="AK64" s="276"/>
      <c r="AL64" s="276"/>
      <c r="AM64" s="270"/>
      <c r="AN64" s="270"/>
      <c r="AO64" s="270"/>
      <c r="AP64" s="270"/>
      <c r="AQ64" s="273"/>
      <c r="AR64" s="273"/>
      <c r="AS64" s="273"/>
      <c r="AT64" s="273"/>
      <c r="AU64" s="270"/>
      <c r="AV64" s="276"/>
      <c r="AW64" s="276"/>
      <c r="AX64" s="275"/>
      <c r="AY64" s="276"/>
      <c r="AZ64" s="276"/>
      <c r="BA64" s="275"/>
      <c r="BB64" s="276"/>
      <c r="BC64" s="276"/>
      <c r="BD64" s="276"/>
      <c r="BE64" s="276"/>
      <c r="BF64" s="270"/>
      <c r="BG64" s="351"/>
      <c r="BH64" s="270"/>
      <c r="BI64" s="270"/>
      <c r="BJ64" s="276"/>
      <c r="BK64" s="276"/>
      <c r="BL64" s="370"/>
      <c r="BM64" s="373"/>
      <c r="BN64" s="370"/>
      <c r="BO64" s="282"/>
      <c r="BP64" s="276"/>
      <c r="BQ64" s="273"/>
      <c r="BR64" s="281"/>
      <c r="BS64" s="276"/>
      <c r="BT64" s="272"/>
      <c r="BU64" s="272"/>
      <c r="BV64" s="272"/>
      <c r="BW64" s="272"/>
      <c r="BX64" s="272"/>
      <c r="BY64" s="272"/>
      <c r="BZ64" s="272"/>
      <c r="CA64" s="277"/>
      <c r="CB64" s="273"/>
      <c r="CC64" s="276"/>
      <c r="CD64" s="275"/>
      <c r="CE64" s="275"/>
      <c r="CF64" s="270"/>
      <c r="CG64" s="270"/>
      <c r="CH64" s="269"/>
      <c r="CI64" s="281"/>
      <c r="CJ64" s="270"/>
      <c r="CK64" s="278"/>
      <c r="CL64" s="278"/>
      <c r="CM64" s="278"/>
      <c r="CN64" s="279"/>
      <c r="CO64" s="279"/>
      <c r="CP64" s="269"/>
      <c r="CQ64" s="281"/>
      <c r="CR64" s="276"/>
      <c r="CS64" s="272"/>
      <c r="CT64" s="272"/>
      <c r="CU64" s="278"/>
      <c r="CV64" s="278"/>
      <c r="CW64" s="278"/>
      <c r="CX64" s="278"/>
      <c r="CY64" s="278"/>
      <c r="CZ64" s="278"/>
      <c r="DA64" s="278"/>
      <c r="DB64" s="281"/>
      <c r="DC64" s="276"/>
      <c r="DD64" s="276"/>
      <c r="DE64" s="269"/>
      <c r="DF64" s="269"/>
      <c r="DG64" s="270"/>
      <c r="DH64" s="270"/>
      <c r="DI64" s="276"/>
      <c r="DJ64" s="276"/>
      <c r="DK64" s="276"/>
      <c r="DL64" s="276"/>
      <c r="DM64" s="272"/>
      <c r="DN64" s="269"/>
      <c r="DO64" s="269"/>
      <c r="DP64" s="272"/>
      <c r="DQ64" s="269"/>
      <c r="DR64" s="281"/>
      <c r="DS64" s="269"/>
      <c r="DT64" s="274"/>
      <c r="DU64" s="275"/>
      <c r="DV64" s="275"/>
      <c r="DW64" s="273"/>
      <c r="DX64" s="273"/>
      <c r="DY64" s="275"/>
      <c r="DZ64" s="275"/>
      <c r="EA64" s="275"/>
      <c r="EB64" s="275"/>
      <c r="EC64" s="275"/>
      <c r="ED64" s="275"/>
      <c r="EE64" s="275"/>
      <c r="EF64" s="275"/>
      <c r="EG64" s="275"/>
      <c r="EH64" s="275"/>
      <c r="EI64" s="275"/>
      <c r="EJ64" s="275"/>
      <c r="EK64" s="273"/>
      <c r="EL64" s="289"/>
      <c r="EM64" s="289"/>
      <c r="EN64" s="289"/>
      <c r="EO64" s="289"/>
      <c r="EP64" s="289"/>
      <c r="EQ64" s="289"/>
      <c r="ER64" s="289"/>
      <c r="ES64" s="289"/>
      <c r="ET64" s="289"/>
      <c r="EU64" s="289"/>
      <c r="EV64" s="289"/>
      <c r="EW64" s="289"/>
      <c r="EX64" s="289"/>
      <c r="EY64" s="289"/>
      <c r="EZ64" s="289"/>
      <c r="FA64" s="289"/>
      <c r="FB64" s="289"/>
      <c r="FC64" s="289"/>
      <c r="FD64" s="289"/>
      <c r="FE64" s="290"/>
      <c r="FF64" s="290"/>
      <c r="FG64" s="290"/>
      <c r="FH64" s="290"/>
      <c r="FI64" s="290"/>
      <c r="FJ64" s="290"/>
      <c r="FK64" s="290"/>
      <c r="FL64" s="290"/>
      <c r="FM64" s="290"/>
      <c r="FN64" s="290"/>
      <c r="FO64" s="290"/>
      <c r="FP64" s="290"/>
      <c r="FQ64" s="290"/>
      <c r="FR64" s="290"/>
      <c r="FS64" s="290"/>
      <c r="FT64" s="290"/>
      <c r="FU64" s="290"/>
      <c r="FV64" s="290"/>
      <c r="FW64" s="290"/>
      <c r="FX64" s="268"/>
      <c r="FY64" s="268"/>
      <c r="FZ64" s="268"/>
      <c r="GA64" s="268"/>
      <c r="GB64" s="268"/>
      <c r="GC64" s="268"/>
      <c r="GD64" s="268"/>
      <c r="GE64" s="268"/>
      <c r="GF64" s="268"/>
      <c r="GG64" s="268"/>
      <c r="GH64" s="268"/>
      <c r="GI64" s="268"/>
      <c r="GJ64" s="268"/>
      <c r="GK64" s="268"/>
      <c r="GL64" s="268"/>
      <c r="GM64" s="268"/>
      <c r="GN64" s="268"/>
      <c r="GO64" s="268"/>
      <c r="HB64" s="294"/>
      <c r="HC64" s="294"/>
      <c r="HL64" s="341"/>
      <c r="HM64" s="341"/>
      <c r="HN64" s="341"/>
    </row>
    <row r="65" spans="1:222" x14ac:dyDescent="0.3">
      <c r="A65" s="269"/>
      <c r="B65" s="270"/>
      <c r="C65" s="270"/>
      <c r="D65" s="269"/>
      <c r="E65" s="281"/>
      <c r="F65" s="269"/>
      <c r="G65" s="384"/>
      <c r="H65" s="276"/>
      <c r="I65" s="272"/>
      <c r="J65" s="271"/>
      <c r="K65" s="269"/>
      <c r="L65" s="270"/>
      <c r="M65" s="270"/>
      <c r="N65" s="269"/>
      <c r="O65" s="270"/>
      <c r="P65" s="270"/>
      <c r="Q65" s="270"/>
      <c r="R65" s="270"/>
      <c r="S65" s="270"/>
      <c r="T65" s="270"/>
      <c r="U65" s="270"/>
      <c r="V65" s="270"/>
      <c r="W65" s="270"/>
      <c r="X65" s="270"/>
      <c r="Y65" s="270"/>
      <c r="Z65" s="269"/>
      <c r="AA65" s="269"/>
      <c r="AB65" s="269"/>
      <c r="AC65" s="269"/>
      <c r="AD65" s="281"/>
      <c r="AE65" s="281"/>
      <c r="AF65" s="276"/>
      <c r="AG65" s="276"/>
      <c r="AH65" s="281"/>
      <c r="AI65" s="281"/>
      <c r="AJ65" s="269"/>
      <c r="AK65" s="276"/>
      <c r="AL65" s="276"/>
      <c r="AM65" s="270"/>
      <c r="AN65" s="270"/>
      <c r="AO65" s="270"/>
      <c r="AP65" s="270"/>
      <c r="AQ65" s="273"/>
      <c r="AR65" s="273"/>
      <c r="AS65" s="273"/>
      <c r="AT65" s="273"/>
      <c r="AU65" s="270"/>
      <c r="AV65" s="276"/>
      <c r="AW65" s="276"/>
      <c r="AX65" s="275"/>
      <c r="AY65" s="276"/>
      <c r="AZ65" s="276"/>
      <c r="BA65" s="275"/>
      <c r="BB65" s="276"/>
      <c r="BC65" s="276"/>
      <c r="BD65" s="276"/>
      <c r="BE65" s="276"/>
      <c r="BF65" s="270"/>
      <c r="BG65" s="351"/>
      <c r="BH65" s="270"/>
      <c r="BI65" s="270"/>
      <c r="BJ65" s="276"/>
      <c r="BK65" s="276"/>
      <c r="BL65" s="370"/>
      <c r="BM65" s="373"/>
      <c r="BN65" s="370"/>
      <c r="BO65" s="282"/>
      <c r="BP65" s="276"/>
      <c r="BQ65" s="273"/>
      <c r="BR65" s="281"/>
      <c r="BS65" s="276"/>
      <c r="BT65" s="272"/>
      <c r="BU65" s="272"/>
      <c r="BV65" s="272"/>
      <c r="BW65" s="272"/>
      <c r="BX65" s="272"/>
      <c r="BY65" s="272"/>
      <c r="BZ65" s="272"/>
      <c r="CA65" s="277"/>
      <c r="CB65" s="273"/>
      <c r="CC65" s="276"/>
      <c r="CD65" s="275"/>
      <c r="CE65" s="275"/>
      <c r="CF65" s="270"/>
      <c r="CG65" s="270"/>
      <c r="CH65" s="269"/>
      <c r="CI65" s="281"/>
      <c r="CJ65" s="270"/>
      <c r="CK65" s="278"/>
      <c r="CL65" s="278"/>
      <c r="CM65" s="278"/>
      <c r="CN65" s="279"/>
      <c r="CO65" s="279"/>
      <c r="CP65" s="269"/>
      <c r="CQ65" s="281"/>
      <c r="CR65" s="276"/>
      <c r="CS65" s="272"/>
      <c r="CT65" s="272"/>
      <c r="CU65" s="278"/>
      <c r="CV65" s="278"/>
      <c r="CW65" s="278"/>
      <c r="CX65" s="278"/>
      <c r="CY65" s="278"/>
      <c r="CZ65" s="278"/>
      <c r="DA65" s="278"/>
      <c r="DB65" s="281"/>
      <c r="DC65" s="276"/>
      <c r="DD65" s="276"/>
      <c r="DE65" s="269"/>
      <c r="DF65" s="269"/>
      <c r="DG65" s="270"/>
      <c r="DH65" s="270"/>
      <c r="DI65" s="276"/>
      <c r="DJ65" s="276"/>
      <c r="DK65" s="276"/>
      <c r="DL65" s="276"/>
      <c r="DM65" s="272"/>
      <c r="DN65" s="269"/>
      <c r="DO65" s="269"/>
      <c r="DP65" s="272"/>
      <c r="DQ65" s="269"/>
      <c r="DR65" s="281"/>
      <c r="DS65" s="269"/>
      <c r="DT65" s="274"/>
      <c r="DU65" s="275"/>
      <c r="DV65" s="275"/>
      <c r="DW65" s="273"/>
      <c r="DX65" s="273"/>
      <c r="DY65" s="275"/>
      <c r="DZ65" s="275"/>
      <c r="EA65" s="275"/>
      <c r="EB65" s="275"/>
      <c r="EC65" s="275"/>
      <c r="ED65" s="275"/>
      <c r="EE65" s="275"/>
      <c r="EF65" s="275"/>
      <c r="EG65" s="275"/>
      <c r="EH65" s="275"/>
      <c r="EI65" s="275"/>
      <c r="EJ65" s="275"/>
      <c r="EK65" s="273"/>
      <c r="EL65" s="289"/>
      <c r="EM65" s="289"/>
      <c r="EN65" s="289"/>
      <c r="EO65" s="289"/>
      <c r="EP65" s="289"/>
      <c r="EQ65" s="289"/>
      <c r="ER65" s="289"/>
      <c r="ES65" s="289"/>
      <c r="ET65" s="289"/>
      <c r="EU65" s="289"/>
      <c r="EV65" s="289"/>
      <c r="EW65" s="289"/>
      <c r="EX65" s="289"/>
      <c r="EY65" s="289"/>
      <c r="EZ65" s="289"/>
      <c r="FA65" s="289"/>
      <c r="FB65" s="289"/>
      <c r="FC65" s="289"/>
      <c r="FD65" s="289"/>
      <c r="FE65" s="290"/>
      <c r="FF65" s="290"/>
      <c r="FG65" s="290"/>
      <c r="FH65" s="290"/>
      <c r="FI65" s="290"/>
      <c r="FJ65" s="290"/>
      <c r="FK65" s="290"/>
      <c r="FL65" s="290"/>
      <c r="FM65" s="290"/>
      <c r="FN65" s="290"/>
      <c r="FO65" s="290"/>
      <c r="FP65" s="290"/>
      <c r="FQ65" s="290"/>
      <c r="FR65" s="290"/>
      <c r="FS65" s="290"/>
      <c r="FT65" s="290"/>
      <c r="FU65" s="290"/>
      <c r="FV65" s="290"/>
      <c r="FW65" s="290"/>
      <c r="FX65" s="268"/>
      <c r="FY65" s="268"/>
      <c r="FZ65" s="268"/>
      <c r="GA65" s="268"/>
      <c r="GB65" s="268"/>
      <c r="GC65" s="268"/>
      <c r="GD65" s="268"/>
      <c r="GE65" s="268"/>
      <c r="GF65" s="268"/>
      <c r="GG65" s="268"/>
      <c r="GH65" s="268"/>
      <c r="GI65" s="268"/>
      <c r="GJ65" s="268"/>
      <c r="GK65" s="268"/>
      <c r="GL65" s="268"/>
      <c r="GM65" s="268"/>
      <c r="GN65" s="268"/>
      <c r="GO65" s="268"/>
      <c r="HB65" s="294"/>
      <c r="HC65" s="294"/>
      <c r="HL65" s="341"/>
      <c r="HM65" s="341"/>
      <c r="HN65" s="341"/>
    </row>
    <row r="66" spans="1:222" x14ac:dyDescent="0.3">
      <c r="A66" s="269"/>
      <c r="B66" s="270"/>
      <c r="C66" s="270"/>
      <c r="D66" s="269"/>
      <c r="E66" s="281"/>
      <c r="F66" s="269"/>
      <c r="G66" s="384"/>
      <c r="H66" s="276"/>
      <c r="I66" s="272"/>
      <c r="J66" s="271"/>
      <c r="K66" s="269"/>
      <c r="L66" s="270"/>
      <c r="M66" s="270"/>
      <c r="N66" s="269"/>
      <c r="O66" s="270"/>
      <c r="P66" s="270"/>
      <c r="Q66" s="270"/>
      <c r="R66" s="270"/>
      <c r="S66" s="270"/>
      <c r="T66" s="270"/>
      <c r="U66" s="270"/>
      <c r="V66" s="270"/>
      <c r="W66" s="270"/>
      <c r="X66" s="270"/>
      <c r="Y66" s="270"/>
      <c r="Z66" s="269"/>
      <c r="AA66" s="269"/>
      <c r="AB66" s="269"/>
      <c r="AC66" s="269"/>
      <c r="AD66" s="281"/>
      <c r="AE66" s="281"/>
      <c r="AF66" s="276"/>
      <c r="AG66" s="276"/>
      <c r="AH66" s="281"/>
      <c r="AI66" s="281"/>
      <c r="AJ66" s="269"/>
      <c r="AK66" s="276"/>
      <c r="AL66" s="276"/>
      <c r="AM66" s="270"/>
      <c r="AN66" s="270"/>
      <c r="AO66" s="270"/>
      <c r="AP66" s="270"/>
      <c r="AQ66" s="273"/>
      <c r="AR66" s="273"/>
      <c r="AS66" s="273"/>
      <c r="AT66" s="273"/>
      <c r="AU66" s="270"/>
      <c r="AV66" s="276"/>
      <c r="AW66" s="276"/>
      <c r="AX66" s="275"/>
      <c r="AY66" s="276"/>
      <c r="AZ66" s="276"/>
      <c r="BA66" s="275"/>
      <c r="BB66" s="276"/>
      <c r="BC66" s="276"/>
      <c r="BD66" s="276"/>
      <c r="BE66" s="276"/>
      <c r="BF66" s="270"/>
      <c r="BG66" s="351"/>
      <c r="BH66" s="270"/>
      <c r="BI66" s="270"/>
      <c r="BJ66" s="276"/>
      <c r="BK66" s="276"/>
      <c r="BL66" s="370"/>
      <c r="BM66" s="373"/>
      <c r="BN66" s="370"/>
      <c r="BO66" s="282"/>
      <c r="BP66" s="276"/>
      <c r="BQ66" s="273"/>
      <c r="BR66" s="281"/>
      <c r="BS66" s="276"/>
      <c r="BT66" s="272"/>
      <c r="BU66" s="272"/>
      <c r="BV66" s="272"/>
      <c r="BW66" s="272"/>
      <c r="BX66" s="272"/>
      <c r="BY66" s="272"/>
      <c r="BZ66" s="272"/>
      <c r="CA66" s="277"/>
      <c r="CB66" s="273"/>
      <c r="CC66" s="276"/>
      <c r="CD66" s="275"/>
      <c r="CE66" s="275"/>
      <c r="CF66" s="270"/>
      <c r="CG66" s="270"/>
      <c r="CH66" s="269"/>
      <c r="CI66" s="281"/>
      <c r="CJ66" s="270"/>
      <c r="CK66" s="278"/>
      <c r="CL66" s="278"/>
      <c r="CM66" s="278"/>
      <c r="CN66" s="279"/>
      <c r="CO66" s="279"/>
      <c r="CP66" s="269"/>
      <c r="CQ66" s="281"/>
      <c r="CR66" s="276"/>
      <c r="CS66" s="272"/>
      <c r="CT66" s="272"/>
      <c r="CU66" s="278"/>
      <c r="CV66" s="278"/>
      <c r="CW66" s="278"/>
      <c r="CX66" s="278"/>
      <c r="CY66" s="278"/>
      <c r="CZ66" s="278"/>
      <c r="DA66" s="278"/>
      <c r="DB66" s="281"/>
      <c r="DC66" s="276"/>
      <c r="DD66" s="276"/>
      <c r="DE66" s="269"/>
      <c r="DF66" s="269"/>
      <c r="DG66" s="270"/>
      <c r="DH66" s="270"/>
      <c r="DI66" s="276"/>
      <c r="DJ66" s="276"/>
      <c r="DK66" s="276"/>
      <c r="DL66" s="276"/>
      <c r="DM66" s="272"/>
      <c r="DN66" s="269"/>
      <c r="DO66" s="269"/>
      <c r="DP66" s="272"/>
      <c r="DQ66" s="269"/>
      <c r="DR66" s="281"/>
      <c r="DS66" s="269"/>
      <c r="DT66" s="274"/>
      <c r="DU66" s="275"/>
      <c r="DV66" s="275"/>
      <c r="DW66" s="273"/>
      <c r="DX66" s="273"/>
      <c r="DY66" s="275"/>
      <c r="DZ66" s="275"/>
      <c r="EA66" s="275"/>
      <c r="EB66" s="275"/>
      <c r="EC66" s="275"/>
      <c r="ED66" s="275"/>
      <c r="EE66" s="275"/>
      <c r="EF66" s="275"/>
      <c r="EG66" s="275"/>
      <c r="EH66" s="275"/>
      <c r="EI66" s="275"/>
      <c r="EJ66" s="275"/>
      <c r="EK66" s="273"/>
      <c r="EL66" s="289"/>
      <c r="EM66" s="289"/>
      <c r="EN66" s="289"/>
      <c r="EO66" s="289"/>
      <c r="EP66" s="289"/>
      <c r="EQ66" s="289"/>
      <c r="ER66" s="289"/>
      <c r="ES66" s="289"/>
      <c r="ET66" s="289"/>
      <c r="EU66" s="289"/>
      <c r="EV66" s="289"/>
      <c r="EW66" s="289"/>
      <c r="EX66" s="289"/>
      <c r="EY66" s="289"/>
      <c r="EZ66" s="289"/>
      <c r="FA66" s="289"/>
      <c r="FB66" s="289"/>
      <c r="FC66" s="289"/>
      <c r="FD66" s="289"/>
      <c r="FE66" s="290"/>
      <c r="FF66" s="290"/>
      <c r="FG66" s="290"/>
      <c r="FH66" s="290"/>
      <c r="FI66" s="290"/>
      <c r="FJ66" s="290"/>
      <c r="FK66" s="290"/>
      <c r="FL66" s="290"/>
      <c r="FM66" s="290"/>
      <c r="FN66" s="290"/>
      <c r="FO66" s="290"/>
      <c r="FP66" s="290"/>
      <c r="FQ66" s="290"/>
      <c r="FR66" s="290"/>
      <c r="FS66" s="290"/>
      <c r="FT66" s="290"/>
      <c r="FU66" s="290"/>
      <c r="FV66" s="290"/>
      <c r="FW66" s="290"/>
      <c r="FX66" s="268"/>
      <c r="FY66" s="268"/>
      <c r="FZ66" s="268"/>
      <c r="GA66" s="268"/>
      <c r="GB66" s="268"/>
      <c r="GC66" s="268"/>
      <c r="GD66" s="268"/>
      <c r="GE66" s="268"/>
      <c r="GF66" s="268"/>
      <c r="GG66" s="268"/>
      <c r="GH66" s="268"/>
      <c r="GI66" s="268"/>
      <c r="GJ66" s="268"/>
      <c r="GK66" s="268"/>
      <c r="GL66" s="268"/>
      <c r="GM66" s="268"/>
      <c r="GN66" s="268"/>
      <c r="GO66" s="268"/>
      <c r="HB66" s="294"/>
      <c r="HC66" s="294"/>
      <c r="HL66" s="341"/>
      <c r="HM66" s="341"/>
      <c r="HN66" s="341"/>
    </row>
    <row r="67" spans="1:222" x14ac:dyDescent="0.3">
      <c r="A67" s="269"/>
      <c r="B67" s="270"/>
      <c r="C67" s="270"/>
      <c r="D67" s="269"/>
      <c r="E67" s="281"/>
      <c r="F67" s="269"/>
      <c r="G67" s="384"/>
      <c r="H67" s="276"/>
      <c r="I67" s="272"/>
      <c r="J67" s="271"/>
      <c r="K67" s="269"/>
      <c r="L67" s="270"/>
      <c r="M67" s="270"/>
      <c r="N67" s="269"/>
      <c r="O67" s="270"/>
      <c r="P67" s="270"/>
      <c r="Q67" s="270"/>
      <c r="R67" s="270"/>
      <c r="S67" s="270"/>
      <c r="T67" s="270"/>
      <c r="U67" s="270"/>
      <c r="V67" s="270"/>
      <c r="W67" s="270"/>
      <c r="X67" s="270"/>
      <c r="Y67" s="270"/>
      <c r="Z67" s="269"/>
      <c r="AA67" s="269"/>
      <c r="AB67" s="269"/>
      <c r="AC67" s="269"/>
      <c r="AD67" s="281"/>
      <c r="AE67" s="281"/>
      <c r="AF67" s="276"/>
      <c r="AG67" s="276"/>
      <c r="AH67" s="281"/>
      <c r="AI67" s="281"/>
      <c r="AJ67" s="269"/>
      <c r="AK67" s="276"/>
      <c r="AL67" s="276"/>
      <c r="AM67" s="270"/>
      <c r="AN67" s="270"/>
      <c r="AO67" s="270"/>
      <c r="AP67" s="270"/>
      <c r="AQ67" s="273"/>
      <c r="AR67" s="273"/>
      <c r="AS67" s="273"/>
      <c r="AT67" s="273"/>
      <c r="AU67" s="270"/>
      <c r="AV67" s="276"/>
      <c r="AW67" s="276"/>
      <c r="AX67" s="275"/>
      <c r="AY67" s="276"/>
      <c r="AZ67" s="276"/>
      <c r="BA67" s="275"/>
      <c r="BB67" s="276"/>
      <c r="BC67" s="276"/>
      <c r="BD67" s="276"/>
      <c r="BE67" s="276"/>
      <c r="BF67" s="270"/>
      <c r="BG67" s="351"/>
      <c r="BH67" s="270"/>
      <c r="BI67" s="270"/>
      <c r="BJ67" s="276"/>
      <c r="BK67" s="276"/>
      <c r="BL67" s="370"/>
      <c r="BM67" s="373"/>
      <c r="BN67" s="370"/>
      <c r="BO67" s="282"/>
      <c r="BP67" s="276"/>
      <c r="BQ67" s="273"/>
      <c r="BR67" s="281"/>
      <c r="BS67" s="276"/>
      <c r="BT67" s="272"/>
      <c r="BU67" s="272"/>
      <c r="BV67" s="272"/>
      <c r="BW67" s="272"/>
      <c r="BX67" s="272"/>
      <c r="BY67" s="272"/>
      <c r="BZ67" s="272"/>
      <c r="CA67" s="277"/>
      <c r="CB67" s="273"/>
      <c r="CC67" s="276"/>
      <c r="CD67" s="275"/>
      <c r="CE67" s="275"/>
      <c r="CF67" s="270"/>
      <c r="CG67" s="270"/>
      <c r="CH67" s="269"/>
      <c r="CI67" s="281"/>
      <c r="CJ67" s="270"/>
      <c r="CK67" s="278"/>
      <c r="CL67" s="278"/>
      <c r="CM67" s="278"/>
      <c r="CN67" s="279"/>
      <c r="CO67" s="279"/>
      <c r="CP67" s="269"/>
      <c r="CQ67" s="281"/>
      <c r="CR67" s="276"/>
      <c r="CS67" s="272"/>
      <c r="CT67" s="272"/>
      <c r="CU67" s="278"/>
      <c r="CV67" s="278"/>
      <c r="CW67" s="278"/>
      <c r="CX67" s="278"/>
      <c r="CY67" s="278"/>
      <c r="CZ67" s="278"/>
      <c r="DA67" s="278"/>
      <c r="DB67" s="281"/>
      <c r="DC67" s="276"/>
      <c r="DD67" s="276"/>
      <c r="DE67" s="269"/>
      <c r="DF67" s="269"/>
      <c r="DG67" s="270"/>
      <c r="DH67" s="270"/>
      <c r="DI67" s="276"/>
      <c r="DJ67" s="276"/>
      <c r="DK67" s="276"/>
      <c r="DL67" s="276"/>
      <c r="DM67" s="272"/>
      <c r="DN67" s="269"/>
      <c r="DO67" s="269"/>
      <c r="DP67" s="272"/>
      <c r="DQ67" s="269"/>
      <c r="DR67" s="281"/>
      <c r="DS67" s="269"/>
      <c r="DT67" s="274"/>
      <c r="DU67" s="275"/>
      <c r="DV67" s="275"/>
      <c r="DW67" s="273"/>
      <c r="DX67" s="273"/>
      <c r="DY67" s="275"/>
      <c r="DZ67" s="275"/>
      <c r="EA67" s="275"/>
      <c r="EB67" s="275"/>
      <c r="EC67" s="275"/>
      <c r="ED67" s="275"/>
      <c r="EE67" s="275"/>
      <c r="EF67" s="275"/>
      <c r="EG67" s="275"/>
      <c r="EH67" s="275"/>
      <c r="EI67" s="275"/>
      <c r="EJ67" s="275"/>
      <c r="EK67" s="273"/>
      <c r="EL67" s="289"/>
      <c r="EM67" s="289"/>
      <c r="EN67" s="289"/>
      <c r="EO67" s="289"/>
      <c r="EP67" s="289"/>
      <c r="EQ67" s="289"/>
      <c r="ER67" s="289"/>
      <c r="ES67" s="289"/>
      <c r="ET67" s="289"/>
      <c r="EU67" s="289"/>
      <c r="EV67" s="289"/>
      <c r="EW67" s="289"/>
      <c r="EX67" s="289"/>
      <c r="EY67" s="289"/>
      <c r="EZ67" s="289"/>
      <c r="FA67" s="289"/>
      <c r="FB67" s="289"/>
      <c r="FC67" s="289"/>
      <c r="FD67" s="289"/>
      <c r="FE67" s="290"/>
      <c r="FF67" s="290"/>
      <c r="FG67" s="290"/>
      <c r="FH67" s="290"/>
      <c r="FI67" s="290"/>
      <c r="FJ67" s="290"/>
      <c r="FK67" s="290"/>
      <c r="FL67" s="290"/>
      <c r="FM67" s="290"/>
      <c r="FN67" s="290"/>
      <c r="FO67" s="290"/>
      <c r="FP67" s="290"/>
      <c r="FQ67" s="290"/>
      <c r="FR67" s="290"/>
      <c r="FS67" s="290"/>
      <c r="FT67" s="290"/>
      <c r="FU67" s="290"/>
      <c r="FV67" s="290"/>
      <c r="FW67" s="290"/>
      <c r="FX67" s="268"/>
      <c r="FY67" s="268"/>
      <c r="FZ67" s="268"/>
      <c r="GA67" s="268"/>
      <c r="GB67" s="268"/>
      <c r="GC67" s="268"/>
      <c r="GD67" s="268"/>
      <c r="GE67" s="268"/>
      <c r="GF67" s="268"/>
      <c r="GG67" s="268"/>
      <c r="GH67" s="268"/>
      <c r="GI67" s="268"/>
      <c r="GJ67" s="268"/>
      <c r="GK67" s="268"/>
      <c r="GL67" s="268"/>
      <c r="GM67" s="268"/>
      <c r="GN67" s="268"/>
      <c r="GO67" s="268"/>
      <c r="HB67" s="294"/>
      <c r="HC67" s="294"/>
      <c r="HL67" s="341"/>
      <c r="HM67" s="341"/>
      <c r="HN67" s="341"/>
    </row>
    <row r="68" spans="1:222" x14ac:dyDescent="0.3">
      <c r="A68" s="269"/>
      <c r="B68" s="270"/>
      <c r="C68" s="270"/>
      <c r="D68" s="269"/>
      <c r="E68" s="281"/>
      <c r="F68" s="269"/>
      <c r="G68" s="384"/>
      <c r="H68" s="276"/>
      <c r="I68" s="272"/>
      <c r="J68" s="271"/>
      <c r="K68" s="269"/>
      <c r="L68" s="270"/>
      <c r="M68" s="270"/>
      <c r="N68" s="269"/>
      <c r="O68" s="270"/>
      <c r="P68" s="270"/>
      <c r="Q68" s="270"/>
      <c r="R68" s="270"/>
      <c r="S68" s="270"/>
      <c r="T68" s="270"/>
      <c r="U68" s="270"/>
      <c r="V68" s="270"/>
      <c r="W68" s="270"/>
      <c r="X68" s="270"/>
      <c r="Y68" s="270"/>
      <c r="Z68" s="269"/>
      <c r="AA68" s="269"/>
      <c r="AB68" s="269"/>
      <c r="AC68" s="269"/>
      <c r="AD68" s="281"/>
      <c r="AE68" s="281"/>
      <c r="AF68" s="276"/>
      <c r="AG68" s="276"/>
      <c r="AH68" s="281"/>
      <c r="AI68" s="281"/>
      <c r="AJ68" s="269"/>
      <c r="AK68" s="276"/>
      <c r="AL68" s="276"/>
      <c r="AM68" s="270"/>
      <c r="AN68" s="270"/>
      <c r="AO68" s="270"/>
      <c r="AP68" s="270"/>
      <c r="AQ68" s="273"/>
      <c r="AR68" s="273"/>
      <c r="AS68" s="273"/>
      <c r="AT68" s="273"/>
      <c r="AU68" s="270"/>
      <c r="AV68" s="276"/>
      <c r="AW68" s="276"/>
      <c r="AX68" s="275"/>
      <c r="AY68" s="276"/>
      <c r="AZ68" s="276"/>
      <c r="BA68" s="275"/>
      <c r="BB68" s="276"/>
      <c r="BC68" s="276"/>
      <c r="BD68" s="276"/>
      <c r="BE68" s="276"/>
      <c r="BF68" s="270"/>
      <c r="BG68" s="351"/>
      <c r="BH68" s="270"/>
      <c r="BI68" s="270"/>
      <c r="BJ68" s="276"/>
      <c r="BK68" s="276"/>
      <c r="BL68" s="370"/>
      <c r="BM68" s="373"/>
      <c r="BN68" s="370"/>
      <c r="BO68" s="282"/>
      <c r="BP68" s="276"/>
      <c r="BQ68" s="273"/>
      <c r="BR68" s="281"/>
      <c r="BS68" s="276"/>
      <c r="BT68" s="272"/>
      <c r="BU68" s="272"/>
      <c r="BV68" s="272"/>
      <c r="BW68" s="272"/>
      <c r="BX68" s="272"/>
      <c r="BY68" s="272"/>
      <c r="BZ68" s="272"/>
      <c r="CA68" s="277"/>
      <c r="CB68" s="273"/>
      <c r="CC68" s="276"/>
      <c r="CD68" s="275"/>
      <c r="CE68" s="275"/>
      <c r="CF68" s="270"/>
      <c r="CG68" s="270"/>
      <c r="CH68" s="269"/>
      <c r="CI68" s="281"/>
      <c r="CJ68" s="270"/>
      <c r="CK68" s="278"/>
      <c r="CL68" s="278"/>
      <c r="CM68" s="278"/>
      <c r="CN68" s="279"/>
      <c r="CO68" s="279"/>
      <c r="CP68" s="269"/>
      <c r="CQ68" s="281"/>
      <c r="CR68" s="276"/>
      <c r="CS68" s="272"/>
      <c r="CT68" s="272"/>
      <c r="CU68" s="278"/>
      <c r="CV68" s="278"/>
      <c r="CW68" s="278"/>
      <c r="CX68" s="278"/>
      <c r="CY68" s="278"/>
      <c r="CZ68" s="278"/>
      <c r="DA68" s="278"/>
      <c r="DB68" s="281"/>
      <c r="DC68" s="276"/>
      <c r="DD68" s="276"/>
      <c r="DE68" s="269"/>
      <c r="DF68" s="269"/>
      <c r="DG68" s="270"/>
      <c r="DH68" s="270"/>
      <c r="DI68" s="276"/>
      <c r="DJ68" s="276"/>
      <c r="DK68" s="276"/>
      <c r="DL68" s="276"/>
      <c r="DM68" s="272"/>
      <c r="DN68" s="269"/>
      <c r="DO68" s="269"/>
      <c r="DP68" s="272"/>
      <c r="DQ68" s="269"/>
      <c r="DR68" s="281"/>
      <c r="DS68" s="269"/>
      <c r="DT68" s="274"/>
      <c r="DU68" s="275"/>
      <c r="DV68" s="275"/>
      <c r="DW68" s="273"/>
      <c r="DX68" s="273"/>
      <c r="DY68" s="275"/>
      <c r="DZ68" s="275"/>
      <c r="EA68" s="275"/>
      <c r="EB68" s="275"/>
      <c r="EC68" s="275"/>
      <c r="ED68" s="275"/>
      <c r="EE68" s="275"/>
      <c r="EF68" s="275"/>
      <c r="EG68" s="275"/>
      <c r="EH68" s="275"/>
      <c r="EI68" s="275"/>
      <c r="EJ68" s="275"/>
      <c r="EK68" s="273"/>
      <c r="EL68" s="289"/>
      <c r="EM68" s="289"/>
      <c r="EN68" s="289"/>
      <c r="EO68" s="289"/>
      <c r="EP68" s="289"/>
      <c r="EQ68" s="289"/>
      <c r="ER68" s="289"/>
      <c r="ES68" s="289"/>
      <c r="ET68" s="289"/>
      <c r="EU68" s="289"/>
      <c r="EV68" s="289"/>
      <c r="EW68" s="289"/>
      <c r="EX68" s="289"/>
      <c r="EY68" s="289"/>
      <c r="EZ68" s="289"/>
      <c r="FA68" s="289"/>
      <c r="FB68" s="289"/>
      <c r="FC68" s="289"/>
      <c r="FD68" s="289"/>
      <c r="FE68" s="290"/>
      <c r="FF68" s="290"/>
      <c r="FG68" s="290"/>
      <c r="FH68" s="290"/>
      <c r="FI68" s="290"/>
      <c r="FJ68" s="290"/>
      <c r="FK68" s="290"/>
      <c r="FL68" s="290"/>
      <c r="FM68" s="290"/>
      <c r="FN68" s="290"/>
      <c r="FO68" s="290"/>
      <c r="FP68" s="290"/>
      <c r="FQ68" s="290"/>
      <c r="FR68" s="290"/>
      <c r="FS68" s="290"/>
      <c r="FT68" s="290"/>
      <c r="FU68" s="290"/>
      <c r="FV68" s="290"/>
      <c r="FW68" s="290"/>
      <c r="FX68" s="268"/>
      <c r="FY68" s="268"/>
      <c r="FZ68" s="268"/>
      <c r="GA68" s="268"/>
      <c r="GB68" s="268"/>
      <c r="GC68" s="268"/>
      <c r="GD68" s="268"/>
      <c r="GE68" s="268"/>
      <c r="GF68" s="268"/>
      <c r="GG68" s="268"/>
      <c r="GH68" s="268"/>
      <c r="GI68" s="268"/>
      <c r="GJ68" s="268"/>
      <c r="GK68" s="268"/>
      <c r="GL68" s="268"/>
      <c r="GM68" s="268"/>
      <c r="GN68" s="268"/>
      <c r="GO68" s="268"/>
      <c r="HB68" s="294"/>
      <c r="HC68" s="294"/>
      <c r="HL68" s="341"/>
      <c r="HM68" s="341"/>
      <c r="HN68" s="341"/>
    </row>
    <row r="69" spans="1:222" x14ac:dyDescent="0.3">
      <c r="A69" s="269"/>
      <c r="B69" s="270"/>
      <c r="C69" s="270"/>
      <c r="D69" s="269"/>
      <c r="E69" s="281"/>
      <c r="F69" s="269"/>
      <c r="G69" s="384"/>
      <c r="H69" s="276"/>
      <c r="I69" s="272"/>
      <c r="J69" s="271"/>
      <c r="K69" s="269"/>
      <c r="L69" s="270"/>
      <c r="M69" s="270"/>
      <c r="N69" s="269"/>
      <c r="O69" s="270"/>
      <c r="P69" s="270"/>
      <c r="Q69" s="270"/>
      <c r="R69" s="270"/>
      <c r="S69" s="270"/>
      <c r="T69" s="270"/>
      <c r="U69" s="270"/>
      <c r="V69" s="270"/>
      <c r="W69" s="270"/>
      <c r="X69" s="270"/>
      <c r="Y69" s="270"/>
      <c r="Z69" s="269"/>
      <c r="AA69" s="269"/>
      <c r="AB69" s="269"/>
      <c r="AC69" s="269"/>
      <c r="AD69" s="281"/>
      <c r="AE69" s="281"/>
      <c r="AF69" s="276"/>
      <c r="AG69" s="276"/>
      <c r="AH69" s="281"/>
      <c r="AI69" s="281"/>
      <c r="AJ69" s="269"/>
      <c r="AK69" s="276"/>
      <c r="AL69" s="276"/>
      <c r="AM69" s="270"/>
      <c r="AN69" s="270"/>
      <c r="AO69" s="270"/>
      <c r="AP69" s="270"/>
      <c r="AQ69" s="273"/>
      <c r="AR69" s="273"/>
      <c r="AS69" s="273"/>
      <c r="AT69" s="273"/>
      <c r="AU69" s="270"/>
      <c r="AV69" s="276"/>
      <c r="AW69" s="276"/>
      <c r="AX69" s="275"/>
      <c r="AY69" s="276"/>
      <c r="AZ69" s="276"/>
      <c r="BA69" s="275"/>
      <c r="BB69" s="276"/>
      <c r="BC69" s="276"/>
      <c r="BD69" s="276"/>
      <c r="BE69" s="276"/>
      <c r="BF69" s="270"/>
      <c r="BG69" s="351"/>
      <c r="BH69" s="270"/>
      <c r="BI69" s="270"/>
      <c r="BJ69" s="276"/>
      <c r="BK69" s="276"/>
      <c r="BL69" s="370"/>
      <c r="BM69" s="373"/>
      <c r="BN69" s="370"/>
      <c r="BO69" s="282"/>
      <c r="BP69" s="276"/>
      <c r="BQ69" s="273"/>
      <c r="BR69" s="281"/>
      <c r="BS69" s="276"/>
      <c r="BT69" s="272"/>
      <c r="BU69" s="272"/>
      <c r="BV69" s="272"/>
      <c r="BW69" s="272"/>
      <c r="BX69" s="272"/>
      <c r="BY69" s="272"/>
      <c r="BZ69" s="272"/>
      <c r="CA69" s="277"/>
      <c r="CB69" s="273"/>
      <c r="CC69" s="276"/>
      <c r="CD69" s="275"/>
      <c r="CE69" s="275"/>
      <c r="CF69" s="270"/>
      <c r="CG69" s="270"/>
      <c r="CH69" s="269"/>
      <c r="CI69" s="281"/>
      <c r="CJ69" s="270"/>
      <c r="CK69" s="278"/>
      <c r="CL69" s="278"/>
      <c r="CM69" s="278"/>
      <c r="CN69" s="279"/>
      <c r="CO69" s="279"/>
      <c r="CP69" s="269"/>
      <c r="CQ69" s="281"/>
      <c r="CR69" s="276"/>
      <c r="CS69" s="272"/>
      <c r="CT69" s="272"/>
      <c r="CU69" s="278"/>
      <c r="CV69" s="278"/>
      <c r="CW69" s="278"/>
      <c r="CX69" s="278"/>
      <c r="CY69" s="278"/>
      <c r="CZ69" s="278"/>
      <c r="DA69" s="278"/>
      <c r="DB69" s="281"/>
      <c r="DC69" s="276"/>
      <c r="DD69" s="276"/>
      <c r="DE69" s="269"/>
      <c r="DF69" s="269"/>
      <c r="DG69" s="270"/>
      <c r="DH69" s="270"/>
      <c r="DI69" s="276"/>
      <c r="DJ69" s="276"/>
      <c r="DK69" s="276"/>
      <c r="DL69" s="276"/>
      <c r="DM69" s="272"/>
      <c r="DN69" s="269"/>
      <c r="DO69" s="269"/>
      <c r="DP69" s="272"/>
      <c r="DQ69" s="269"/>
      <c r="DR69" s="281"/>
      <c r="DS69" s="269"/>
      <c r="DT69" s="274"/>
      <c r="DU69" s="275"/>
      <c r="DV69" s="275"/>
      <c r="DW69" s="273"/>
      <c r="DX69" s="273"/>
      <c r="DY69" s="275"/>
      <c r="DZ69" s="275"/>
      <c r="EA69" s="275"/>
      <c r="EB69" s="275"/>
      <c r="EC69" s="275"/>
      <c r="ED69" s="275"/>
      <c r="EE69" s="275"/>
      <c r="EF69" s="275"/>
      <c r="EG69" s="275"/>
      <c r="EH69" s="275"/>
      <c r="EI69" s="275"/>
      <c r="EJ69" s="275"/>
      <c r="EK69" s="273"/>
      <c r="EL69" s="289"/>
      <c r="EM69" s="289"/>
      <c r="EN69" s="289"/>
      <c r="EO69" s="289"/>
      <c r="EP69" s="289"/>
      <c r="EQ69" s="289"/>
      <c r="ER69" s="289"/>
      <c r="ES69" s="289"/>
      <c r="ET69" s="289"/>
      <c r="EU69" s="289"/>
      <c r="EV69" s="289"/>
      <c r="EW69" s="289"/>
      <c r="EX69" s="289"/>
      <c r="EY69" s="289"/>
      <c r="EZ69" s="289"/>
      <c r="FA69" s="289"/>
      <c r="FB69" s="289"/>
      <c r="FC69" s="289"/>
      <c r="FD69" s="289"/>
      <c r="FE69" s="290"/>
      <c r="FF69" s="290"/>
      <c r="FG69" s="290"/>
      <c r="FH69" s="290"/>
      <c r="FI69" s="290"/>
      <c r="FJ69" s="290"/>
      <c r="FK69" s="290"/>
      <c r="FL69" s="290"/>
      <c r="FM69" s="290"/>
      <c r="FN69" s="290"/>
      <c r="FO69" s="290"/>
      <c r="FP69" s="290"/>
      <c r="FQ69" s="290"/>
      <c r="FR69" s="290"/>
      <c r="FS69" s="290"/>
      <c r="FT69" s="290"/>
      <c r="FU69" s="290"/>
      <c r="FV69" s="290"/>
      <c r="FW69" s="290"/>
      <c r="FX69" s="268"/>
      <c r="FY69" s="268"/>
      <c r="FZ69" s="268"/>
      <c r="GA69" s="268"/>
      <c r="GB69" s="268"/>
      <c r="GC69" s="268"/>
      <c r="GD69" s="268"/>
      <c r="GE69" s="268"/>
      <c r="GF69" s="268"/>
      <c r="GG69" s="268"/>
      <c r="GH69" s="268"/>
      <c r="GI69" s="268"/>
      <c r="GJ69" s="268"/>
      <c r="GK69" s="268"/>
      <c r="GL69" s="268"/>
      <c r="GM69" s="268"/>
      <c r="GN69" s="268"/>
      <c r="GO69" s="268"/>
      <c r="HB69" s="294"/>
      <c r="HC69" s="294"/>
      <c r="HL69" s="341"/>
      <c r="HM69" s="341"/>
      <c r="HN69" s="341"/>
    </row>
    <row r="70" spans="1:222" x14ac:dyDescent="0.3">
      <c r="A70" s="269"/>
      <c r="B70" s="270"/>
      <c r="C70" s="270"/>
      <c r="D70" s="269"/>
      <c r="E70" s="281"/>
      <c r="F70" s="269"/>
      <c r="G70" s="384"/>
      <c r="H70" s="276"/>
      <c r="I70" s="272"/>
      <c r="J70" s="271"/>
      <c r="K70" s="269"/>
      <c r="L70" s="270"/>
      <c r="M70" s="270"/>
      <c r="N70" s="269"/>
      <c r="O70" s="270"/>
      <c r="P70" s="270"/>
      <c r="Q70" s="270"/>
      <c r="R70" s="270"/>
      <c r="S70" s="270"/>
      <c r="T70" s="270"/>
      <c r="U70" s="270"/>
      <c r="V70" s="270"/>
      <c r="W70" s="270"/>
      <c r="X70" s="270"/>
      <c r="Y70" s="270"/>
      <c r="Z70" s="269"/>
      <c r="AA70" s="269"/>
      <c r="AB70" s="269"/>
      <c r="AC70" s="269"/>
      <c r="AD70" s="281"/>
      <c r="AE70" s="281"/>
      <c r="AF70" s="276"/>
      <c r="AG70" s="276"/>
      <c r="AH70" s="281"/>
      <c r="AI70" s="281"/>
      <c r="AJ70" s="269"/>
      <c r="AK70" s="276"/>
      <c r="AL70" s="276"/>
      <c r="AM70" s="270"/>
      <c r="AN70" s="270"/>
      <c r="AO70" s="270"/>
      <c r="AP70" s="270"/>
      <c r="AQ70" s="273"/>
      <c r="AR70" s="273"/>
      <c r="AS70" s="273"/>
      <c r="AT70" s="273"/>
      <c r="AU70" s="270"/>
      <c r="AV70" s="276"/>
      <c r="AW70" s="276"/>
      <c r="AX70" s="275"/>
      <c r="AY70" s="276"/>
      <c r="AZ70" s="276"/>
      <c r="BA70" s="275"/>
      <c r="BB70" s="276"/>
      <c r="BC70" s="276"/>
      <c r="BD70" s="276"/>
      <c r="BE70" s="276"/>
      <c r="BF70" s="270"/>
      <c r="BG70" s="351"/>
      <c r="BH70" s="270"/>
      <c r="BI70" s="270"/>
      <c r="BJ70" s="276"/>
      <c r="BK70" s="276"/>
      <c r="BL70" s="370"/>
      <c r="BM70" s="373"/>
      <c r="BN70" s="370"/>
      <c r="BO70" s="282"/>
      <c r="BP70" s="276"/>
      <c r="BQ70" s="273"/>
      <c r="BR70" s="281"/>
      <c r="BS70" s="276"/>
      <c r="BT70" s="272"/>
      <c r="BU70" s="272"/>
      <c r="BV70" s="272"/>
      <c r="BW70" s="272"/>
      <c r="BX70" s="272"/>
      <c r="BY70" s="272"/>
      <c r="BZ70" s="272"/>
      <c r="CA70" s="277"/>
      <c r="CB70" s="273"/>
      <c r="CC70" s="276"/>
      <c r="CD70" s="275"/>
      <c r="CE70" s="275"/>
      <c r="CF70" s="270"/>
      <c r="CG70" s="270"/>
      <c r="CH70" s="269"/>
      <c r="CI70" s="281"/>
      <c r="CJ70" s="270"/>
      <c r="CK70" s="278"/>
      <c r="CL70" s="278"/>
      <c r="CM70" s="278"/>
      <c r="CN70" s="279"/>
      <c r="CO70" s="279"/>
      <c r="CP70" s="269"/>
      <c r="CQ70" s="281"/>
      <c r="CR70" s="276"/>
      <c r="CS70" s="272"/>
      <c r="CT70" s="272"/>
      <c r="CU70" s="278"/>
      <c r="CV70" s="278"/>
      <c r="CW70" s="278"/>
      <c r="CX70" s="278"/>
      <c r="CY70" s="278"/>
      <c r="CZ70" s="278"/>
      <c r="DA70" s="278"/>
      <c r="DB70" s="281"/>
      <c r="DC70" s="276"/>
      <c r="DD70" s="276"/>
      <c r="DE70" s="269"/>
      <c r="DF70" s="269"/>
      <c r="DG70" s="270"/>
      <c r="DH70" s="270"/>
      <c r="DI70" s="276"/>
      <c r="DJ70" s="276"/>
      <c r="DK70" s="276"/>
      <c r="DL70" s="276"/>
      <c r="DM70" s="272"/>
      <c r="DN70" s="269"/>
      <c r="DO70" s="269"/>
      <c r="DP70" s="272"/>
      <c r="DQ70" s="269"/>
      <c r="DR70" s="281"/>
      <c r="DS70" s="269"/>
      <c r="DT70" s="274"/>
      <c r="DU70" s="275"/>
      <c r="DV70" s="275"/>
      <c r="DW70" s="273"/>
      <c r="DX70" s="273"/>
      <c r="DY70" s="275"/>
      <c r="DZ70" s="275"/>
      <c r="EA70" s="275"/>
      <c r="EB70" s="275"/>
      <c r="EC70" s="275"/>
      <c r="ED70" s="275"/>
      <c r="EE70" s="275"/>
      <c r="EF70" s="275"/>
      <c r="EG70" s="275"/>
      <c r="EH70" s="275"/>
      <c r="EI70" s="275"/>
      <c r="EJ70" s="275"/>
      <c r="EK70" s="273"/>
      <c r="EL70" s="289"/>
      <c r="EM70" s="289"/>
      <c r="EN70" s="289"/>
      <c r="EO70" s="289"/>
      <c r="EP70" s="289"/>
      <c r="EQ70" s="289"/>
      <c r="ER70" s="289"/>
      <c r="ES70" s="289"/>
      <c r="ET70" s="289"/>
      <c r="EU70" s="289"/>
      <c r="EV70" s="289"/>
      <c r="EW70" s="289"/>
      <c r="EX70" s="289"/>
      <c r="EY70" s="289"/>
      <c r="EZ70" s="289"/>
      <c r="FA70" s="289"/>
      <c r="FB70" s="289"/>
      <c r="FC70" s="289"/>
      <c r="FD70" s="289"/>
      <c r="FE70" s="290"/>
      <c r="FF70" s="290"/>
      <c r="FG70" s="290"/>
      <c r="FH70" s="290"/>
      <c r="FI70" s="290"/>
      <c r="FJ70" s="290"/>
      <c r="FK70" s="290"/>
      <c r="FL70" s="290"/>
      <c r="FM70" s="290"/>
      <c r="FN70" s="290"/>
      <c r="FO70" s="290"/>
      <c r="FP70" s="290"/>
      <c r="FQ70" s="290"/>
      <c r="FR70" s="290"/>
      <c r="FS70" s="290"/>
      <c r="FT70" s="290"/>
      <c r="FU70" s="290"/>
      <c r="FV70" s="290"/>
      <c r="FW70" s="290"/>
      <c r="FX70" s="268"/>
      <c r="FY70" s="268"/>
      <c r="FZ70" s="268"/>
      <c r="GA70" s="268"/>
      <c r="GB70" s="268"/>
      <c r="GC70" s="268"/>
      <c r="GD70" s="268"/>
      <c r="GE70" s="268"/>
      <c r="GF70" s="268"/>
      <c r="GG70" s="268"/>
      <c r="GH70" s="268"/>
      <c r="GI70" s="268"/>
      <c r="GJ70" s="268"/>
      <c r="GK70" s="268"/>
      <c r="GL70" s="268"/>
      <c r="GM70" s="268"/>
      <c r="GN70" s="268"/>
      <c r="GO70" s="268"/>
      <c r="HB70" s="294"/>
      <c r="HC70" s="294"/>
      <c r="HL70" s="341"/>
      <c r="HM70" s="341"/>
      <c r="HN70" s="341"/>
    </row>
    <row r="71" spans="1:222" x14ac:dyDescent="0.3">
      <c r="A71" s="269"/>
      <c r="B71" s="270"/>
      <c r="C71" s="270"/>
      <c r="D71" s="269"/>
      <c r="E71" s="281"/>
      <c r="F71" s="269"/>
      <c r="G71" s="384"/>
      <c r="H71" s="276"/>
      <c r="I71" s="272"/>
      <c r="J71" s="271"/>
      <c r="K71" s="269"/>
      <c r="L71" s="270"/>
      <c r="M71" s="270"/>
      <c r="N71" s="269"/>
      <c r="O71" s="270"/>
      <c r="P71" s="270"/>
      <c r="Q71" s="270"/>
      <c r="R71" s="270"/>
      <c r="S71" s="270"/>
      <c r="T71" s="270"/>
      <c r="U71" s="270"/>
      <c r="V71" s="270"/>
      <c r="W71" s="270"/>
      <c r="X71" s="270"/>
      <c r="Y71" s="270"/>
      <c r="Z71" s="269"/>
      <c r="AA71" s="269"/>
      <c r="AB71" s="269"/>
      <c r="AC71" s="269"/>
      <c r="AD71" s="281"/>
      <c r="AE71" s="281"/>
      <c r="AF71" s="276"/>
      <c r="AG71" s="276"/>
      <c r="AH71" s="281"/>
      <c r="AI71" s="281"/>
      <c r="AJ71" s="269"/>
      <c r="AK71" s="276"/>
      <c r="AL71" s="276"/>
      <c r="AM71" s="270"/>
      <c r="AN71" s="270"/>
      <c r="AO71" s="270"/>
      <c r="AP71" s="270"/>
      <c r="AQ71" s="273"/>
      <c r="AR71" s="273"/>
      <c r="AS71" s="273"/>
      <c r="AT71" s="273"/>
      <c r="AU71" s="270"/>
      <c r="AV71" s="276"/>
      <c r="AW71" s="276"/>
      <c r="AX71" s="275"/>
      <c r="AY71" s="276"/>
      <c r="AZ71" s="276"/>
      <c r="BA71" s="275"/>
      <c r="BB71" s="276"/>
      <c r="BC71" s="276"/>
      <c r="BD71" s="276"/>
      <c r="BE71" s="276"/>
      <c r="BF71" s="270"/>
      <c r="BG71" s="351"/>
      <c r="BH71" s="270"/>
      <c r="BI71" s="270"/>
      <c r="BJ71" s="276"/>
      <c r="BK71" s="276"/>
      <c r="BL71" s="370"/>
      <c r="BM71" s="373"/>
      <c r="BN71" s="370"/>
      <c r="BO71" s="282"/>
      <c r="BP71" s="276"/>
      <c r="BQ71" s="273"/>
      <c r="BR71" s="281"/>
      <c r="BS71" s="276"/>
      <c r="BT71" s="272"/>
      <c r="BU71" s="272"/>
      <c r="BV71" s="272"/>
      <c r="BW71" s="272"/>
      <c r="BX71" s="272"/>
      <c r="BY71" s="272"/>
      <c r="BZ71" s="272"/>
      <c r="CA71" s="277"/>
      <c r="CB71" s="273"/>
      <c r="CC71" s="276"/>
      <c r="CD71" s="275"/>
      <c r="CE71" s="275"/>
      <c r="CF71" s="270"/>
      <c r="CG71" s="270"/>
      <c r="CH71" s="269"/>
      <c r="CI71" s="281"/>
      <c r="CJ71" s="270"/>
      <c r="CK71" s="278"/>
      <c r="CL71" s="278"/>
      <c r="CM71" s="278"/>
      <c r="CN71" s="279"/>
      <c r="CO71" s="279"/>
      <c r="CP71" s="269"/>
      <c r="CQ71" s="281"/>
      <c r="CR71" s="276"/>
      <c r="CS71" s="272"/>
      <c r="CT71" s="272"/>
      <c r="CU71" s="278"/>
      <c r="CV71" s="278"/>
      <c r="CW71" s="278"/>
      <c r="CX71" s="278"/>
      <c r="CY71" s="278"/>
      <c r="CZ71" s="278"/>
      <c r="DA71" s="278"/>
      <c r="DB71" s="281"/>
      <c r="DC71" s="276"/>
      <c r="DD71" s="276"/>
      <c r="DE71" s="269"/>
      <c r="DF71" s="269"/>
      <c r="DG71" s="270"/>
      <c r="DH71" s="270"/>
      <c r="DI71" s="276"/>
      <c r="DJ71" s="276"/>
      <c r="DK71" s="276"/>
      <c r="DL71" s="276"/>
      <c r="DM71" s="272"/>
      <c r="DN71" s="269"/>
      <c r="DO71" s="269"/>
      <c r="DP71" s="272"/>
      <c r="DQ71" s="269"/>
      <c r="DR71" s="281"/>
      <c r="DS71" s="269"/>
      <c r="DT71" s="274"/>
      <c r="DU71" s="275"/>
      <c r="DV71" s="275"/>
      <c r="DW71" s="273"/>
      <c r="DX71" s="273"/>
      <c r="DY71" s="275"/>
      <c r="DZ71" s="275"/>
      <c r="EA71" s="275"/>
      <c r="EB71" s="275"/>
      <c r="EC71" s="275"/>
      <c r="ED71" s="275"/>
      <c r="EE71" s="275"/>
      <c r="EF71" s="275"/>
      <c r="EG71" s="275"/>
      <c r="EH71" s="275"/>
      <c r="EI71" s="275"/>
      <c r="EJ71" s="275"/>
      <c r="EK71" s="273"/>
      <c r="EL71" s="289"/>
      <c r="EM71" s="289"/>
      <c r="EN71" s="289"/>
      <c r="EO71" s="289"/>
      <c r="EP71" s="289"/>
      <c r="EQ71" s="289"/>
      <c r="ER71" s="289"/>
      <c r="ES71" s="289"/>
      <c r="ET71" s="289"/>
      <c r="EU71" s="289"/>
      <c r="EV71" s="289"/>
      <c r="EW71" s="289"/>
      <c r="EX71" s="289"/>
      <c r="EY71" s="289"/>
      <c r="EZ71" s="289"/>
      <c r="FA71" s="289"/>
      <c r="FB71" s="289"/>
      <c r="FC71" s="289"/>
      <c r="FD71" s="289"/>
      <c r="FE71" s="290"/>
      <c r="FF71" s="290"/>
      <c r="FG71" s="290"/>
      <c r="FH71" s="290"/>
      <c r="FI71" s="290"/>
      <c r="FJ71" s="290"/>
      <c r="FK71" s="290"/>
      <c r="FL71" s="290"/>
      <c r="FM71" s="290"/>
      <c r="FN71" s="290"/>
      <c r="FO71" s="290"/>
      <c r="FP71" s="290"/>
      <c r="FQ71" s="290"/>
      <c r="FR71" s="290"/>
      <c r="FS71" s="290"/>
      <c r="FT71" s="290"/>
      <c r="FU71" s="290"/>
      <c r="FV71" s="290"/>
      <c r="FW71" s="290"/>
      <c r="FX71" s="268"/>
      <c r="FY71" s="268"/>
      <c r="FZ71" s="268"/>
      <c r="GA71" s="268"/>
      <c r="GB71" s="268"/>
      <c r="GC71" s="268"/>
      <c r="GD71" s="268"/>
      <c r="GE71" s="268"/>
      <c r="GF71" s="268"/>
      <c r="GG71" s="268"/>
      <c r="GH71" s="268"/>
      <c r="GI71" s="268"/>
      <c r="GJ71" s="268"/>
      <c r="GK71" s="268"/>
      <c r="GL71" s="268"/>
      <c r="GM71" s="268"/>
      <c r="GN71" s="268"/>
      <c r="GO71" s="268"/>
      <c r="HB71" s="294"/>
      <c r="HC71" s="294"/>
      <c r="HL71" s="341"/>
      <c r="HM71" s="341"/>
      <c r="HN71" s="341"/>
    </row>
    <row r="72" spans="1:222" x14ac:dyDescent="0.3">
      <c r="A72" s="269"/>
      <c r="B72" s="270"/>
      <c r="C72" s="270"/>
      <c r="D72" s="269"/>
      <c r="E72" s="281"/>
      <c r="F72" s="269"/>
      <c r="G72" s="384"/>
      <c r="H72" s="276"/>
      <c r="I72" s="272"/>
      <c r="J72" s="271"/>
      <c r="K72" s="269"/>
      <c r="L72" s="270"/>
      <c r="M72" s="270"/>
      <c r="N72" s="269"/>
      <c r="O72" s="270"/>
      <c r="P72" s="270"/>
      <c r="Q72" s="270"/>
      <c r="R72" s="270"/>
      <c r="S72" s="270"/>
      <c r="T72" s="270"/>
      <c r="U72" s="270"/>
      <c r="V72" s="270"/>
      <c r="W72" s="270"/>
      <c r="X72" s="270"/>
      <c r="Y72" s="270"/>
      <c r="Z72" s="269"/>
      <c r="AA72" s="269"/>
      <c r="AB72" s="269"/>
      <c r="AC72" s="269"/>
      <c r="AD72" s="281"/>
      <c r="AE72" s="281"/>
      <c r="AF72" s="276"/>
      <c r="AG72" s="276"/>
      <c r="AH72" s="281"/>
      <c r="AI72" s="281"/>
      <c r="AJ72" s="269"/>
      <c r="AK72" s="276"/>
      <c r="AL72" s="276"/>
      <c r="AM72" s="270"/>
      <c r="AN72" s="270"/>
      <c r="AO72" s="270"/>
      <c r="AP72" s="270"/>
      <c r="AQ72" s="273"/>
      <c r="AR72" s="273"/>
      <c r="AS72" s="273"/>
      <c r="AT72" s="273"/>
      <c r="AU72" s="270"/>
      <c r="AV72" s="276"/>
      <c r="AW72" s="276"/>
      <c r="AX72" s="275"/>
      <c r="AY72" s="276"/>
      <c r="AZ72" s="276"/>
      <c r="BA72" s="275"/>
      <c r="BB72" s="276"/>
      <c r="BC72" s="276"/>
      <c r="BD72" s="276"/>
      <c r="BE72" s="276"/>
      <c r="BF72" s="270"/>
      <c r="BG72" s="351"/>
      <c r="BH72" s="270"/>
      <c r="BI72" s="270"/>
      <c r="BJ72" s="276"/>
      <c r="BK72" s="276"/>
      <c r="BL72" s="370"/>
      <c r="BM72" s="373"/>
      <c r="BN72" s="370"/>
      <c r="BO72" s="282"/>
      <c r="BP72" s="276"/>
      <c r="BQ72" s="273"/>
      <c r="BR72" s="281"/>
      <c r="BS72" s="276"/>
      <c r="BT72" s="272"/>
      <c r="BU72" s="272"/>
      <c r="BV72" s="272"/>
      <c r="BW72" s="272"/>
      <c r="BX72" s="272"/>
      <c r="BY72" s="272"/>
      <c r="BZ72" s="272"/>
      <c r="CA72" s="277"/>
      <c r="CB72" s="273"/>
      <c r="CC72" s="276"/>
      <c r="CD72" s="275"/>
      <c r="CE72" s="275"/>
      <c r="CF72" s="270"/>
      <c r="CG72" s="270"/>
      <c r="CH72" s="269"/>
      <c r="CI72" s="281"/>
      <c r="CJ72" s="270"/>
      <c r="CK72" s="278"/>
      <c r="CL72" s="278"/>
      <c r="CM72" s="278"/>
      <c r="CN72" s="279"/>
      <c r="CO72" s="279"/>
      <c r="CP72" s="269"/>
      <c r="CQ72" s="281"/>
      <c r="CR72" s="276"/>
      <c r="CS72" s="272"/>
      <c r="CT72" s="272"/>
      <c r="CU72" s="278"/>
      <c r="CV72" s="278"/>
      <c r="CW72" s="278"/>
      <c r="CX72" s="278"/>
      <c r="CY72" s="278"/>
      <c r="CZ72" s="278"/>
      <c r="DA72" s="278"/>
      <c r="DB72" s="281"/>
      <c r="DC72" s="276"/>
      <c r="DD72" s="276"/>
      <c r="DE72" s="269"/>
      <c r="DF72" s="269"/>
      <c r="DG72" s="270"/>
      <c r="DH72" s="270"/>
      <c r="DI72" s="276"/>
      <c r="DJ72" s="276"/>
      <c r="DK72" s="276"/>
      <c r="DL72" s="276"/>
      <c r="DM72" s="272"/>
      <c r="DN72" s="269"/>
      <c r="DO72" s="269"/>
      <c r="DP72" s="272"/>
      <c r="DQ72" s="269"/>
      <c r="DR72" s="281"/>
      <c r="DS72" s="269"/>
      <c r="DT72" s="274"/>
      <c r="DU72" s="275"/>
      <c r="DV72" s="275"/>
      <c r="DW72" s="273"/>
      <c r="DX72" s="273"/>
      <c r="DY72" s="275"/>
      <c r="DZ72" s="275"/>
      <c r="EA72" s="275"/>
      <c r="EB72" s="275"/>
      <c r="EC72" s="275"/>
      <c r="ED72" s="275"/>
      <c r="EE72" s="275"/>
      <c r="EF72" s="275"/>
      <c r="EG72" s="275"/>
      <c r="EH72" s="275"/>
      <c r="EI72" s="275"/>
      <c r="EJ72" s="275"/>
      <c r="EK72" s="273"/>
      <c r="EL72" s="289"/>
      <c r="EM72" s="289"/>
      <c r="EN72" s="289"/>
      <c r="EO72" s="289"/>
      <c r="EP72" s="289"/>
      <c r="EQ72" s="289"/>
      <c r="ER72" s="289"/>
      <c r="ES72" s="289"/>
      <c r="ET72" s="289"/>
      <c r="EU72" s="289"/>
      <c r="EV72" s="289"/>
      <c r="EW72" s="289"/>
      <c r="EX72" s="289"/>
      <c r="EY72" s="289"/>
      <c r="EZ72" s="289"/>
      <c r="FA72" s="289"/>
      <c r="FB72" s="289"/>
      <c r="FC72" s="289"/>
      <c r="FD72" s="289"/>
      <c r="FE72" s="290"/>
      <c r="FF72" s="290"/>
      <c r="FG72" s="290"/>
      <c r="FH72" s="290"/>
      <c r="FI72" s="290"/>
      <c r="FJ72" s="290"/>
      <c r="FK72" s="290"/>
      <c r="FL72" s="290"/>
      <c r="FM72" s="290"/>
      <c r="FN72" s="290"/>
      <c r="FO72" s="290"/>
      <c r="FP72" s="290"/>
      <c r="FQ72" s="290"/>
      <c r="FR72" s="290"/>
      <c r="FS72" s="290"/>
      <c r="FT72" s="290"/>
      <c r="FU72" s="290"/>
      <c r="FV72" s="290"/>
      <c r="FW72" s="290"/>
      <c r="FX72" s="268"/>
      <c r="FY72" s="268"/>
      <c r="FZ72" s="268"/>
      <c r="GA72" s="268"/>
      <c r="GB72" s="268"/>
      <c r="GC72" s="268"/>
      <c r="GD72" s="268"/>
      <c r="GE72" s="268"/>
      <c r="GF72" s="268"/>
      <c r="GG72" s="268"/>
      <c r="GH72" s="268"/>
      <c r="GI72" s="268"/>
      <c r="GJ72" s="268"/>
      <c r="GK72" s="268"/>
      <c r="GL72" s="268"/>
      <c r="GM72" s="268"/>
      <c r="GN72" s="268"/>
      <c r="GO72" s="268"/>
      <c r="HB72" s="294"/>
      <c r="HC72" s="294"/>
      <c r="HL72" s="341"/>
      <c r="HM72" s="341"/>
      <c r="HN72" s="341"/>
    </row>
    <row r="73" spans="1:222" x14ac:dyDescent="0.3">
      <c r="A73" s="269"/>
      <c r="B73" s="270"/>
      <c r="C73" s="270"/>
      <c r="D73" s="269"/>
      <c r="E73" s="281"/>
      <c r="F73" s="269"/>
      <c r="G73" s="384"/>
      <c r="H73" s="276"/>
      <c r="I73" s="272"/>
      <c r="J73" s="271"/>
      <c r="K73" s="269"/>
      <c r="L73" s="270"/>
      <c r="M73" s="270"/>
      <c r="N73" s="269"/>
      <c r="O73" s="270"/>
      <c r="P73" s="270"/>
      <c r="Q73" s="270"/>
      <c r="R73" s="270"/>
      <c r="S73" s="270"/>
      <c r="T73" s="270"/>
      <c r="U73" s="270"/>
      <c r="V73" s="270"/>
      <c r="W73" s="270"/>
      <c r="X73" s="270"/>
      <c r="Y73" s="270"/>
      <c r="Z73" s="269"/>
      <c r="AA73" s="269"/>
      <c r="AB73" s="269"/>
      <c r="AC73" s="269"/>
      <c r="AD73" s="281"/>
      <c r="AE73" s="281"/>
      <c r="AF73" s="276"/>
      <c r="AG73" s="276"/>
      <c r="AH73" s="281"/>
      <c r="AI73" s="281"/>
      <c r="AJ73" s="269"/>
      <c r="AK73" s="276"/>
      <c r="AL73" s="276"/>
      <c r="AM73" s="270"/>
      <c r="AN73" s="270"/>
      <c r="AO73" s="270"/>
      <c r="AP73" s="270"/>
      <c r="AQ73" s="273"/>
      <c r="AR73" s="273"/>
      <c r="AS73" s="273"/>
      <c r="AT73" s="273"/>
      <c r="AU73" s="270"/>
      <c r="AV73" s="276"/>
      <c r="AW73" s="276"/>
      <c r="AX73" s="275"/>
      <c r="AY73" s="276"/>
      <c r="AZ73" s="276"/>
      <c r="BA73" s="275"/>
      <c r="BB73" s="276"/>
      <c r="BC73" s="276"/>
      <c r="BD73" s="276"/>
      <c r="BE73" s="276"/>
      <c r="BF73" s="270"/>
      <c r="BG73" s="351"/>
      <c r="BH73" s="270"/>
      <c r="BI73" s="270"/>
      <c r="BJ73" s="276"/>
      <c r="BK73" s="276"/>
      <c r="BL73" s="370"/>
      <c r="BM73" s="373"/>
      <c r="BN73" s="370"/>
      <c r="BO73" s="282"/>
      <c r="BP73" s="276"/>
      <c r="BQ73" s="273"/>
      <c r="BR73" s="281"/>
      <c r="BS73" s="276"/>
      <c r="BT73" s="272"/>
      <c r="BU73" s="272"/>
      <c r="BV73" s="272"/>
      <c r="BW73" s="272"/>
      <c r="BX73" s="272"/>
      <c r="BY73" s="272"/>
      <c r="BZ73" s="272"/>
      <c r="CA73" s="277"/>
      <c r="CB73" s="273"/>
      <c r="CC73" s="276"/>
      <c r="CD73" s="275"/>
      <c r="CE73" s="275"/>
      <c r="CF73" s="270"/>
      <c r="CG73" s="270"/>
      <c r="CH73" s="269"/>
      <c r="CI73" s="281"/>
      <c r="CJ73" s="270"/>
      <c r="CK73" s="278"/>
      <c r="CL73" s="278"/>
      <c r="CM73" s="278"/>
      <c r="CN73" s="279"/>
      <c r="CO73" s="279"/>
      <c r="CP73" s="269"/>
      <c r="CQ73" s="281"/>
      <c r="CR73" s="276"/>
      <c r="CS73" s="272"/>
      <c r="CT73" s="272"/>
      <c r="CU73" s="278"/>
      <c r="CV73" s="278"/>
      <c r="CW73" s="278"/>
      <c r="CX73" s="278"/>
      <c r="CY73" s="278"/>
      <c r="CZ73" s="278"/>
      <c r="DA73" s="278"/>
      <c r="DB73" s="281"/>
      <c r="DC73" s="276"/>
      <c r="DD73" s="276"/>
      <c r="DE73" s="269"/>
      <c r="DF73" s="269"/>
      <c r="DG73" s="270"/>
      <c r="DH73" s="270"/>
      <c r="DI73" s="276"/>
      <c r="DJ73" s="276"/>
      <c r="DK73" s="276"/>
      <c r="DL73" s="276"/>
      <c r="DM73" s="272"/>
      <c r="DN73" s="269"/>
      <c r="DO73" s="269"/>
      <c r="DP73" s="272"/>
      <c r="DQ73" s="269"/>
      <c r="DR73" s="281"/>
      <c r="DS73" s="269"/>
      <c r="DT73" s="274"/>
      <c r="DU73" s="275"/>
      <c r="DV73" s="275"/>
      <c r="DW73" s="273"/>
      <c r="DX73" s="273"/>
      <c r="DY73" s="275"/>
      <c r="DZ73" s="275"/>
      <c r="EA73" s="275"/>
      <c r="EB73" s="275"/>
      <c r="EC73" s="275"/>
      <c r="ED73" s="275"/>
      <c r="EE73" s="275"/>
      <c r="EF73" s="275"/>
      <c r="EG73" s="275"/>
      <c r="EH73" s="275"/>
      <c r="EI73" s="275"/>
      <c r="EJ73" s="275"/>
      <c r="EK73" s="273"/>
      <c r="EL73" s="289"/>
      <c r="EM73" s="289"/>
      <c r="EN73" s="289"/>
      <c r="EO73" s="289"/>
      <c r="EP73" s="289"/>
      <c r="EQ73" s="289"/>
      <c r="ER73" s="289"/>
      <c r="ES73" s="289"/>
      <c r="ET73" s="289"/>
      <c r="EU73" s="289"/>
      <c r="EV73" s="289"/>
      <c r="EW73" s="289"/>
      <c r="EX73" s="289"/>
      <c r="EY73" s="289"/>
      <c r="EZ73" s="289"/>
      <c r="FA73" s="289"/>
      <c r="FB73" s="289"/>
      <c r="FC73" s="289"/>
      <c r="FD73" s="289"/>
      <c r="FE73" s="290"/>
      <c r="FF73" s="290"/>
      <c r="FG73" s="290"/>
      <c r="FH73" s="290"/>
      <c r="FI73" s="290"/>
      <c r="FJ73" s="290"/>
      <c r="FK73" s="290"/>
      <c r="FL73" s="290"/>
      <c r="FM73" s="290"/>
      <c r="FN73" s="290"/>
      <c r="FO73" s="290"/>
      <c r="FP73" s="290"/>
      <c r="FQ73" s="290"/>
      <c r="FR73" s="290"/>
      <c r="FS73" s="290"/>
      <c r="FT73" s="290"/>
      <c r="FU73" s="290"/>
      <c r="FV73" s="290"/>
      <c r="FW73" s="290"/>
      <c r="FX73" s="268"/>
      <c r="FY73" s="268"/>
      <c r="FZ73" s="268"/>
      <c r="GA73" s="268"/>
      <c r="GB73" s="268"/>
      <c r="GC73" s="268"/>
      <c r="GD73" s="268"/>
      <c r="GE73" s="268"/>
      <c r="GF73" s="268"/>
      <c r="GG73" s="268"/>
      <c r="GH73" s="268"/>
      <c r="GI73" s="268"/>
      <c r="GJ73" s="268"/>
      <c r="GK73" s="268"/>
      <c r="GL73" s="268"/>
      <c r="GM73" s="268"/>
      <c r="GN73" s="268"/>
      <c r="GO73" s="268"/>
      <c r="HB73" s="294"/>
      <c r="HC73" s="294"/>
      <c r="HL73" s="341"/>
      <c r="HM73" s="341"/>
      <c r="HN73" s="341"/>
    </row>
    <row r="74" spans="1:222" x14ac:dyDescent="0.3">
      <c r="A74" s="269"/>
      <c r="B74" s="270"/>
      <c r="C74" s="270"/>
      <c r="D74" s="269"/>
      <c r="E74" s="281"/>
      <c r="F74" s="269"/>
      <c r="G74" s="384"/>
      <c r="H74" s="276"/>
      <c r="I74" s="272"/>
      <c r="J74" s="271"/>
      <c r="K74" s="269"/>
      <c r="L74" s="270"/>
      <c r="M74" s="270"/>
      <c r="N74" s="269"/>
      <c r="O74" s="270"/>
      <c r="P74" s="270"/>
      <c r="Q74" s="270"/>
      <c r="R74" s="270"/>
      <c r="S74" s="270"/>
      <c r="T74" s="270"/>
      <c r="U74" s="270"/>
      <c r="V74" s="270"/>
      <c r="W74" s="270"/>
      <c r="X74" s="270"/>
      <c r="Y74" s="270"/>
      <c r="Z74" s="269"/>
      <c r="AA74" s="269"/>
      <c r="AB74" s="269"/>
      <c r="AC74" s="269"/>
      <c r="AD74" s="281"/>
      <c r="AE74" s="281"/>
      <c r="AF74" s="276"/>
      <c r="AG74" s="276"/>
      <c r="AH74" s="281"/>
      <c r="AI74" s="281"/>
      <c r="AJ74" s="269"/>
      <c r="AK74" s="276"/>
      <c r="AL74" s="276"/>
      <c r="AM74" s="270"/>
      <c r="AN74" s="270"/>
      <c r="AO74" s="270"/>
      <c r="AP74" s="270"/>
      <c r="AQ74" s="273"/>
      <c r="AR74" s="273"/>
      <c r="AS74" s="273"/>
      <c r="AT74" s="273"/>
      <c r="AU74" s="270"/>
      <c r="AV74" s="276"/>
      <c r="AW74" s="276"/>
      <c r="AX74" s="275"/>
      <c r="AY74" s="276"/>
      <c r="AZ74" s="276"/>
      <c r="BA74" s="275"/>
      <c r="BB74" s="276"/>
      <c r="BC74" s="276"/>
      <c r="BD74" s="276"/>
      <c r="BE74" s="276"/>
      <c r="BF74" s="270"/>
      <c r="BG74" s="351"/>
      <c r="BH74" s="270"/>
      <c r="BI74" s="270"/>
      <c r="BJ74" s="276"/>
      <c r="BK74" s="276"/>
      <c r="BL74" s="370"/>
      <c r="BM74" s="373"/>
      <c r="BN74" s="370"/>
      <c r="BO74" s="282"/>
      <c r="BP74" s="276"/>
      <c r="BQ74" s="273"/>
      <c r="BR74" s="281"/>
      <c r="BS74" s="276"/>
      <c r="BT74" s="272"/>
      <c r="BU74" s="272"/>
      <c r="BV74" s="272"/>
      <c r="BW74" s="272"/>
      <c r="BX74" s="272"/>
      <c r="BY74" s="272"/>
      <c r="BZ74" s="272"/>
      <c r="CA74" s="277"/>
      <c r="CB74" s="273"/>
      <c r="CC74" s="276"/>
      <c r="CD74" s="275"/>
      <c r="CE74" s="275"/>
      <c r="CF74" s="270"/>
      <c r="CG74" s="270"/>
      <c r="CH74" s="269"/>
      <c r="CI74" s="281"/>
      <c r="CJ74" s="270"/>
      <c r="CK74" s="278"/>
      <c r="CL74" s="278"/>
      <c r="CM74" s="278"/>
      <c r="CN74" s="279"/>
      <c r="CO74" s="279"/>
      <c r="CP74" s="269"/>
      <c r="CQ74" s="281"/>
      <c r="CR74" s="276"/>
      <c r="CS74" s="272"/>
      <c r="CT74" s="272"/>
      <c r="CU74" s="278"/>
      <c r="CV74" s="278"/>
      <c r="CW74" s="278"/>
      <c r="CX74" s="278"/>
      <c r="CY74" s="278"/>
      <c r="CZ74" s="278"/>
      <c r="DA74" s="278"/>
      <c r="DB74" s="281"/>
      <c r="DC74" s="276"/>
      <c r="DD74" s="276"/>
      <c r="DE74" s="269"/>
      <c r="DF74" s="269"/>
      <c r="DG74" s="270"/>
      <c r="DH74" s="270"/>
      <c r="DI74" s="276"/>
      <c r="DJ74" s="276"/>
      <c r="DK74" s="276"/>
      <c r="DL74" s="276"/>
      <c r="DM74" s="272"/>
      <c r="DN74" s="269"/>
      <c r="DO74" s="269"/>
      <c r="DP74" s="272"/>
      <c r="DQ74" s="269"/>
      <c r="DR74" s="281"/>
      <c r="DS74" s="269"/>
      <c r="DT74" s="274"/>
      <c r="DU74" s="275"/>
      <c r="DV74" s="275"/>
      <c r="DW74" s="273"/>
      <c r="DX74" s="273"/>
      <c r="DY74" s="275"/>
      <c r="DZ74" s="275"/>
      <c r="EA74" s="275"/>
      <c r="EB74" s="275"/>
      <c r="EC74" s="275"/>
      <c r="ED74" s="275"/>
      <c r="EE74" s="275"/>
      <c r="EF74" s="275"/>
      <c r="EG74" s="275"/>
      <c r="EH74" s="275"/>
      <c r="EI74" s="275"/>
      <c r="EJ74" s="275"/>
      <c r="EK74" s="273"/>
      <c r="EL74" s="289"/>
      <c r="EM74" s="289"/>
      <c r="EN74" s="289"/>
      <c r="EO74" s="289"/>
      <c r="EP74" s="289"/>
      <c r="EQ74" s="289"/>
      <c r="ER74" s="289"/>
      <c r="ES74" s="289"/>
      <c r="ET74" s="289"/>
      <c r="EU74" s="289"/>
      <c r="EV74" s="289"/>
      <c r="EW74" s="289"/>
      <c r="EX74" s="289"/>
      <c r="EY74" s="289"/>
      <c r="EZ74" s="289"/>
      <c r="FA74" s="289"/>
      <c r="FB74" s="289"/>
      <c r="FC74" s="289"/>
      <c r="FD74" s="289"/>
      <c r="FE74" s="290"/>
      <c r="FF74" s="290"/>
      <c r="FG74" s="290"/>
      <c r="FH74" s="290"/>
      <c r="FI74" s="290"/>
      <c r="FJ74" s="290"/>
      <c r="FK74" s="290"/>
      <c r="FL74" s="290"/>
      <c r="FM74" s="290"/>
      <c r="FN74" s="290"/>
      <c r="FO74" s="290"/>
      <c r="FP74" s="290"/>
      <c r="FQ74" s="290"/>
      <c r="FR74" s="290"/>
      <c r="FS74" s="290"/>
      <c r="FT74" s="290"/>
      <c r="FU74" s="290"/>
      <c r="FV74" s="290"/>
      <c r="FW74" s="290"/>
      <c r="FX74" s="268"/>
      <c r="FY74" s="268"/>
      <c r="FZ74" s="268"/>
      <c r="GA74" s="268"/>
      <c r="GB74" s="268"/>
      <c r="GC74" s="268"/>
      <c r="GD74" s="268"/>
      <c r="GE74" s="268"/>
      <c r="GF74" s="268"/>
      <c r="GG74" s="268"/>
      <c r="GH74" s="268"/>
      <c r="GI74" s="268"/>
      <c r="GJ74" s="268"/>
      <c r="GK74" s="268"/>
      <c r="GL74" s="268"/>
      <c r="GM74" s="268"/>
      <c r="GN74" s="268"/>
      <c r="GO74" s="268"/>
      <c r="HB74" s="294"/>
      <c r="HC74" s="294"/>
      <c r="HL74" s="341"/>
      <c r="HM74" s="341"/>
      <c r="HN74" s="341"/>
    </row>
    <row r="75" spans="1:222" x14ac:dyDescent="0.3">
      <c r="A75" s="269"/>
      <c r="B75" s="270"/>
      <c r="C75" s="270"/>
      <c r="D75" s="269"/>
      <c r="E75" s="281"/>
      <c r="F75" s="269"/>
      <c r="G75" s="384"/>
      <c r="H75" s="276"/>
      <c r="I75" s="272"/>
      <c r="J75" s="271"/>
      <c r="K75" s="269"/>
      <c r="L75" s="270"/>
      <c r="M75" s="270"/>
      <c r="N75" s="269"/>
      <c r="O75" s="270"/>
      <c r="P75" s="270"/>
      <c r="Q75" s="270"/>
      <c r="R75" s="270"/>
      <c r="S75" s="270"/>
      <c r="T75" s="270"/>
      <c r="U75" s="270"/>
      <c r="V75" s="270"/>
      <c r="W75" s="270"/>
      <c r="X75" s="270"/>
      <c r="Y75" s="270"/>
      <c r="Z75" s="269"/>
      <c r="AA75" s="269"/>
      <c r="AB75" s="269"/>
      <c r="AC75" s="269"/>
      <c r="AD75" s="281"/>
      <c r="AE75" s="281"/>
      <c r="AF75" s="276"/>
      <c r="AG75" s="276"/>
      <c r="AH75" s="281"/>
      <c r="AI75" s="281"/>
      <c r="AJ75" s="269"/>
      <c r="AK75" s="276"/>
      <c r="AL75" s="276"/>
      <c r="AM75" s="270"/>
      <c r="AN75" s="270"/>
      <c r="AO75" s="270"/>
      <c r="AP75" s="270"/>
      <c r="AQ75" s="273"/>
      <c r="AR75" s="273"/>
      <c r="AS75" s="273"/>
      <c r="AT75" s="273"/>
      <c r="AU75" s="270"/>
      <c r="AV75" s="276"/>
      <c r="AW75" s="276"/>
      <c r="AX75" s="275"/>
      <c r="AY75" s="276"/>
      <c r="AZ75" s="276"/>
      <c r="BA75" s="275"/>
      <c r="BB75" s="276"/>
      <c r="BC75" s="276"/>
      <c r="BD75" s="276"/>
      <c r="BE75" s="276"/>
      <c r="BF75" s="270"/>
      <c r="BG75" s="351"/>
      <c r="BH75" s="270"/>
      <c r="BI75" s="270"/>
      <c r="BJ75" s="276"/>
      <c r="BK75" s="276"/>
      <c r="BL75" s="370"/>
      <c r="BM75" s="373"/>
      <c r="BN75" s="370"/>
      <c r="BO75" s="282"/>
      <c r="BP75" s="276"/>
      <c r="BQ75" s="273"/>
      <c r="BR75" s="281"/>
      <c r="BS75" s="276"/>
      <c r="BT75" s="272"/>
      <c r="BU75" s="272"/>
      <c r="BV75" s="272"/>
      <c r="BW75" s="272"/>
      <c r="BX75" s="272"/>
      <c r="BY75" s="272"/>
      <c r="BZ75" s="272"/>
      <c r="CA75" s="277"/>
      <c r="CB75" s="273"/>
      <c r="CC75" s="276"/>
      <c r="CD75" s="275"/>
      <c r="CE75" s="275"/>
      <c r="CF75" s="270"/>
      <c r="CG75" s="270"/>
      <c r="CH75" s="269"/>
      <c r="CI75" s="281"/>
      <c r="CJ75" s="270"/>
      <c r="CK75" s="278"/>
      <c r="CL75" s="278"/>
      <c r="CM75" s="278"/>
      <c r="CN75" s="279"/>
      <c r="CO75" s="279"/>
      <c r="CP75" s="269"/>
      <c r="CQ75" s="281"/>
      <c r="CR75" s="276"/>
      <c r="CS75" s="272"/>
      <c r="CT75" s="272"/>
      <c r="CU75" s="278"/>
      <c r="CV75" s="278"/>
      <c r="CW75" s="278"/>
      <c r="CX75" s="278"/>
      <c r="CY75" s="278"/>
      <c r="CZ75" s="278"/>
      <c r="DA75" s="278"/>
      <c r="DB75" s="281"/>
      <c r="DC75" s="276"/>
      <c r="DD75" s="276"/>
      <c r="DE75" s="269"/>
      <c r="DF75" s="269"/>
      <c r="DG75" s="270"/>
      <c r="DH75" s="270"/>
      <c r="DI75" s="276"/>
      <c r="DJ75" s="276"/>
      <c r="DK75" s="276"/>
      <c r="DL75" s="276"/>
      <c r="DM75" s="272"/>
      <c r="DN75" s="269"/>
      <c r="DO75" s="269"/>
      <c r="DP75" s="272"/>
      <c r="DQ75" s="269"/>
      <c r="DR75" s="281"/>
      <c r="DS75" s="269"/>
      <c r="DT75" s="274"/>
      <c r="DU75" s="275"/>
      <c r="DV75" s="275"/>
      <c r="DW75" s="273"/>
      <c r="DX75" s="273"/>
      <c r="DY75" s="275"/>
      <c r="DZ75" s="275"/>
      <c r="EA75" s="275"/>
      <c r="EB75" s="275"/>
      <c r="EC75" s="275"/>
      <c r="ED75" s="275"/>
      <c r="EE75" s="275"/>
      <c r="EF75" s="275"/>
      <c r="EG75" s="275"/>
      <c r="EH75" s="275"/>
      <c r="EI75" s="275"/>
      <c r="EJ75" s="275"/>
      <c r="EK75" s="273"/>
      <c r="EL75" s="289"/>
      <c r="EM75" s="289"/>
      <c r="EN75" s="289"/>
      <c r="EO75" s="289"/>
      <c r="EP75" s="289"/>
      <c r="EQ75" s="289"/>
      <c r="ER75" s="289"/>
      <c r="ES75" s="289"/>
      <c r="ET75" s="289"/>
      <c r="EU75" s="289"/>
      <c r="EV75" s="289"/>
      <c r="EW75" s="289"/>
      <c r="EX75" s="289"/>
      <c r="EY75" s="289"/>
      <c r="EZ75" s="289"/>
      <c r="FA75" s="289"/>
      <c r="FB75" s="289"/>
      <c r="FC75" s="289"/>
      <c r="FD75" s="289"/>
      <c r="FE75" s="290"/>
      <c r="FF75" s="290"/>
      <c r="FG75" s="290"/>
      <c r="FH75" s="290"/>
      <c r="FI75" s="290"/>
      <c r="FJ75" s="290"/>
      <c r="FK75" s="290"/>
      <c r="FL75" s="290"/>
      <c r="FM75" s="290"/>
      <c r="FN75" s="290"/>
      <c r="FO75" s="290"/>
      <c r="FP75" s="290"/>
      <c r="FQ75" s="290"/>
      <c r="FR75" s="290"/>
      <c r="FS75" s="290"/>
      <c r="FT75" s="290"/>
      <c r="FU75" s="290"/>
      <c r="FV75" s="290"/>
      <c r="FW75" s="290"/>
      <c r="FX75" s="268"/>
      <c r="FY75" s="268"/>
      <c r="FZ75" s="268"/>
      <c r="GA75" s="268"/>
      <c r="GB75" s="268"/>
      <c r="GC75" s="268"/>
      <c r="GD75" s="268"/>
      <c r="GE75" s="268"/>
      <c r="GF75" s="268"/>
      <c r="GG75" s="268"/>
      <c r="GH75" s="268"/>
      <c r="GI75" s="268"/>
      <c r="GJ75" s="268"/>
      <c r="GK75" s="268"/>
      <c r="GL75" s="268"/>
      <c r="GM75" s="268"/>
      <c r="GN75" s="268"/>
      <c r="GO75" s="268"/>
      <c r="HB75" s="294"/>
      <c r="HC75" s="294"/>
      <c r="HL75" s="341"/>
      <c r="HM75" s="341"/>
      <c r="HN75" s="341"/>
    </row>
    <row r="76" spans="1:222" x14ac:dyDescent="0.3">
      <c r="A76" s="269"/>
      <c r="B76" s="270"/>
      <c r="C76" s="270"/>
      <c r="D76" s="269"/>
      <c r="E76" s="281"/>
      <c r="F76" s="269"/>
      <c r="G76" s="384"/>
      <c r="H76" s="276"/>
      <c r="I76" s="272"/>
      <c r="J76" s="271"/>
      <c r="K76" s="269"/>
      <c r="L76" s="270"/>
      <c r="M76" s="270"/>
      <c r="N76" s="269"/>
      <c r="O76" s="270"/>
      <c r="P76" s="270"/>
      <c r="Q76" s="270"/>
      <c r="R76" s="270"/>
      <c r="S76" s="270"/>
      <c r="T76" s="270"/>
      <c r="U76" s="270"/>
      <c r="V76" s="270"/>
      <c r="W76" s="270"/>
      <c r="X76" s="270"/>
      <c r="Y76" s="270"/>
      <c r="Z76" s="269"/>
      <c r="AA76" s="269"/>
      <c r="AB76" s="269"/>
      <c r="AC76" s="269"/>
      <c r="AD76" s="281"/>
      <c r="AE76" s="281"/>
      <c r="AF76" s="276"/>
      <c r="AG76" s="276"/>
      <c r="AH76" s="281"/>
      <c r="AI76" s="281"/>
      <c r="AJ76" s="269"/>
      <c r="AK76" s="276"/>
      <c r="AL76" s="276"/>
      <c r="AM76" s="270"/>
      <c r="AN76" s="270"/>
      <c r="AO76" s="270"/>
      <c r="AP76" s="270"/>
      <c r="AQ76" s="273"/>
      <c r="AR76" s="273"/>
      <c r="AS76" s="273"/>
      <c r="AT76" s="273"/>
      <c r="AU76" s="270"/>
      <c r="AV76" s="276"/>
      <c r="AW76" s="276"/>
      <c r="AX76" s="275"/>
      <c r="AY76" s="276"/>
      <c r="AZ76" s="276"/>
      <c r="BA76" s="275"/>
      <c r="BB76" s="276"/>
      <c r="BC76" s="276"/>
      <c r="BD76" s="276"/>
      <c r="BE76" s="276"/>
      <c r="BF76" s="270"/>
      <c r="BG76" s="351"/>
      <c r="BH76" s="270"/>
      <c r="BI76" s="270"/>
      <c r="BJ76" s="276"/>
      <c r="BK76" s="276"/>
      <c r="BL76" s="370"/>
      <c r="BM76" s="373"/>
      <c r="BN76" s="370"/>
      <c r="BO76" s="282"/>
      <c r="BP76" s="276"/>
      <c r="BQ76" s="273"/>
      <c r="BR76" s="281"/>
      <c r="BS76" s="276"/>
      <c r="BT76" s="272"/>
      <c r="BU76" s="272"/>
      <c r="BV76" s="272"/>
      <c r="BW76" s="272"/>
      <c r="BX76" s="272"/>
      <c r="BY76" s="272"/>
      <c r="BZ76" s="272"/>
      <c r="CA76" s="277"/>
      <c r="CB76" s="273"/>
      <c r="CC76" s="276"/>
      <c r="CD76" s="275"/>
      <c r="CE76" s="275"/>
      <c r="CF76" s="270"/>
      <c r="CG76" s="270"/>
      <c r="CH76" s="269"/>
      <c r="CI76" s="281"/>
      <c r="CJ76" s="270"/>
      <c r="CK76" s="278"/>
      <c r="CL76" s="278"/>
      <c r="CM76" s="278"/>
      <c r="CN76" s="279"/>
      <c r="CO76" s="279"/>
      <c r="CP76" s="269"/>
      <c r="CQ76" s="281"/>
      <c r="CR76" s="276"/>
      <c r="CS76" s="272"/>
      <c r="CT76" s="272"/>
      <c r="CU76" s="278"/>
      <c r="CV76" s="278"/>
      <c r="CW76" s="278"/>
      <c r="CX76" s="278"/>
      <c r="CY76" s="278"/>
      <c r="CZ76" s="278"/>
      <c r="DA76" s="278"/>
      <c r="DB76" s="281"/>
      <c r="DC76" s="276"/>
      <c r="DD76" s="276"/>
      <c r="DE76" s="269"/>
      <c r="DF76" s="269"/>
      <c r="DG76" s="270"/>
      <c r="DH76" s="270"/>
      <c r="DI76" s="276"/>
      <c r="DJ76" s="276"/>
      <c r="DK76" s="276"/>
      <c r="DL76" s="276"/>
      <c r="DM76" s="272"/>
      <c r="DN76" s="269"/>
      <c r="DO76" s="269"/>
      <c r="DP76" s="272"/>
      <c r="DQ76" s="269"/>
      <c r="DR76" s="281"/>
      <c r="DS76" s="269"/>
      <c r="DT76" s="274"/>
      <c r="DU76" s="275"/>
      <c r="DV76" s="275"/>
      <c r="DW76" s="273"/>
      <c r="DX76" s="273"/>
      <c r="DY76" s="275"/>
      <c r="DZ76" s="275"/>
      <c r="EA76" s="275"/>
      <c r="EB76" s="275"/>
      <c r="EC76" s="275"/>
      <c r="ED76" s="275"/>
      <c r="EE76" s="275"/>
      <c r="EF76" s="275"/>
      <c r="EG76" s="275"/>
      <c r="EH76" s="275"/>
      <c r="EI76" s="275"/>
      <c r="EJ76" s="275"/>
      <c r="EK76" s="273"/>
      <c r="EL76" s="289"/>
      <c r="EM76" s="289"/>
      <c r="EN76" s="289"/>
      <c r="EO76" s="289"/>
      <c r="EP76" s="289"/>
      <c r="EQ76" s="289"/>
      <c r="ER76" s="289"/>
      <c r="ES76" s="289"/>
      <c r="ET76" s="289"/>
      <c r="EU76" s="289"/>
      <c r="EV76" s="289"/>
      <c r="EW76" s="289"/>
      <c r="EX76" s="289"/>
      <c r="EY76" s="289"/>
      <c r="EZ76" s="289"/>
      <c r="FA76" s="289"/>
      <c r="FB76" s="289"/>
      <c r="FC76" s="289"/>
      <c r="FD76" s="289"/>
      <c r="FE76" s="290"/>
      <c r="FF76" s="290"/>
      <c r="FG76" s="290"/>
      <c r="FH76" s="290"/>
      <c r="FI76" s="290"/>
      <c r="FJ76" s="290"/>
      <c r="FK76" s="290"/>
      <c r="FL76" s="290"/>
      <c r="FM76" s="290"/>
      <c r="FN76" s="290"/>
      <c r="FO76" s="290"/>
      <c r="FP76" s="290"/>
      <c r="FQ76" s="290"/>
      <c r="FR76" s="290"/>
      <c r="FS76" s="290"/>
      <c r="FT76" s="290"/>
      <c r="FU76" s="290"/>
      <c r="FV76" s="290"/>
      <c r="FW76" s="290"/>
      <c r="FX76" s="268"/>
      <c r="FY76" s="268"/>
      <c r="FZ76" s="268"/>
      <c r="GA76" s="268"/>
      <c r="GB76" s="268"/>
      <c r="GC76" s="268"/>
      <c r="GD76" s="268"/>
      <c r="GE76" s="268"/>
      <c r="GF76" s="268"/>
      <c r="GG76" s="268"/>
      <c r="GH76" s="268"/>
      <c r="GI76" s="268"/>
      <c r="GJ76" s="268"/>
      <c r="GK76" s="268"/>
      <c r="GL76" s="268"/>
      <c r="GM76" s="268"/>
      <c r="GN76" s="268"/>
      <c r="GO76" s="268"/>
      <c r="HB76" s="294"/>
      <c r="HC76" s="294"/>
      <c r="HL76" s="341"/>
      <c r="HM76" s="341"/>
      <c r="HN76" s="341"/>
    </row>
    <row r="77" spans="1:222" x14ac:dyDescent="0.3">
      <c r="A77" s="269"/>
      <c r="B77" s="270"/>
      <c r="C77" s="270"/>
      <c r="D77" s="269"/>
      <c r="E77" s="281"/>
      <c r="F77" s="269"/>
      <c r="G77" s="384"/>
      <c r="H77" s="276"/>
      <c r="I77" s="272"/>
      <c r="J77" s="271"/>
      <c r="K77" s="269"/>
      <c r="L77" s="270"/>
      <c r="M77" s="270"/>
      <c r="N77" s="269"/>
      <c r="O77" s="270"/>
      <c r="P77" s="270"/>
      <c r="Q77" s="270"/>
      <c r="R77" s="270"/>
      <c r="S77" s="270"/>
      <c r="T77" s="270"/>
      <c r="U77" s="270"/>
      <c r="V77" s="270"/>
      <c r="W77" s="270"/>
      <c r="X77" s="270"/>
      <c r="Y77" s="270"/>
      <c r="Z77" s="269"/>
      <c r="AA77" s="269"/>
      <c r="AB77" s="269"/>
      <c r="AC77" s="269"/>
      <c r="AD77" s="281"/>
      <c r="AE77" s="281"/>
      <c r="AF77" s="276"/>
      <c r="AG77" s="276"/>
      <c r="AH77" s="281"/>
      <c r="AI77" s="281"/>
      <c r="AJ77" s="269"/>
      <c r="AK77" s="276"/>
      <c r="AL77" s="276"/>
      <c r="AM77" s="270"/>
      <c r="AN77" s="270"/>
      <c r="AO77" s="270"/>
      <c r="AP77" s="270"/>
      <c r="AQ77" s="273"/>
      <c r="AR77" s="273"/>
      <c r="AS77" s="273"/>
      <c r="AT77" s="273"/>
      <c r="AU77" s="270"/>
      <c r="AV77" s="276"/>
      <c r="AW77" s="276"/>
      <c r="AX77" s="275"/>
      <c r="AY77" s="276"/>
      <c r="AZ77" s="276"/>
      <c r="BA77" s="275"/>
      <c r="BB77" s="276"/>
      <c r="BC77" s="276"/>
      <c r="BD77" s="276"/>
      <c r="BE77" s="276"/>
      <c r="BF77" s="270"/>
      <c r="BG77" s="351"/>
      <c r="BH77" s="270"/>
      <c r="BI77" s="270"/>
      <c r="BJ77" s="276"/>
      <c r="BK77" s="276"/>
      <c r="BL77" s="370"/>
      <c r="BM77" s="373"/>
      <c r="BN77" s="370"/>
      <c r="BO77" s="282"/>
      <c r="BP77" s="276"/>
      <c r="BQ77" s="273"/>
      <c r="BR77" s="281"/>
      <c r="BS77" s="276"/>
      <c r="BT77" s="272"/>
      <c r="BU77" s="272"/>
      <c r="BV77" s="272"/>
      <c r="BW77" s="272"/>
      <c r="BX77" s="272"/>
      <c r="BY77" s="272"/>
      <c r="BZ77" s="272"/>
      <c r="CA77" s="277"/>
      <c r="CB77" s="273"/>
      <c r="CC77" s="276"/>
      <c r="CD77" s="275"/>
      <c r="CE77" s="275"/>
      <c r="CF77" s="270"/>
      <c r="CG77" s="270"/>
      <c r="CH77" s="269"/>
      <c r="CI77" s="281"/>
      <c r="CJ77" s="270"/>
      <c r="CK77" s="278"/>
      <c r="CL77" s="278"/>
      <c r="CM77" s="278"/>
      <c r="CN77" s="279"/>
      <c r="CO77" s="279"/>
      <c r="CP77" s="269"/>
      <c r="CQ77" s="281"/>
      <c r="CR77" s="276"/>
      <c r="CS77" s="272"/>
      <c r="CT77" s="272"/>
      <c r="CU77" s="278"/>
      <c r="CV77" s="278"/>
      <c r="CW77" s="278"/>
      <c r="CX77" s="278"/>
      <c r="CY77" s="278"/>
      <c r="CZ77" s="278"/>
      <c r="DA77" s="278"/>
      <c r="DB77" s="281"/>
      <c r="DC77" s="276"/>
      <c r="DD77" s="276"/>
      <c r="DE77" s="269"/>
      <c r="DF77" s="269"/>
      <c r="DG77" s="270"/>
      <c r="DH77" s="270"/>
      <c r="DI77" s="276"/>
      <c r="DJ77" s="276"/>
      <c r="DK77" s="276"/>
      <c r="DL77" s="276"/>
      <c r="DM77" s="272"/>
      <c r="DN77" s="269"/>
      <c r="DO77" s="269"/>
      <c r="DP77" s="272"/>
      <c r="DQ77" s="269"/>
      <c r="DR77" s="281"/>
      <c r="DS77" s="269"/>
      <c r="DT77" s="274"/>
      <c r="DU77" s="275"/>
      <c r="DV77" s="275"/>
      <c r="DW77" s="273"/>
      <c r="DX77" s="273"/>
      <c r="DY77" s="275"/>
      <c r="DZ77" s="275"/>
      <c r="EA77" s="275"/>
      <c r="EB77" s="275"/>
      <c r="EC77" s="275"/>
      <c r="ED77" s="275"/>
      <c r="EE77" s="275"/>
      <c r="EF77" s="275"/>
      <c r="EG77" s="275"/>
      <c r="EH77" s="275"/>
      <c r="EI77" s="275"/>
      <c r="EJ77" s="275"/>
      <c r="EK77" s="273"/>
      <c r="EL77" s="289"/>
      <c r="EM77" s="289"/>
      <c r="EN77" s="289"/>
      <c r="EO77" s="289"/>
      <c r="EP77" s="289"/>
      <c r="EQ77" s="289"/>
      <c r="ER77" s="289"/>
      <c r="ES77" s="289"/>
      <c r="ET77" s="289"/>
      <c r="EU77" s="289"/>
      <c r="EV77" s="289"/>
      <c r="EW77" s="289"/>
      <c r="EX77" s="289"/>
      <c r="EY77" s="289"/>
      <c r="EZ77" s="289"/>
      <c r="FA77" s="289"/>
      <c r="FB77" s="289"/>
      <c r="FC77" s="289"/>
      <c r="FD77" s="289"/>
      <c r="FE77" s="290"/>
      <c r="FF77" s="290"/>
      <c r="FG77" s="290"/>
      <c r="FH77" s="290"/>
      <c r="FI77" s="290"/>
      <c r="FJ77" s="290"/>
      <c r="FK77" s="290"/>
      <c r="FL77" s="290"/>
      <c r="FM77" s="290"/>
      <c r="FN77" s="290"/>
      <c r="FO77" s="290"/>
      <c r="FP77" s="290"/>
      <c r="FQ77" s="290"/>
      <c r="FR77" s="290"/>
      <c r="FS77" s="290"/>
      <c r="FT77" s="290"/>
      <c r="FU77" s="290"/>
      <c r="FV77" s="290"/>
      <c r="FW77" s="290"/>
      <c r="FX77" s="268"/>
      <c r="FY77" s="268"/>
      <c r="FZ77" s="268"/>
      <c r="GA77" s="268"/>
      <c r="GB77" s="268"/>
      <c r="GC77" s="268"/>
      <c r="GD77" s="268"/>
      <c r="GE77" s="268"/>
      <c r="GF77" s="268"/>
      <c r="GG77" s="268"/>
      <c r="GH77" s="268"/>
      <c r="GI77" s="268"/>
      <c r="GJ77" s="268"/>
      <c r="GK77" s="268"/>
      <c r="GL77" s="268"/>
      <c r="GM77" s="268"/>
      <c r="GN77" s="268"/>
      <c r="GO77" s="268"/>
      <c r="HB77" s="294"/>
      <c r="HC77" s="294"/>
      <c r="HL77" s="341"/>
      <c r="HM77" s="341"/>
      <c r="HN77" s="341"/>
    </row>
    <row r="78" spans="1:222" x14ac:dyDescent="0.3">
      <c r="A78" s="269"/>
      <c r="B78" s="270"/>
      <c r="C78" s="270"/>
      <c r="D78" s="269"/>
      <c r="E78" s="281"/>
      <c r="F78" s="269"/>
      <c r="G78" s="384"/>
      <c r="H78" s="276"/>
      <c r="I78" s="272"/>
      <c r="J78" s="271"/>
      <c r="K78" s="269"/>
      <c r="L78" s="270"/>
      <c r="M78" s="270"/>
      <c r="N78" s="269"/>
      <c r="O78" s="270"/>
      <c r="P78" s="270"/>
      <c r="Q78" s="270"/>
      <c r="R78" s="270"/>
      <c r="S78" s="270"/>
      <c r="T78" s="270"/>
      <c r="U78" s="270"/>
      <c r="V78" s="270"/>
      <c r="W78" s="270"/>
      <c r="X78" s="270"/>
      <c r="Y78" s="270"/>
      <c r="Z78" s="269"/>
      <c r="AA78" s="269"/>
      <c r="AB78" s="269"/>
      <c r="AC78" s="269"/>
      <c r="AD78" s="281"/>
      <c r="AE78" s="281"/>
      <c r="AF78" s="276"/>
      <c r="AG78" s="276"/>
      <c r="AH78" s="281"/>
      <c r="AI78" s="281"/>
      <c r="AJ78" s="269"/>
      <c r="AK78" s="276"/>
      <c r="AL78" s="276"/>
      <c r="AM78" s="270"/>
      <c r="AN78" s="270"/>
      <c r="AO78" s="270"/>
      <c r="AP78" s="270"/>
      <c r="AQ78" s="273"/>
      <c r="AR78" s="273"/>
      <c r="AS78" s="273"/>
      <c r="AT78" s="273"/>
      <c r="AU78" s="270"/>
      <c r="AV78" s="276"/>
      <c r="AW78" s="276"/>
      <c r="AX78" s="275"/>
      <c r="AY78" s="276"/>
      <c r="AZ78" s="276"/>
      <c r="BA78" s="275"/>
      <c r="BB78" s="276"/>
      <c r="BC78" s="276"/>
      <c r="BD78" s="276"/>
      <c r="BE78" s="276"/>
      <c r="BF78" s="270"/>
      <c r="BG78" s="351"/>
      <c r="BH78" s="270"/>
      <c r="BI78" s="270"/>
      <c r="BJ78" s="276"/>
      <c r="BK78" s="276"/>
      <c r="BL78" s="370"/>
      <c r="BM78" s="373"/>
      <c r="BN78" s="370"/>
      <c r="BO78" s="282"/>
      <c r="BP78" s="276"/>
      <c r="BQ78" s="273"/>
      <c r="BR78" s="281"/>
      <c r="BS78" s="276"/>
      <c r="BT78" s="272"/>
      <c r="BU78" s="272"/>
      <c r="BV78" s="272"/>
      <c r="BW78" s="272"/>
      <c r="BX78" s="272"/>
      <c r="BY78" s="272"/>
      <c r="BZ78" s="272"/>
      <c r="CA78" s="277"/>
      <c r="CB78" s="273"/>
      <c r="CC78" s="276"/>
      <c r="CD78" s="275"/>
      <c r="CE78" s="275"/>
      <c r="CF78" s="270"/>
      <c r="CG78" s="270"/>
      <c r="CH78" s="269"/>
      <c r="CI78" s="281"/>
      <c r="CJ78" s="270"/>
      <c r="CK78" s="278"/>
      <c r="CL78" s="278"/>
      <c r="CM78" s="278"/>
      <c r="CN78" s="279"/>
      <c r="CO78" s="279"/>
      <c r="CP78" s="269"/>
      <c r="CQ78" s="281"/>
      <c r="CR78" s="276"/>
      <c r="CS78" s="272"/>
      <c r="CT78" s="272"/>
      <c r="CU78" s="278"/>
      <c r="CV78" s="278"/>
      <c r="CW78" s="278"/>
      <c r="CX78" s="278"/>
      <c r="CY78" s="278"/>
      <c r="CZ78" s="278"/>
      <c r="DA78" s="278"/>
      <c r="DB78" s="281"/>
      <c r="DC78" s="276"/>
      <c r="DD78" s="276"/>
      <c r="DE78" s="269"/>
      <c r="DF78" s="269"/>
      <c r="DG78" s="270"/>
      <c r="DH78" s="270"/>
      <c r="DI78" s="276"/>
      <c r="DJ78" s="276"/>
      <c r="DK78" s="276"/>
      <c r="DL78" s="276"/>
      <c r="DM78" s="272"/>
      <c r="DN78" s="269"/>
      <c r="DO78" s="269"/>
      <c r="DP78" s="272"/>
      <c r="DQ78" s="269"/>
      <c r="DR78" s="281"/>
      <c r="DS78" s="269"/>
      <c r="DT78" s="274"/>
      <c r="DU78" s="275"/>
      <c r="DV78" s="275"/>
      <c r="DW78" s="273"/>
      <c r="DX78" s="273"/>
      <c r="DY78" s="275"/>
      <c r="DZ78" s="275"/>
      <c r="EA78" s="275"/>
      <c r="EB78" s="275"/>
      <c r="EC78" s="275"/>
      <c r="ED78" s="275"/>
      <c r="EE78" s="275"/>
      <c r="EF78" s="275"/>
      <c r="EG78" s="275"/>
      <c r="EH78" s="275"/>
      <c r="EI78" s="275"/>
      <c r="EJ78" s="275"/>
      <c r="EK78" s="273"/>
      <c r="EL78" s="289"/>
      <c r="EM78" s="289"/>
      <c r="EN78" s="289"/>
      <c r="EO78" s="289"/>
      <c r="EP78" s="289"/>
      <c r="EQ78" s="289"/>
      <c r="ER78" s="289"/>
      <c r="ES78" s="289"/>
      <c r="ET78" s="289"/>
      <c r="EU78" s="289"/>
      <c r="EV78" s="289"/>
      <c r="EW78" s="289"/>
      <c r="EX78" s="289"/>
      <c r="EY78" s="289"/>
      <c r="EZ78" s="289"/>
      <c r="FA78" s="289"/>
      <c r="FB78" s="289"/>
      <c r="FC78" s="289"/>
      <c r="FD78" s="289"/>
      <c r="FE78" s="290"/>
      <c r="FF78" s="290"/>
      <c r="FG78" s="290"/>
      <c r="FH78" s="290"/>
      <c r="FI78" s="290"/>
      <c r="FJ78" s="290"/>
      <c r="FK78" s="290"/>
      <c r="FL78" s="290"/>
      <c r="FM78" s="290"/>
      <c r="FN78" s="290"/>
      <c r="FO78" s="290"/>
      <c r="FP78" s="290"/>
      <c r="FQ78" s="290"/>
      <c r="FR78" s="290"/>
      <c r="FS78" s="290"/>
      <c r="FT78" s="290"/>
      <c r="FU78" s="290"/>
      <c r="FV78" s="290"/>
      <c r="FW78" s="290"/>
      <c r="FX78" s="268"/>
      <c r="FY78" s="268"/>
      <c r="FZ78" s="268"/>
      <c r="GA78" s="268"/>
      <c r="GB78" s="268"/>
      <c r="GC78" s="268"/>
      <c r="GD78" s="268"/>
      <c r="GE78" s="268"/>
      <c r="GF78" s="268"/>
      <c r="GG78" s="268"/>
      <c r="GH78" s="268"/>
      <c r="GI78" s="268"/>
      <c r="GJ78" s="268"/>
      <c r="GK78" s="268"/>
      <c r="GL78" s="268"/>
      <c r="GM78" s="268"/>
      <c r="GN78" s="268"/>
      <c r="GO78" s="268"/>
      <c r="HB78" s="294"/>
      <c r="HC78" s="294"/>
      <c r="HL78" s="341"/>
      <c r="HM78" s="341"/>
      <c r="HN78" s="341"/>
    </row>
    <row r="79" spans="1:222" x14ac:dyDescent="0.3">
      <c r="A79" s="269"/>
      <c r="B79" s="270"/>
      <c r="C79" s="270"/>
      <c r="D79" s="269"/>
      <c r="E79" s="281"/>
      <c r="F79" s="269"/>
      <c r="G79" s="384"/>
      <c r="H79" s="276"/>
      <c r="I79" s="272"/>
      <c r="J79" s="271"/>
      <c r="K79" s="269"/>
      <c r="L79" s="270"/>
      <c r="M79" s="270"/>
      <c r="N79" s="269"/>
      <c r="O79" s="270"/>
      <c r="P79" s="270"/>
      <c r="Q79" s="270"/>
      <c r="R79" s="270"/>
      <c r="S79" s="270"/>
      <c r="T79" s="270"/>
      <c r="U79" s="270"/>
      <c r="V79" s="270"/>
      <c r="W79" s="270"/>
      <c r="X79" s="270"/>
      <c r="Y79" s="270"/>
      <c r="Z79" s="269"/>
      <c r="AA79" s="269"/>
      <c r="AB79" s="269"/>
      <c r="AC79" s="269"/>
      <c r="AD79" s="281"/>
      <c r="AE79" s="281"/>
      <c r="AF79" s="276"/>
      <c r="AG79" s="276"/>
      <c r="AH79" s="281"/>
      <c r="AI79" s="281"/>
      <c r="AJ79" s="269"/>
      <c r="AK79" s="276"/>
      <c r="AL79" s="276"/>
      <c r="AM79" s="270"/>
      <c r="AN79" s="270"/>
      <c r="AO79" s="270"/>
      <c r="AP79" s="270"/>
      <c r="AQ79" s="273"/>
      <c r="AR79" s="273"/>
      <c r="AS79" s="273"/>
      <c r="AT79" s="273"/>
      <c r="AU79" s="270"/>
      <c r="AV79" s="276"/>
      <c r="AW79" s="276"/>
      <c r="AX79" s="275"/>
      <c r="AY79" s="276"/>
      <c r="AZ79" s="276"/>
      <c r="BA79" s="275"/>
      <c r="BB79" s="276"/>
      <c r="BC79" s="276"/>
      <c r="BD79" s="276"/>
      <c r="BE79" s="276"/>
      <c r="BF79" s="270"/>
      <c r="BG79" s="351"/>
      <c r="BH79" s="270"/>
      <c r="BI79" s="270"/>
      <c r="BJ79" s="276"/>
      <c r="BK79" s="276"/>
      <c r="BL79" s="370"/>
      <c r="BM79" s="373"/>
      <c r="BN79" s="370"/>
      <c r="BO79" s="282"/>
      <c r="BP79" s="276"/>
      <c r="BQ79" s="273"/>
      <c r="BR79" s="281"/>
      <c r="BS79" s="276"/>
      <c r="BT79" s="272"/>
      <c r="BU79" s="272"/>
      <c r="BV79" s="272"/>
      <c r="BW79" s="272"/>
      <c r="BX79" s="272"/>
      <c r="BY79" s="272"/>
      <c r="BZ79" s="272"/>
      <c r="CA79" s="277"/>
      <c r="CB79" s="273"/>
      <c r="CC79" s="276"/>
      <c r="CD79" s="275"/>
      <c r="CE79" s="275"/>
      <c r="CF79" s="270"/>
      <c r="CG79" s="270"/>
      <c r="CH79" s="269"/>
      <c r="CI79" s="281"/>
      <c r="CJ79" s="270"/>
      <c r="CK79" s="278"/>
      <c r="CL79" s="278"/>
      <c r="CM79" s="278"/>
      <c r="CN79" s="279"/>
      <c r="CO79" s="279"/>
      <c r="CP79" s="269"/>
      <c r="CQ79" s="281"/>
      <c r="CR79" s="276"/>
      <c r="CS79" s="272"/>
      <c r="CT79" s="272"/>
      <c r="CU79" s="278"/>
      <c r="CV79" s="278"/>
      <c r="CW79" s="278"/>
      <c r="CX79" s="278"/>
      <c r="CY79" s="278"/>
      <c r="CZ79" s="278"/>
      <c r="DA79" s="278"/>
      <c r="DB79" s="281"/>
      <c r="DC79" s="276"/>
      <c r="DD79" s="276"/>
      <c r="DE79" s="269"/>
      <c r="DF79" s="269"/>
      <c r="DG79" s="270"/>
      <c r="DH79" s="270"/>
      <c r="DI79" s="276"/>
      <c r="DJ79" s="276"/>
      <c r="DK79" s="276"/>
      <c r="DL79" s="276"/>
      <c r="DM79" s="272"/>
      <c r="DN79" s="269"/>
      <c r="DO79" s="269"/>
      <c r="DP79" s="272"/>
      <c r="DQ79" s="269"/>
      <c r="DR79" s="281"/>
      <c r="DS79" s="269"/>
      <c r="DT79" s="274"/>
      <c r="DU79" s="275"/>
      <c r="DV79" s="275"/>
      <c r="DW79" s="273"/>
      <c r="DX79" s="273"/>
      <c r="DY79" s="275"/>
      <c r="DZ79" s="275"/>
      <c r="EA79" s="275"/>
      <c r="EB79" s="275"/>
      <c r="EC79" s="275"/>
      <c r="ED79" s="275"/>
      <c r="EE79" s="275"/>
      <c r="EF79" s="275"/>
      <c r="EG79" s="275"/>
      <c r="EH79" s="275"/>
      <c r="EI79" s="275"/>
      <c r="EJ79" s="275"/>
      <c r="EK79" s="273"/>
      <c r="EL79" s="289"/>
      <c r="EM79" s="289"/>
      <c r="EN79" s="289"/>
      <c r="EO79" s="289"/>
      <c r="EP79" s="289"/>
      <c r="EQ79" s="289"/>
      <c r="ER79" s="289"/>
      <c r="ES79" s="289"/>
      <c r="ET79" s="289"/>
      <c r="EU79" s="289"/>
      <c r="EV79" s="289"/>
      <c r="EW79" s="289"/>
      <c r="EX79" s="289"/>
      <c r="EY79" s="289"/>
      <c r="EZ79" s="289"/>
      <c r="FA79" s="289"/>
      <c r="FB79" s="289"/>
      <c r="FC79" s="289"/>
      <c r="FD79" s="289"/>
      <c r="FE79" s="290"/>
      <c r="FF79" s="290"/>
      <c r="FG79" s="290"/>
      <c r="FH79" s="290"/>
      <c r="FI79" s="290"/>
      <c r="FJ79" s="290"/>
      <c r="FK79" s="290"/>
      <c r="FL79" s="290"/>
      <c r="FM79" s="290"/>
      <c r="FN79" s="290"/>
      <c r="FO79" s="290"/>
      <c r="FP79" s="290"/>
      <c r="FQ79" s="290"/>
      <c r="FR79" s="290"/>
      <c r="FS79" s="290"/>
      <c r="FT79" s="290"/>
      <c r="FU79" s="290"/>
      <c r="FV79" s="290"/>
      <c r="FW79" s="290"/>
      <c r="FX79" s="268"/>
      <c r="FY79" s="268"/>
      <c r="FZ79" s="268"/>
      <c r="GA79" s="268"/>
      <c r="GB79" s="268"/>
      <c r="GC79" s="268"/>
      <c r="GD79" s="268"/>
      <c r="GE79" s="268"/>
      <c r="GF79" s="268"/>
      <c r="GG79" s="268"/>
      <c r="GH79" s="268"/>
      <c r="GI79" s="268"/>
      <c r="GJ79" s="268"/>
      <c r="GK79" s="268"/>
      <c r="GL79" s="268"/>
      <c r="GM79" s="268"/>
      <c r="GN79" s="268"/>
      <c r="GO79" s="268"/>
      <c r="HB79" s="294"/>
      <c r="HC79" s="294"/>
      <c r="HL79" s="341"/>
      <c r="HM79" s="341"/>
      <c r="HN79" s="341"/>
    </row>
    <row r="80" spans="1:222" x14ac:dyDescent="0.3">
      <c r="A80" s="269"/>
      <c r="B80" s="270"/>
      <c r="C80" s="270"/>
      <c r="D80" s="269"/>
      <c r="E80" s="281"/>
      <c r="F80" s="269"/>
      <c r="G80" s="384"/>
      <c r="H80" s="276"/>
      <c r="I80" s="272"/>
      <c r="J80" s="271"/>
      <c r="K80" s="269"/>
      <c r="L80" s="270"/>
      <c r="M80" s="270"/>
      <c r="N80" s="269"/>
      <c r="O80" s="270"/>
      <c r="P80" s="270"/>
      <c r="Q80" s="270"/>
      <c r="R80" s="270"/>
      <c r="S80" s="270"/>
      <c r="T80" s="270"/>
      <c r="U80" s="270"/>
      <c r="V80" s="270"/>
      <c r="W80" s="270"/>
      <c r="X80" s="270"/>
      <c r="Y80" s="270"/>
      <c r="Z80" s="269"/>
      <c r="AA80" s="269"/>
      <c r="AB80" s="269"/>
      <c r="AC80" s="269"/>
      <c r="AD80" s="281"/>
      <c r="AE80" s="281"/>
      <c r="AF80" s="276"/>
      <c r="AG80" s="276"/>
      <c r="AH80" s="281"/>
      <c r="AI80" s="281"/>
      <c r="AJ80" s="269"/>
      <c r="AK80" s="276"/>
      <c r="AL80" s="276"/>
      <c r="AM80" s="270"/>
      <c r="AN80" s="270"/>
      <c r="AO80" s="270"/>
      <c r="AP80" s="270"/>
      <c r="AQ80" s="273"/>
      <c r="AR80" s="273"/>
      <c r="AS80" s="273"/>
      <c r="AT80" s="273"/>
      <c r="AU80" s="270"/>
      <c r="AV80" s="276"/>
      <c r="AW80" s="276"/>
      <c r="AX80" s="275"/>
      <c r="AY80" s="276"/>
      <c r="AZ80" s="276"/>
      <c r="BA80" s="275"/>
      <c r="BB80" s="276"/>
      <c r="BC80" s="276"/>
      <c r="BD80" s="276"/>
      <c r="BE80" s="276"/>
      <c r="BF80" s="270"/>
      <c r="BG80" s="351"/>
      <c r="BH80" s="270"/>
      <c r="BI80" s="270"/>
      <c r="BJ80" s="276"/>
      <c r="BK80" s="276"/>
      <c r="BL80" s="370"/>
      <c r="BM80" s="373"/>
      <c r="BN80" s="370"/>
      <c r="BO80" s="282"/>
      <c r="BP80" s="276"/>
      <c r="BQ80" s="273"/>
      <c r="BR80" s="281"/>
      <c r="BS80" s="276"/>
      <c r="BT80" s="272"/>
      <c r="BU80" s="272"/>
      <c r="BV80" s="272"/>
      <c r="BW80" s="272"/>
      <c r="BX80" s="272"/>
      <c r="BY80" s="272"/>
      <c r="BZ80" s="272"/>
      <c r="CA80" s="277"/>
      <c r="CB80" s="273"/>
      <c r="CC80" s="276"/>
      <c r="CD80" s="275"/>
      <c r="CE80" s="275"/>
      <c r="CF80" s="270"/>
      <c r="CG80" s="270"/>
      <c r="CH80" s="269"/>
      <c r="CI80" s="281"/>
      <c r="CJ80" s="270"/>
      <c r="CK80" s="278"/>
      <c r="CL80" s="278"/>
      <c r="CM80" s="278"/>
      <c r="CN80" s="279"/>
      <c r="CO80" s="279"/>
      <c r="CP80" s="269"/>
      <c r="CQ80" s="281"/>
      <c r="CR80" s="276"/>
      <c r="CS80" s="272"/>
      <c r="CT80" s="272"/>
      <c r="CU80" s="278"/>
      <c r="CV80" s="278"/>
      <c r="CW80" s="278"/>
      <c r="CX80" s="278"/>
      <c r="CY80" s="278"/>
      <c r="CZ80" s="278"/>
      <c r="DA80" s="278"/>
      <c r="DB80" s="281"/>
      <c r="DC80" s="276"/>
      <c r="DD80" s="276"/>
      <c r="DE80" s="269"/>
      <c r="DF80" s="269"/>
      <c r="DG80" s="270"/>
      <c r="DH80" s="270"/>
      <c r="DI80" s="276"/>
      <c r="DJ80" s="276"/>
      <c r="DK80" s="276"/>
      <c r="DL80" s="276"/>
      <c r="DM80" s="272"/>
      <c r="DN80" s="269"/>
      <c r="DO80" s="269"/>
      <c r="DP80" s="272"/>
      <c r="DQ80" s="269"/>
      <c r="DR80" s="281"/>
      <c r="DS80" s="269"/>
      <c r="DT80" s="274"/>
      <c r="DU80" s="275"/>
      <c r="DV80" s="275"/>
      <c r="DW80" s="273"/>
      <c r="DX80" s="273"/>
      <c r="DY80" s="275"/>
      <c r="DZ80" s="275"/>
      <c r="EA80" s="275"/>
      <c r="EB80" s="275"/>
      <c r="EC80" s="275"/>
      <c r="ED80" s="275"/>
      <c r="EE80" s="275"/>
      <c r="EF80" s="275"/>
      <c r="EG80" s="275"/>
      <c r="EH80" s="275"/>
      <c r="EI80" s="275"/>
      <c r="EJ80" s="275"/>
      <c r="EK80" s="273"/>
      <c r="EL80" s="289"/>
      <c r="EM80" s="289"/>
      <c r="EN80" s="289"/>
      <c r="EO80" s="289"/>
      <c r="EP80" s="289"/>
      <c r="EQ80" s="289"/>
      <c r="ER80" s="289"/>
      <c r="ES80" s="289"/>
      <c r="ET80" s="289"/>
      <c r="EU80" s="289"/>
      <c r="EV80" s="289"/>
      <c r="EW80" s="289"/>
      <c r="EX80" s="289"/>
      <c r="EY80" s="289"/>
      <c r="EZ80" s="289"/>
      <c r="FA80" s="289"/>
      <c r="FB80" s="289"/>
      <c r="FC80" s="289"/>
      <c r="FD80" s="289"/>
      <c r="FE80" s="290"/>
      <c r="FF80" s="290"/>
      <c r="FG80" s="290"/>
      <c r="FH80" s="290"/>
      <c r="FI80" s="290"/>
      <c r="FJ80" s="290"/>
      <c r="FK80" s="290"/>
      <c r="FL80" s="290"/>
      <c r="FM80" s="290"/>
      <c r="FN80" s="290"/>
      <c r="FO80" s="290"/>
      <c r="FP80" s="290"/>
      <c r="FQ80" s="290"/>
      <c r="FR80" s="290"/>
      <c r="FS80" s="290"/>
      <c r="FT80" s="290"/>
      <c r="FU80" s="290"/>
      <c r="FV80" s="290"/>
      <c r="FW80" s="290"/>
      <c r="FX80" s="268"/>
      <c r="FY80" s="268"/>
      <c r="FZ80" s="268"/>
      <c r="GA80" s="268"/>
      <c r="GB80" s="268"/>
      <c r="GC80" s="268"/>
      <c r="GD80" s="268"/>
      <c r="GE80" s="268"/>
      <c r="GF80" s="268"/>
      <c r="GG80" s="268"/>
      <c r="GH80" s="268"/>
      <c r="GI80" s="268"/>
      <c r="GJ80" s="268"/>
      <c r="GK80" s="268"/>
      <c r="GL80" s="268"/>
      <c r="GM80" s="268"/>
      <c r="GN80" s="268"/>
      <c r="GO80" s="268"/>
      <c r="HB80" s="294"/>
      <c r="HC80" s="294"/>
      <c r="HL80" s="341"/>
      <c r="HM80" s="341"/>
      <c r="HN80" s="341"/>
    </row>
    <row r="81" spans="1:222" x14ac:dyDescent="0.3">
      <c r="A81" s="269"/>
      <c r="B81" s="270"/>
      <c r="C81" s="270"/>
      <c r="D81" s="269"/>
      <c r="E81" s="281"/>
      <c r="F81" s="269"/>
      <c r="G81" s="384"/>
      <c r="H81" s="276"/>
      <c r="I81" s="272"/>
      <c r="J81" s="271"/>
      <c r="K81" s="269"/>
      <c r="L81" s="270"/>
      <c r="M81" s="270"/>
      <c r="N81" s="269"/>
      <c r="O81" s="270"/>
      <c r="P81" s="270"/>
      <c r="Q81" s="270"/>
      <c r="R81" s="270"/>
      <c r="S81" s="270"/>
      <c r="T81" s="270"/>
      <c r="U81" s="270"/>
      <c r="V81" s="270"/>
      <c r="W81" s="270"/>
      <c r="X81" s="270"/>
      <c r="Y81" s="270"/>
      <c r="Z81" s="269"/>
      <c r="AA81" s="269"/>
      <c r="AB81" s="269"/>
      <c r="AC81" s="269"/>
      <c r="AD81" s="281"/>
      <c r="AE81" s="281"/>
      <c r="AF81" s="276"/>
      <c r="AG81" s="276"/>
      <c r="AH81" s="281"/>
      <c r="AI81" s="281"/>
      <c r="AJ81" s="269"/>
      <c r="AK81" s="276"/>
      <c r="AL81" s="276"/>
      <c r="AM81" s="270"/>
      <c r="AN81" s="270"/>
      <c r="AO81" s="270"/>
      <c r="AP81" s="270"/>
      <c r="AQ81" s="273"/>
      <c r="AR81" s="273"/>
      <c r="AS81" s="273"/>
      <c r="AT81" s="273"/>
      <c r="AU81" s="270"/>
      <c r="AV81" s="276"/>
      <c r="AW81" s="276"/>
      <c r="AX81" s="275"/>
      <c r="AY81" s="276"/>
      <c r="AZ81" s="276"/>
      <c r="BA81" s="275"/>
      <c r="BB81" s="276"/>
      <c r="BC81" s="276"/>
      <c r="BD81" s="276"/>
      <c r="BE81" s="276"/>
      <c r="BF81" s="270"/>
      <c r="BG81" s="351"/>
      <c r="BH81" s="270"/>
      <c r="BI81" s="270"/>
      <c r="BJ81" s="276"/>
      <c r="BK81" s="276"/>
      <c r="BL81" s="370"/>
      <c r="BM81" s="373"/>
      <c r="BN81" s="370"/>
      <c r="BO81" s="282"/>
      <c r="BP81" s="276"/>
      <c r="BQ81" s="273"/>
      <c r="BR81" s="281"/>
      <c r="BS81" s="276"/>
      <c r="BT81" s="272"/>
      <c r="BU81" s="272"/>
      <c r="BV81" s="272"/>
      <c r="BW81" s="272"/>
      <c r="BX81" s="272"/>
      <c r="BY81" s="272"/>
      <c r="BZ81" s="272"/>
      <c r="CA81" s="277"/>
      <c r="CB81" s="273"/>
      <c r="CC81" s="276"/>
      <c r="CD81" s="275"/>
      <c r="CE81" s="275"/>
      <c r="CF81" s="270"/>
      <c r="CG81" s="270"/>
      <c r="CH81" s="269"/>
      <c r="CI81" s="281"/>
      <c r="CJ81" s="270"/>
      <c r="CK81" s="278"/>
      <c r="CL81" s="278"/>
      <c r="CM81" s="278"/>
      <c r="CN81" s="279"/>
      <c r="CO81" s="279"/>
      <c r="CP81" s="269"/>
      <c r="CQ81" s="281"/>
      <c r="CR81" s="276"/>
      <c r="CS81" s="272"/>
      <c r="CT81" s="272"/>
      <c r="CU81" s="278"/>
      <c r="CV81" s="278"/>
      <c r="CW81" s="278"/>
      <c r="CX81" s="278"/>
      <c r="CY81" s="278"/>
      <c r="CZ81" s="278"/>
      <c r="DA81" s="278"/>
      <c r="DB81" s="281"/>
      <c r="DC81" s="276"/>
      <c r="DD81" s="276"/>
      <c r="DE81" s="269"/>
      <c r="DF81" s="269"/>
      <c r="DG81" s="270"/>
      <c r="DH81" s="270"/>
      <c r="DI81" s="276"/>
      <c r="DJ81" s="276"/>
      <c r="DK81" s="276"/>
      <c r="DL81" s="276"/>
      <c r="DM81" s="272"/>
      <c r="DN81" s="269"/>
      <c r="DO81" s="269"/>
      <c r="DP81" s="272"/>
      <c r="DQ81" s="269"/>
      <c r="DR81" s="281"/>
      <c r="DS81" s="269"/>
      <c r="DT81" s="274"/>
      <c r="DU81" s="275"/>
      <c r="DV81" s="275"/>
      <c r="DW81" s="273"/>
      <c r="DX81" s="273"/>
      <c r="DY81" s="275"/>
      <c r="DZ81" s="275"/>
      <c r="EA81" s="275"/>
      <c r="EB81" s="275"/>
      <c r="EC81" s="275"/>
      <c r="ED81" s="275"/>
      <c r="EE81" s="275"/>
      <c r="EF81" s="275"/>
      <c r="EG81" s="275"/>
      <c r="EH81" s="275"/>
      <c r="EI81" s="275"/>
      <c r="EJ81" s="275"/>
      <c r="EK81" s="273"/>
      <c r="EL81" s="289"/>
      <c r="EM81" s="289"/>
      <c r="EN81" s="289"/>
      <c r="EO81" s="289"/>
      <c r="EP81" s="289"/>
      <c r="EQ81" s="289"/>
      <c r="ER81" s="289"/>
      <c r="ES81" s="289"/>
      <c r="ET81" s="289"/>
      <c r="EU81" s="289"/>
      <c r="EV81" s="289"/>
      <c r="EW81" s="289"/>
      <c r="EX81" s="289"/>
      <c r="EY81" s="289"/>
      <c r="EZ81" s="289"/>
      <c r="FA81" s="289"/>
      <c r="FB81" s="289"/>
      <c r="FC81" s="289"/>
      <c r="FD81" s="289"/>
      <c r="FE81" s="290"/>
      <c r="FF81" s="290"/>
      <c r="FG81" s="290"/>
      <c r="FH81" s="290"/>
      <c r="FI81" s="290"/>
      <c r="FJ81" s="290"/>
      <c r="FK81" s="290"/>
      <c r="FL81" s="290"/>
      <c r="FM81" s="290"/>
      <c r="FN81" s="290"/>
      <c r="FO81" s="290"/>
      <c r="FP81" s="290"/>
      <c r="FQ81" s="290"/>
      <c r="FR81" s="290"/>
      <c r="FS81" s="290"/>
      <c r="FT81" s="290"/>
      <c r="FU81" s="290"/>
      <c r="FV81" s="290"/>
      <c r="FW81" s="290"/>
      <c r="FX81" s="268"/>
      <c r="FY81" s="268"/>
      <c r="FZ81" s="268"/>
      <c r="GA81" s="268"/>
      <c r="GB81" s="268"/>
      <c r="GC81" s="268"/>
      <c r="GD81" s="268"/>
      <c r="GE81" s="268"/>
      <c r="GF81" s="268"/>
      <c r="GG81" s="268"/>
      <c r="GH81" s="268"/>
      <c r="GI81" s="268"/>
      <c r="GJ81" s="268"/>
      <c r="GK81" s="268"/>
      <c r="GL81" s="268"/>
      <c r="GM81" s="268"/>
      <c r="GN81" s="268"/>
      <c r="GO81" s="268"/>
      <c r="HB81" s="294"/>
      <c r="HC81" s="294"/>
      <c r="HL81" s="341"/>
      <c r="HM81" s="341"/>
      <c r="HN81" s="341"/>
    </row>
    <row r="82" spans="1:222" x14ac:dyDescent="0.3">
      <c r="A82" s="269"/>
      <c r="B82" s="270"/>
      <c r="C82" s="270"/>
      <c r="D82" s="269"/>
      <c r="E82" s="281"/>
      <c r="F82" s="269"/>
      <c r="G82" s="384"/>
      <c r="H82" s="276"/>
      <c r="I82" s="272"/>
      <c r="J82" s="271"/>
      <c r="K82" s="269"/>
      <c r="L82" s="270"/>
      <c r="M82" s="270"/>
      <c r="N82" s="269"/>
      <c r="O82" s="270"/>
      <c r="P82" s="270"/>
      <c r="Q82" s="270"/>
      <c r="R82" s="270"/>
      <c r="S82" s="270"/>
      <c r="T82" s="270"/>
      <c r="U82" s="270"/>
      <c r="V82" s="270"/>
      <c r="W82" s="270"/>
      <c r="X82" s="270"/>
      <c r="Y82" s="270"/>
      <c r="Z82" s="269"/>
      <c r="AA82" s="269"/>
      <c r="AB82" s="269"/>
      <c r="AC82" s="269"/>
      <c r="AD82" s="281"/>
      <c r="AE82" s="281"/>
      <c r="AF82" s="276"/>
      <c r="AG82" s="276"/>
      <c r="AH82" s="281"/>
      <c r="AI82" s="281"/>
      <c r="AJ82" s="269"/>
      <c r="AK82" s="276"/>
      <c r="AL82" s="276"/>
      <c r="AM82" s="270"/>
      <c r="AN82" s="270"/>
      <c r="AO82" s="270"/>
      <c r="AP82" s="270"/>
      <c r="AQ82" s="273"/>
      <c r="AR82" s="273"/>
      <c r="AS82" s="273"/>
      <c r="AT82" s="273"/>
      <c r="AU82" s="270"/>
      <c r="AV82" s="276"/>
      <c r="AW82" s="276"/>
      <c r="AX82" s="275"/>
      <c r="AY82" s="276"/>
      <c r="AZ82" s="276"/>
      <c r="BA82" s="275"/>
      <c r="BB82" s="276"/>
      <c r="BC82" s="276"/>
      <c r="BD82" s="276"/>
      <c r="BE82" s="276"/>
      <c r="BF82" s="270"/>
      <c r="BG82" s="351"/>
      <c r="BH82" s="270"/>
      <c r="BI82" s="270"/>
      <c r="BJ82" s="276"/>
      <c r="BK82" s="276"/>
      <c r="BL82" s="370"/>
      <c r="BM82" s="373"/>
      <c r="BN82" s="370"/>
      <c r="BO82" s="282"/>
      <c r="BP82" s="276"/>
      <c r="BQ82" s="273"/>
      <c r="BR82" s="281"/>
      <c r="BS82" s="276"/>
      <c r="BT82" s="272"/>
      <c r="BU82" s="272"/>
      <c r="BV82" s="272"/>
      <c r="BW82" s="272"/>
      <c r="BX82" s="272"/>
      <c r="BY82" s="272"/>
      <c r="BZ82" s="272"/>
      <c r="CA82" s="277"/>
      <c r="CB82" s="273"/>
      <c r="CC82" s="276"/>
      <c r="CD82" s="275"/>
      <c r="CE82" s="275"/>
      <c r="CF82" s="270"/>
      <c r="CG82" s="270"/>
      <c r="CH82" s="269"/>
      <c r="CI82" s="281"/>
      <c r="CJ82" s="270"/>
      <c r="CK82" s="278"/>
      <c r="CL82" s="278"/>
      <c r="CM82" s="278"/>
      <c r="CN82" s="279"/>
      <c r="CO82" s="279"/>
      <c r="CP82" s="269"/>
      <c r="CQ82" s="281"/>
      <c r="CR82" s="276"/>
      <c r="CS82" s="272"/>
      <c r="CT82" s="272"/>
      <c r="CU82" s="278"/>
      <c r="CV82" s="278"/>
      <c r="CW82" s="278"/>
      <c r="CX82" s="278"/>
      <c r="CY82" s="278"/>
      <c r="CZ82" s="278"/>
      <c r="DA82" s="278"/>
      <c r="DB82" s="281"/>
      <c r="DC82" s="276"/>
      <c r="DD82" s="276"/>
      <c r="DE82" s="269"/>
      <c r="DF82" s="269"/>
      <c r="DG82" s="270"/>
      <c r="DH82" s="270"/>
      <c r="DI82" s="276"/>
      <c r="DJ82" s="276"/>
      <c r="DK82" s="276"/>
      <c r="DL82" s="276"/>
      <c r="DM82" s="272"/>
      <c r="DN82" s="269"/>
      <c r="DO82" s="269"/>
      <c r="DP82" s="272"/>
      <c r="DQ82" s="269"/>
      <c r="DR82" s="281"/>
      <c r="DS82" s="269"/>
      <c r="DT82" s="274"/>
      <c r="DU82" s="275"/>
      <c r="DV82" s="275"/>
      <c r="DW82" s="273"/>
      <c r="DX82" s="273"/>
      <c r="DY82" s="275"/>
      <c r="DZ82" s="275"/>
      <c r="EA82" s="275"/>
      <c r="EB82" s="275"/>
      <c r="EC82" s="275"/>
      <c r="ED82" s="275"/>
      <c r="EE82" s="275"/>
      <c r="EF82" s="275"/>
      <c r="EG82" s="275"/>
      <c r="EH82" s="275"/>
      <c r="EI82" s="275"/>
      <c r="EJ82" s="275"/>
      <c r="EK82" s="273"/>
      <c r="EL82" s="289"/>
      <c r="EM82" s="289"/>
      <c r="EN82" s="289"/>
      <c r="EO82" s="289"/>
      <c r="EP82" s="289"/>
      <c r="EQ82" s="289"/>
      <c r="ER82" s="289"/>
      <c r="ES82" s="289"/>
      <c r="ET82" s="289"/>
      <c r="EU82" s="289"/>
      <c r="EV82" s="289"/>
      <c r="EW82" s="289"/>
      <c r="EX82" s="289"/>
      <c r="EY82" s="289"/>
      <c r="EZ82" s="289"/>
      <c r="FA82" s="289"/>
      <c r="FB82" s="289"/>
      <c r="FC82" s="289"/>
      <c r="FD82" s="289"/>
      <c r="FE82" s="290"/>
      <c r="FF82" s="290"/>
      <c r="FG82" s="290"/>
      <c r="FH82" s="290"/>
      <c r="FI82" s="290"/>
      <c r="FJ82" s="290"/>
      <c r="FK82" s="290"/>
      <c r="FL82" s="290"/>
      <c r="FM82" s="290"/>
      <c r="FN82" s="290"/>
      <c r="FO82" s="290"/>
      <c r="FP82" s="290"/>
      <c r="FQ82" s="290"/>
      <c r="FR82" s="290"/>
      <c r="FS82" s="290"/>
      <c r="FT82" s="290"/>
      <c r="FU82" s="290"/>
      <c r="FV82" s="290"/>
      <c r="FW82" s="290"/>
      <c r="FX82" s="268"/>
      <c r="FY82" s="268"/>
      <c r="FZ82" s="268"/>
      <c r="GA82" s="268"/>
      <c r="GB82" s="268"/>
      <c r="GC82" s="268"/>
      <c r="GD82" s="268"/>
      <c r="GE82" s="268"/>
      <c r="GF82" s="268"/>
      <c r="GG82" s="268"/>
      <c r="GH82" s="268"/>
      <c r="GI82" s="268"/>
      <c r="GJ82" s="268"/>
      <c r="GK82" s="268"/>
      <c r="GL82" s="268"/>
      <c r="GM82" s="268"/>
      <c r="GN82" s="268"/>
      <c r="GO82" s="268"/>
      <c r="HB82" s="294"/>
      <c r="HC82" s="294"/>
      <c r="HL82" s="341"/>
      <c r="HM82" s="341"/>
      <c r="HN82" s="341"/>
    </row>
    <row r="83" spans="1:222" x14ac:dyDescent="0.3">
      <c r="A83" s="269"/>
      <c r="B83" s="270"/>
      <c r="C83" s="270"/>
      <c r="D83" s="269"/>
      <c r="E83" s="281"/>
      <c r="F83" s="269"/>
      <c r="G83" s="384"/>
      <c r="H83" s="276"/>
      <c r="I83" s="272"/>
      <c r="J83" s="271"/>
      <c r="K83" s="269"/>
      <c r="L83" s="270"/>
      <c r="M83" s="270"/>
      <c r="N83" s="269"/>
      <c r="O83" s="270"/>
      <c r="P83" s="270"/>
      <c r="Q83" s="270"/>
      <c r="R83" s="270"/>
      <c r="S83" s="270"/>
      <c r="T83" s="270"/>
      <c r="U83" s="270"/>
      <c r="V83" s="270"/>
      <c r="W83" s="270"/>
      <c r="X83" s="270"/>
      <c r="Y83" s="270"/>
      <c r="Z83" s="269"/>
      <c r="AA83" s="269"/>
      <c r="AB83" s="269"/>
      <c r="AC83" s="269"/>
      <c r="AD83" s="281"/>
      <c r="AE83" s="281"/>
      <c r="AF83" s="276"/>
      <c r="AG83" s="276"/>
      <c r="AH83" s="281"/>
      <c r="AI83" s="281"/>
      <c r="AJ83" s="269"/>
      <c r="AK83" s="276"/>
      <c r="AL83" s="276"/>
      <c r="AM83" s="270"/>
      <c r="AN83" s="270"/>
      <c r="AO83" s="270"/>
      <c r="AP83" s="270"/>
      <c r="AQ83" s="273"/>
      <c r="AR83" s="273"/>
      <c r="AS83" s="273"/>
      <c r="AT83" s="273"/>
      <c r="AU83" s="270"/>
      <c r="AV83" s="276"/>
      <c r="AW83" s="276"/>
      <c r="AX83" s="275"/>
      <c r="AY83" s="276"/>
      <c r="AZ83" s="276"/>
      <c r="BA83" s="275"/>
      <c r="BB83" s="276"/>
      <c r="BC83" s="276"/>
      <c r="BD83" s="276"/>
      <c r="BE83" s="276"/>
      <c r="BF83" s="270"/>
      <c r="BG83" s="351"/>
      <c r="BH83" s="270"/>
      <c r="BI83" s="270"/>
      <c r="BJ83" s="276"/>
      <c r="BK83" s="276"/>
      <c r="BL83" s="370"/>
      <c r="BM83" s="373"/>
      <c r="BN83" s="370"/>
      <c r="BO83" s="282"/>
      <c r="BP83" s="276"/>
      <c r="BQ83" s="273"/>
      <c r="BR83" s="281"/>
      <c r="BS83" s="276"/>
      <c r="BT83" s="272"/>
      <c r="BU83" s="272"/>
      <c r="BV83" s="272"/>
      <c r="BW83" s="272"/>
      <c r="BX83" s="272"/>
      <c r="BY83" s="272"/>
      <c r="BZ83" s="272"/>
      <c r="CA83" s="277"/>
      <c r="CB83" s="273"/>
      <c r="CC83" s="276"/>
      <c r="CD83" s="275"/>
      <c r="CE83" s="275"/>
      <c r="CF83" s="270"/>
      <c r="CG83" s="270"/>
      <c r="CH83" s="269"/>
      <c r="CI83" s="281"/>
      <c r="CJ83" s="270"/>
      <c r="CK83" s="278"/>
      <c r="CL83" s="278"/>
      <c r="CM83" s="278"/>
      <c r="CN83" s="279"/>
      <c r="CO83" s="279"/>
      <c r="CP83" s="269"/>
      <c r="CQ83" s="281"/>
      <c r="CR83" s="276"/>
      <c r="CS83" s="272"/>
      <c r="CT83" s="272"/>
      <c r="CU83" s="278"/>
      <c r="CV83" s="278"/>
      <c r="CW83" s="278"/>
      <c r="CX83" s="278"/>
      <c r="CY83" s="278"/>
      <c r="CZ83" s="278"/>
      <c r="DA83" s="278"/>
      <c r="DB83" s="281"/>
      <c r="DC83" s="276"/>
      <c r="DD83" s="276"/>
      <c r="DE83" s="269"/>
      <c r="DF83" s="269"/>
      <c r="DG83" s="270"/>
      <c r="DH83" s="270"/>
      <c r="DI83" s="276"/>
      <c r="DJ83" s="276"/>
      <c r="DK83" s="276"/>
      <c r="DL83" s="276"/>
      <c r="DM83" s="272"/>
      <c r="DN83" s="269"/>
      <c r="DO83" s="269"/>
      <c r="DP83" s="272"/>
      <c r="DQ83" s="269"/>
      <c r="DR83" s="281"/>
      <c r="DS83" s="269"/>
      <c r="DT83" s="274"/>
      <c r="DU83" s="275"/>
      <c r="DV83" s="275"/>
      <c r="DW83" s="273"/>
      <c r="DX83" s="273"/>
      <c r="DY83" s="275"/>
      <c r="DZ83" s="275"/>
      <c r="EA83" s="275"/>
      <c r="EB83" s="275"/>
      <c r="EC83" s="275"/>
      <c r="ED83" s="275"/>
      <c r="EE83" s="275"/>
      <c r="EF83" s="275"/>
      <c r="EG83" s="275"/>
      <c r="EH83" s="275"/>
      <c r="EI83" s="275"/>
      <c r="EJ83" s="275"/>
      <c r="EK83" s="273"/>
      <c r="EL83" s="289"/>
      <c r="EM83" s="289"/>
      <c r="EN83" s="289"/>
      <c r="EO83" s="289"/>
      <c r="EP83" s="289"/>
      <c r="EQ83" s="289"/>
      <c r="ER83" s="289"/>
      <c r="ES83" s="289"/>
      <c r="ET83" s="289"/>
      <c r="EU83" s="289"/>
      <c r="EV83" s="289"/>
      <c r="EW83" s="289"/>
      <c r="EX83" s="289"/>
      <c r="EY83" s="289"/>
      <c r="EZ83" s="289"/>
      <c r="FA83" s="289"/>
      <c r="FB83" s="289"/>
      <c r="FC83" s="289"/>
      <c r="FD83" s="289"/>
      <c r="FE83" s="290"/>
      <c r="FF83" s="290"/>
      <c r="FG83" s="290"/>
      <c r="FH83" s="290"/>
      <c r="FI83" s="290"/>
      <c r="FJ83" s="290"/>
      <c r="FK83" s="290"/>
      <c r="FL83" s="290"/>
      <c r="FM83" s="290"/>
      <c r="FN83" s="290"/>
      <c r="FO83" s="290"/>
      <c r="FP83" s="290"/>
      <c r="FQ83" s="290"/>
      <c r="FR83" s="290"/>
      <c r="FS83" s="290"/>
      <c r="FT83" s="290"/>
      <c r="FU83" s="290"/>
      <c r="FV83" s="290"/>
      <c r="FW83" s="290"/>
      <c r="FX83" s="268"/>
      <c r="FY83" s="268"/>
      <c r="FZ83" s="268"/>
      <c r="GA83" s="268"/>
      <c r="GB83" s="268"/>
      <c r="GC83" s="268"/>
      <c r="GD83" s="268"/>
      <c r="GE83" s="268"/>
      <c r="GF83" s="268"/>
      <c r="GG83" s="268"/>
      <c r="GH83" s="268"/>
      <c r="GI83" s="268"/>
      <c r="GJ83" s="268"/>
      <c r="GK83" s="268"/>
      <c r="GL83" s="268"/>
      <c r="GM83" s="268"/>
      <c r="GN83" s="268"/>
      <c r="GO83" s="268"/>
      <c r="HB83" s="294"/>
      <c r="HC83" s="294"/>
      <c r="HL83" s="341"/>
      <c r="HM83" s="341"/>
      <c r="HN83" s="341"/>
    </row>
    <row r="84" spans="1:222" x14ac:dyDescent="0.3">
      <c r="A84" s="269"/>
      <c r="B84" s="270"/>
      <c r="C84" s="270"/>
      <c r="D84" s="269"/>
      <c r="E84" s="281"/>
      <c r="F84" s="269"/>
      <c r="G84" s="384"/>
      <c r="H84" s="276"/>
      <c r="I84" s="272"/>
      <c r="J84" s="271"/>
      <c r="K84" s="269"/>
      <c r="L84" s="270"/>
      <c r="M84" s="270"/>
      <c r="N84" s="269"/>
      <c r="O84" s="270"/>
      <c r="P84" s="270"/>
      <c r="Q84" s="270"/>
      <c r="R84" s="270"/>
      <c r="S84" s="270"/>
      <c r="T84" s="270"/>
      <c r="U84" s="270"/>
      <c r="V84" s="270"/>
      <c r="W84" s="270"/>
      <c r="X84" s="270"/>
      <c r="Y84" s="270"/>
      <c r="Z84" s="269"/>
      <c r="AA84" s="269"/>
      <c r="AB84" s="269"/>
      <c r="AC84" s="269"/>
      <c r="AD84" s="281"/>
      <c r="AE84" s="281"/>
      <c r="AF84" s="276"/>
      <c r="AG84" s="276"/>
      <c r="AH84" s="281"/>
      <c r="AI84" s="281"/>
      <c r="AJ84" s="269"/>
      <c r="AK84" s="276"/>
      <c r="AL84" s="276"/>
      <c r="AM84" s="270"/>
      <c r="AN84" s="270"/>
      <c r="AO84" s="270"/>
      <c r="AP84" s="270"/>
      <c r="AQ84" s="273"/>
      <c r="AR84" s="273"/>
      <c r="AS84" s="273"/>
      <c r="AT84" s="273"/>
      <c r="AU84" s="270"/>
      <c r="AV84" s="276"/>
      <c r="AW84" s="276"/>
      <c r="AX84" s="275"/>
      <c r="AY84" s="276"/>
      <c r="AZ84" s="276"/>
      <c r="BA84" s="275"/>
      <c r="BB84" s="276"/>
      <c r="BC84" s="276"/>
      <c r="BD84" s="276"/>
      <c r="BE84" s="276"/>
      <c r="BF84" s="270"/>
      <c r="BG84" s="351"/>
      <c r="BH84" s="270"/>
      <c r="BI84" s="270"/>
      <c r="BJ84" s="276"/>
      <c r="BK84" s="276"/>
      <c r="BL84" s="370"/>
      <c r="BM84" s="373"/>
      <c r="BN84" s="370"/>
      <c r="BO84" s="282"/>
      <c r="BP84" s="276"/>
      <c r="BQ84" s="273"/>
      <c r="BR84" s="281"/>
      <c r="BS84" s="276"/>
      <c r="BT84" s="272"/>
      <c r="BU84" s="272"/>
      <c r="BV84" s="272"/>
      <c r="BW84" s="272"/>
      <c r="BX84" s="272"/>
      <c r="BY84" s="272"/>
      <c r="BZ84" s="272"/>
      <c r="CA84" s="277"/>
      <c r="CB84" s="273"/>
      <c r="CC84" s="276"/>
      <c r="CD84" s="275"/>
      <c r="CE84" s="275"/>
      <c r="CF84" s="270"/>
      <c r="CG84" s="270"/>
      <c r="CH84" s="269"/>
      <c r="CI84" s="281"/>
      <c r="CJ84" s="270"/>
      <c r="CK84" s="278"/>
      <c r="CL84" s="278"/>
      <c r="CM84" s="278"/>
      <c r="CN84" s="279"/>
      <c r="CO84" s="279"/>
      <c r="CP84" s="269"/>
      <c r="CQ84" s="281"/>
      <c r="CR84" s="276"/>
      <c r="CS84" s="272"/>
      <c r="CT84" s="272"/>
      <c r="CU84" s="278"/>
      <c r="CV84" s="278"/>
      <c r="CW84" s="278"/>
      <c r="CX84" s="278"/>
      <c r="CY84" s="278"/>
      <c r="CZ84" s="278"/>
      <c r="DA84" s="278"/>
      <c r="DB84" s="281"/>
      <c r="DC84" s="276"/>
      <c r="DD84" s="276"/>
      <c r="DE84" s="269"/>
      <c r="DF84" s="269"/>
      <c r="DG84" s="270"/>
      <c r="DH84" s="270"/>
      <c r="DI84" s="276"/>
      <c r="DJ84" s="276"/>
      <c r="DK84" s="276"/>
      <c r="DL84" s="276"/>
      <c r="DM84" s="272"/>
      <c r="DN84" s="269"/>
      <c r="DO84" s="269"/>
      <c r="DP84" s="272"/>
      <c r="DQ84" s="269"/>
      <c r="DR84" s="281"/>
      <c r="DS84" s="269"/>
      <c r="DT84" s="274"/>
      <c r="DU84" s="275"/>
      <c r="DV84" s="275"/>
      <c r="DW84" s="273"/>
      <c r="DX84" s="273"/>
      <c r="DY84" s="275"/>
      <c r="DZ84" s="275"/>
      <c r="EA84" s="275"/>
      <c r="EB84" s="275"/>
      <c r="EC84" s="275"/>
      <c r="ED84" s="275"/>
      <c r="EE84" s="275"/>
      <c r="EF84" s="275"/>
      <c r="EG84" s="275"/>
      <c r="EH84" s="275"/>
      <c r="EI84" s="275"/>
      <c r="EJ84" s="275"/>
      <c r="EK84" s="273"/>
      <c r="EL84" s="289"/>
      <c r="EM84" s="289"/>
      <c r="EN84" s="289"/>
      <c r="EO84" s="289"/>
      <c r="EP84" s="289"/>
      <c r="EQ84" s="289"/>
      <c r="ER84" s="289"/>
      <c r="ES84" s="289"/>
      <c r="ET84" s="289"/>
      <c r="EU84" s="289"/>
      <c r="EV84" s="289"/>
      <c r="EW84" s="289"/>
      <c r="EX84" s="289"/>
      <c r="EY84" s="289"/>
      <c r="EZ84" s="289"/>
      <c r="FA84" s="289"/>
      <c r="FB84" s="289"/>
      <c r="FC84" s="289"/>
      <c r="FD84" s="289"/>
      <c r="FE84" s="290"/>
      <c r="FF84" s="290"/>
      <c r="FG84" s="290"/>
      <c r="FH84" s="290"/>
      <c r="FI84" s="290"/>
      <c r="FJ84" s="290"/>
      <c r="FK84" s="290"/>
      <c r="FL84" s="290"/>
      <c r="FM84" s="290"/>
      <c r="FN84" s="290"/>
      <c r="FO84" s="290"/>
      <c r="FP84" s="290"/>
      <c r="FQ84" s="290"/>
      <c r="FR84" s="290"/>
      <c r="FS84" s="290"/>
      <c r="FT84" s="290"/>
      <c r="FU84" s="290"/>
      <c r="FV84" s="290"/>
      <c r="FW84" s="290"/>
      <c r="FX84" s="268"/>
      <c r="FY84" s="268"/>
      <c r="FZ84" s="268"/>
      <c r="GA84" s="268"/>
      <c r="GB84" s="268"/>
      <c r="GC84" s="268"/>
      <c r="GD84" s="268"/>
      <c r="GE84" s="268"/>
      <c r="GF84" s="268"/>
      <c r="GG84" s="268"/>
      <c r="GH84" s="268"/>
      <c r="GI84" s="268"/>
      <c r="GJ84" s="268"/>
      <c r="GK84" s="268"/>
      <c r="GL84" s="268"/>
      <c r="GM84" s="268"/>
      <c r="GN84" s="268"/>
      <c r="GO84" s="268"/>
      <c r="HB84" s="294"/>
      <c r="HC84" s="294"/>
      <c r="HL84" s="341"/>
      <c r="HM84" s="341"/>
      <c r="HN84" s="341"/>
    </row>
    <row r="85" spans="1:222" x14ac:dyDescent="0.3">
      <c r="A85" s="269"/>
      <c r="B85" s="270"/>
      <c r="C85" s="270"/>
      <c r="D85" s="269"/>
      <c r="E85" s="281"/>
      <c r="F85" s="269"/>
      <c r="G85" s="384"/>
      <c r="H85" s="276"/>
      <c r="I85" s="272"/>
      <c r="J85" s="271"/>
      <c r="K85" s="269"/>
      <c r="L85" s="270"/>
      <c r="M85" s="270"/>
      <c r="N85" s="269"/>
      <c r="O85" s="270"/>
      <c r="P85" s="270"/>
      <c r="Q85" s="270"/>
      <c r="R85" s="270"/>
      <c r="S85" s="270"/>
      <c r="T85" s="270"/>
      <c r="U85" s="270"/>
      <c r="V85" s="270"/>
      <c r="W85" s="270"/>
      <c r="X85" s="270"/>
      <c r="Y85" s="270"/>
      <c r="Z85" s="269"/>
      <c r="AA85" s="269"/>
      <c r="AB85" s="269"/>
      <c r="AC85" s="269"/>
      <c r="AD85" s="281"/>
      <c r="AE85" s="281"/>
      <c r="AF85" s="276"/>
      <c r="AG85" s="276"/>
      <c r="AH85" s="281"/>
      <c r="AI85" s="281"/>
      <c r="AJ85" s="269"/>
      <c r="AK85" s="276"/>
      <c r="AL85" s="276"/>
      <c r="AM85" s="270"/>
      <c r="AN85" s="270"/>
      <c r="AO85" s="270"/>
      <c r="AP85" s="270"/>
      <c r="AQ85" s="273"/>
      <c r="AR85" s="273"/>
      <c r="AS85" s="273"/>
      <c r="AT85" s="273"/>
      <c r="AU85" s="270"/>
      <c r="AV85" s="276"/>
      <c r="AW85" s="276"/>
      <c r="AX85" s="275"/>
      <c r="AY85" s="276"/>
      <c r="AZ85" s="276"/>
      <c r="BA85" s="275"/>
      <c r="BB85" s="276"/>
      <c r="BC85" s="276"/>
      <c r="BD85" s="276"/>
      <c r="BE85" s="276"/>
      <c r="BF85" s="270"/>
      <c r="BG85" s="351"/>
      <c r="BH85" s="270"/>
      <c r="BI85" s="270"/>
      <c r="BJ85" s="276"/>
      <c r="BK85" s="276"/>
      <c r="BL85" s="370"/>
      <c r="BM85" s="373"/>
      <c r="BN85" s="370"/>
      <c r="BO85" s="282"/>
      <c r="BP85" s="276"/>
      <c r="BQ85" s="273"/>
      <c r="BR85" s="281"/>
      <c r="BS85" s="276"/>
      <c r="BT85" s="272"/>
      <c r="BU85" s="272"/>
      <c r="BV85" s="272"/>
      <c r="BW85" s="272"/>
      <c r="BX85" s="272"/>
      <c r="BY85" s="272"/>
      <c r="BZ85" s="272"/>
      <c r="CA85" s="277"/>
      <c r="CB85" s="273"/>
      <c r="CC85" s="276"/>
      <c r="CD85" s="275"/>
      <c r="CE85" s="275"/>
      <c r="CF85" s="270"/>
      <c r="CG85" s="270"/>
      <c r="CH85" s="269"/>
      <c r="CI85" s="281"/>
      <c r="CJ85" s="270"/>
      <c r="CK85" s="278"/>
      <c r="CL85" s="278"/>
      <c r="CM85" s="278"/>
      <c r="CN85" s="279"/>
      <c r="CO85" s="279"/>
      <c r="CP85" s="269"/>
      <c r="CQ85" s="281"/>
      <c r="CR85" s="276"/>
      <c r="CS85" s="272"/>
      <c r="CT85" s="272"/>
      <c r="CU85" s="278"/>
      <c r="CV85" s="278"/>
      <c r="CW85" s="278"/>
      <c r="CX85" s="278"/>
      <c r="CY85" s="278"/>
      <c r="CZ85" s="278"/>
      <c r="DA85" s="278"/>
      <c r="DB85" s="281"/>
      <c r="DC85" s="276"/>
      <c r="DD85" s="276"/>
      <c r="DE85" s="269"/>
      <c r="DF85" s="269"/>
      <c r="DG85" s="270"/>
      <c r="DH85" s="270"/>
      <c r="DI85" s="276"/>
      <c r="DJ85" s="276"/>
      <c r="DK85" s="276"/>
      <c r="DL85" s="276"/>
      <c r="DM85" s="272"/>
      <c r="DN85" s="269"/>
      <c r="DO85" s="269"/>
      <c r="DP85" s="272"/>
      <c r="DQ85" s="269"/>
      <c r="DR85" s="281"/>
      <c r="DS85" s="269"/>
      <c r="DT85" s="274"/>
      <c r="DU85" s="275"/>
      <c r="DV85" s="275"/>
      <c r="DW85" s="273"/>
      <c r="DX85" s="273"/>
      <c r="DY85" s="275"/>
      <c r="DZ85" s="275"/>
      <c r="EA85" s="275"/>
      <c r="EB85" s="275"/>
      <c r="EC85" s="275"/>
      <c r="ED85" s="275"/>
      <c r="EE85" s="275"/>
      <c r="EF85" s="275"/>
      <c r="EG85" s="275"/>
      <c r="EH85" s="275"/>
      <c r="EI85" s="275"/>
      <c r="EJ85" s="275"/>
      <c r="EK85" s="273"/>
      <c r="EL85" s="289"/>
      <c r="EM85" s="289"/>
      <c r="EN85" s="289"/>
      <c r="EO85" s="289"/>
      <c r="EP85" s="289"/>
      <c r="EQ85" s="289"/>
      <c r="ER85" s="289"/>
      <c r="ES85" s="289"/>
      <c r="ET85" s="289"/>
      <c r="EU85" s="289"/>
      <c r="EV85" s="289"/>
      <c r="EW85" s="289"/>
      <c r="EX85" s="289"/>
      <c r="EY85" s="289"/>
      <c r="EZ85" s="289"/>
      <c r="FA85" s="289"/>
      <c r="FB85" s="289"/>
      <c r="FC85" s="289"/>
      <c r="FD85" s="289"/>
      <c r="FE85" s="290"/>
      <c r="FF85" s="290"/>
      <c r="FG85" s="290"/>
      <c r="FH85" s="290"/>
      <c r="FI85" s="290"/>
      <c r="FJ85" s="290"/>
      <c r="FK85" s="290"/>
      <c r="FL85" s="290"/>
      <c r="FM85" s="290"/>
      <c r="FN85" s="290"/>
      <c r="FO85" s="290"/>
      <c r="FP85" s="290"/>
      <c r="FQ85" s="290"/>
      <c r="FR85" s="290"/>
      <c r="FS85" s="290"/>
      <c r="FT85" s="290"/>
      <c r="FU85" s="290"/>
      <c r="FV85" s="290"/>
      <c r="FW85" s="290"/>
      <c r="FX85" s="268"/>
      <c r="FY85" s="268"/>
      <c r="FZ85" s="268"/>
      <c r="GA85" s="268"/>
      <c r="GB85" s="268"/>
      <c r="GC85" s="268"/>
      <c r="GD85" s="268"/>
      <c r="GE85" s="268"/>
      <c r="GF85" s="268"/>
      <c r="GG85" s="268"/>
      <c r="GH85" s="268"/>
      <c r="GI85" s="268"/>
      <c r="GJ85" s="268"/>
      <c r="GK85" s="268"/>
      <c r="GL85" s="268"/>
      <c r="GM85" s="268"/>
      <c r="GN85" s="268"/>
      <c r="GO85" s="268"/>
      <c r="HB85" s="294"/>
      <c r="HC85" s="294"/>
      <c r="HL85" s="341"/>
      <c r="HM85" s="341"/>
      <c r="HN85" s="341"/>
    </row>
    <row r="86" spans="1:222" x14ac:dyDescent="0.3">
      <c r="A86" s="269"/>
      <c r="B86" s="270"/>
      <c r="C86" s="270"/>
      <c r="D86" s="269"/>
      <c r="E86" s="281"/>
      <c r="F86" s="269"/>
      <c r="G86" s="384"/>
      <c r="H86" s="276"/>
      <c r="I86" s="272"/>
      <c r="J86" s="271"/>
      <c r="K86" s="269"/>
      <c r="L86" s="270"/>
      <c r="M86" s="270"/>
      <c r="N86" s="269"/>
      <c r="O86" s="270"/>
      <c r="P86" s="270"/>
      <c r="Q86" s="270"/>
      <c r="R86" s="270"/>
      <c r="S86" s="270"/>
      <c r="T86" s="270"/>
      <c r="U86" s="270"/>
      <c r="V86" s="270"/>
      <c r="W86" s="270"/>
      <c r="X86" s="270"/>
      <c r="Y86" s="270"/>
      <c r="Z86" s="269"/>
      <c r="AA86" s="269"/>
      <c r="AB86" s="269"/>
      <c r="AC86" s="269"/>
      <c r="AD86" s="281"/>
      <c r="AE86" s="281"/>
      <c r="AF86" s="276"/>
      <c r="AG86" s="276"/>
      <c r="AH86" s="281"/>
      <c r="AI86" s="281"/>
      <c r="AJ86" s="269"/>
      <c r="AK86" s="276"/>
      <c r="AL86" s="276"/>
      <c r="AM86" s="270"/>
      <c r="AN86" s="270"/>
      <c r="AO86" s="270"/>
      <c r="AP86" s="270"/>
      <c r="AQ86" s="273"/>
      <c r="AR86" s="273"/>
      <c r="AS86" s="273"/>
      <c r="AT86" s="273"/>
      <c r="AU86" s="270"/>
      <c r="AV86" s="276"/>
      <c r="AW86" s="276"/>
      <c r="AX86" s="275"/>
      <c r="AY86" s="276"/>
      <c r="AZ86" s="276"/>
      <c r="BA86" s="275"/>
      <c r="BB86" s="276"/>
      <c r="BC86" s="276"/>
      <c r="BD86" s="276"/>
      <c r="BE86" s="276"/>
      <c r="BF86" s="270"/>
      <c r="BG86" s="351"/>
      <c r="BH86" s="270"/>
      <c r="BI86" s="270"/>
      <c r="BJ86" s="276"/>
      <c r="BK86" s="276"/>
      <c r="BL86" s="370"/>
      <c r="BM86" s="373"/>
      <c r="BN86" s="370"/>
      <c r="BO86" s="282"/>
      <c r="BP86" s="276"/>
      <c r="BQ86" s="273"/>
      <c r="BR86" s="281"/>
      <c r="BS86" s="276"/>
      <c r="BT86" s="272"/>
      <c r="BU86" s="272"/>
      <c r="BV86" s="272"/>
      <c r="BW86" s="272"/>
      <c r="BX86" s="272"/>
      <c r="BY86" s="272"/>
      <c r="BZ86" s="272"/>
      <c r="CA86" s="277"/>
      <c r="CB86" s="273"/>
      <c r="CC86" s="276"/>
      <c r="CD86" s="275"/>
      <c r="CE86" s="275"/>
      <c r="CF86" s="270"/>
      <c r="CG86" s="270"/>
      <c r="CH86" s="269"/>
      <c r="CI86" s="281"/>
      <c r="CJ86" s="270"/>
      <c r="CK86" s="278"/>
      <c r="CL86" s="278"/>
      <c r="CM86" s="278"/>
      <c r="CN86" s="279"/>
      <c r="CO86" s="279"/>
      <c r="CP86" s="269"/>
      <c r="CQ86" s="281"/>
      <c r="CR86" s="276"/>
      <c r="CS86" s="272"/>
      <c r="CT86" s="272"/>
      <c r="CU86" s="278"/>
      <c r="CV86" s="278"/>
      <c r="CW86" s="278"/>
      <c r="CX86" s="278"/>
      <c r="CY86" s="278"/>
      <c r="CZ86" s="278"/>
      <c r="DA86" s="278"/>
      <c r="DB86" s="281"/>
      <c r="DC86" s="276"/>
      <c r="DD86" s="276"/>
      <c r="DE86" s="269"/>
      <c r="DF86" s="269"/>
      <c r="DG86" s="270"/>
      <c r="DH86" s="270"/>
      <c r="DI86" s="276"/>
      <c r="DJ86" s="276"/>
      <c r="DK86" s="276"/>
      <c r="DL86" s="276"/>
      <c r="DM86" s="272"/>
      <c r="DN86" s="269"/>
      <c r="DO86" s="269"/>
      <c r="DP86" s="272"/>
      <c r="DQ86" s="269"/>
      <c r="DR86" s="281"/>
      <c r="DS86" s="269"/>
      <c r="DT86" s="274"/>
      <c r="DU86" s="275"/>
      <c r="DV86" s="275"/>
      <c r="DW86" s="273"/>
      <c r="DX86" s="273"/>
      <c r="DY86" s="275"/>
      <c r="DZ86" s="275"/>
      <c r="EA86" s="275"/>
      <c r="EB86" s="275"/>
      <c r="EC86" s="275"/>
      <c r="ED86" s="275"/>
      <c r="EE86" s="275"/>
      <c r="EF86" s="275"/>
      <c r="EG86" s="275"/>
      <c r="EH86" s="275"/>
      <c r="EI86" s="275"/>
      <c r="EJ86" s="275"/>
      <c r="EK86" s="273"/>
      <c r="EL86" s="289"/>
      <c r="EM86" s="289"/>
      <c r="EN86" s="289"/>
      <c r="EO86" s="289"/>
      <c r="EP86" s="289"/>
      <c r="EQ86" s="289"/>
      <c r="ER86" s="289"/>
      <c r="ES86" s="289"/>
      <c r="ET86" s="289"/>
      <c r="EU86" s="289"/>
      <c r="EV86" s="289"/>
      <c r="EW86" s="289"/>
      <c r="EX86" s="289"/>
      <c r="EY86" s="289"/>
      <c r="EZ86" s="289"/>
      <c r="FA86" s="289"/>
      <c r="FB86" s="289"/>
      <c r="FC86" s="289"/>
      <c r="FD86" s="289"/>
      <c r="FE86" s="290"/>
      <c r="FF86" s="290"/>
      <c r="FG86" s="290"/>
      <c r="FH86" s="290"/>
      <c r="FI86" s="290"/>
      <c r="FJ86" s="290"/>
      <c r="FK86" s="290"/>
      <c r="FL86" s="290"/>
      <c r="FM86" s="290"/>
      <c r="FN86" s="290"/>
      <c r="FO86" s="290"/>
      <c r="FP86" s="290"/>
      <c r="FQ86" s="290"/>
      <c r="FR86" s="290"/>
      <c r="FS86" s="290"/>
      <c r="FT86" s="290"/>
      <c r="FU86" s="290"/>
      <c r="FV86" s="290"/>
      <c r="FW86" s="290"/>
      <c r="FX86" s="268"/>
      <c r="FY86" s="268"/>
      <c r="FZ86" s="268"/>
      <c r="GA86" s="268"/>
      <c r="GB86" s="268"/>
      <c r="GC86" s="268"/>
      <c r="GD86" s="268"/>
      <c r="GE86" s="268"/>
      <c r="GF86" s="268"/>
      <c r="GG86" s="268"/>
      <c r="GH86" s="268"/>
      <c r="GI86" s="268"/>
      <c r="GJ86" s="268"/>
      <c r="GK86" s="268"/>
      <c r="GL86" s="268"/>
      <c r="GM86" s="268"/>
      <c r="GN86" s="268"/>
      <c r="GO86" s="268"/>
      <c r="HB86" s="294"/>
      <c r="HC86" s="294"/>
      <c r="HL86" s="341"/>
      <c r="HM86" s="341"/>
      <c r="HN86" s="341"/>
    </row>
    <row r="87" spans="1:222" x14ac:dyDescent="0.3">
      <c r="A87" s="269"/>
      <c r="B87" s="270"/>
      <c r="C87" s="270"/>
      <c r="D87" s="269"/>
      <c r="E87" s="281"/>
      <c r="F87" s="269"/>
      <c r="G87" s="384"/>
      <c r="H87" s="276"/>
      <c r="I87" s="272"/>
      <c r="J87" s="271"/>
      <c r="K87" s="269"/>
      <c r="L87" s="270"/>
      <c r="M87" s="270"/>
      <c r="N87" s="269"/>
      <c r="O87" s="270"/>
      <c r="P87" s="270"/>
      <c r="Q87" s="270"/>
      <c r="R87" s="270"/>
      <c r="S87" s="270"/>
      <c r="T87" s="270"/>
      <c r="U87" s="270"/>
      <c r="V87" s="270"/>
      <c r="W87" s="270"/>
      <c r="X87" s="270"/>
      <c r="Y87" s="270"/>
      <c r="Z87" s="269"/>
      <c r="AA87" s="269"/>
      <c r="AB87" s="269"/>
      <c r="AC87" s="269"/>
      <c r="AD87" s="281"/>
      <c r="AE87" s="281"/>
      <c r="AF87" s="276"/>
      <c r="AG87" s="276"/>
      <c r="AH87" s="281"/>
      <c r="AI87" s="281"/>
      <c r="AJ87" s="269"/>
      <c r="AK87" s="276"/>
      <c r="AL87" s="276"/>
      <c r="AM87" s="270"/>
      <c r="AN87" s="270"/>
      <c r="AO87" s="270"/>
      <c r="AP87" s="270"/>
      <c r="AQ87" s="273"/>
      <c r="AR87" s="273"/>
      <c r="AS87" s="273"/>
      <c r="AT87" s="273"/>
      <c r="AU87" s="270"/>
      <c r="AV87" s="276"/>
      <c r="AW87" s="276"/>
      <c r="AX87" s="275"/>
      <c r="AY87" s="276"/>
      <c r="AZ87" s="276"/>
      <c r="BA87" s="275"/>
      <c r="BB87" s="276"/>
      <c r="BC87" s="276"/>
      <c r="BD87" s="276"/>
      <c r="BE87" s="276"/>
      <c r="BF87" s="270"/>
      <c r="BG87" s="351"/>
      <c r="BH87" s="270"/>
      <c r="BI87" s="270"/>
      <c r="BJ87" s="276"/>
      <c r="BK87" s="276"/>
      <c r="BL87" s="370"/>
      <c r="BM87" s="373"/>
      <c r="BN87" s="370"/>
      <c r="BO87" s="282"/>
      <c r="BP87" s="276"/>
      <c r="BQ87" s="273"/>
      <c r="BR87" s="281"/>
      <c r="BS87" s="276"/>
      <c r="BT87" s="272"/>
      <c r="BU87" s="272"/>
      <c r="BV87" s="272"/>
      <c r="BW87" s="272"/>
      <c r="BX87" s="272"/>
      <c r="BY87" s="272"/>
      <c r="BZ87" s="272"/>
      <c r="CA87" s="277"/>
      <c r="CB87" s="273"/>
      <c r="CC87" s="276"/>
      <c r="CD87" s="275"/>
      <c r="CE87" s="275"/>
      <c r="CF87" s="270"/>
      <c r="CG87" s="270"/>
      <c r="CH87" s="269"/>
      <c r="CI87" s="281"/>
      <c r="CJ87" s="270"/>
      <c r="CK87" s="278"/>
      <c r="CL87" s="278"/>
      <c r="CM87" s="278"/>
      <c r="CN87" s="279"/>
      <c r="CO87" s="279"/>
      <c r="CP87" s="269"/>
      <c r="CQ87" s="281"/>
      <c r="CR87" s="276"/>
      <c r="CS87" s="272"/>
      <c r="CT87" s="272"/>
      <c r="CU87" s="278"/>
      <c r="CV87" s="278"/>
      <c r="CW87" s="278"/>
      <c r="CX87" s="278"/>
      <c r="CY87" s="278"/>
      <c r="CZ87" s="278"/>
      <c r="DA87" s="278"/>
      <c r="DB87" s="281"/>
      <c r="DC87" s="276"/>
      <c r="DD87" s="276"/>
      <c r="DE87" s="269"/>
      <c r="DF87" s="269"/>
      <c r="DG87" s="270"/>
      <c r="DH87" s="270"/>
      <c r="DI87" s="276"/>
      <c r="DJ87" s="276"/>
      <c r="DK87" s="276"/>
      <c r="DL87" s="276"/>
      <c r="DM87" s="272"/>
      <c r="DN87" s="269"/>
      <c r="DO87" s="269"/>
      <c r="DP87" s="272"/>
      <c r="DQ87" s="269"/>
      <c r="DR87" s="281"/>
      <c r="DS87" s="269"/>
      <c r="DT87" s="274"/>
      <c r="DU87" s="275"/>
      <c r="DV87" s="275"/>
      <c r="DW87" s="273"/>
      <c r="DX87" s="273"/>
      <c r="DY87" s="275"/>
      <c r="DZ87" s="275"/>
      <c r="EA87" s="275"/>
      <c r="EB87" s="275"/>
      <c r="EC87" s="275"/>
      <c r="ED87" s="275"/>
      <c r="EE87" s="275"/>
      <c r="EF87" s="275"/>
      <c r="EG87" s="275"/>
      <c r="EH87" s="275"/>
      <c r="EI87" s="275"/>
      <c r="EJ87" s="275"/>
      <c r="EK87" s="273"/>
      <c r="EL87" s="289"/>
      <c r="EM87" s="289"/>
      <c r="EN87" s="289"/>
      <c r="EO87" s="289"/>
      <c r="EP87" s="289"/>
      <c r="EQ87" s="289"/>
      <c r="ER87" s="289"/>
      <c r="ES87" s="289"/>
      <c r="ET87" s="289"/>
      <c r="EU87" s="289"/>
      <c r="EV87" s="289"/>
      <c r="EW87" s="289"/>
      <c r="EX87" s="289"/>
      <c r="EY87" s="289"/>
      <c r="EZ87" s="289"/>
      <c r="FA87" s="289"/>
      <c r="FB87" s="289"/>
      <c r="FC87" s="289"/>
      <c r="FD87" s="289"/>
      <c r="FE87" s="290"/>
      <c r="FF87" s="290"/>
      <c r="FG87" s="290"/>
      <c r="FH87" s="290"/>
      <c r="FI87" s="290"/>
      <c r="FJ87" s="290"/>
      <c r="FK87" s="290"/>
      <c r="FL87" s="290"/>
      <c r="FM87" s="290"/>
      <c r="FN87" s="290"/>
      <c r="FO87" s="290"/>
      <c r="FP87" s="290"/>
      <c r="FQ87" s="290"/>
      <c r="FR87" s="290"/>
      <c r="FS87" s="290"/>
      <c r="FT87" s="290"/>
      <c r="FU87" s="290"/>
      <c r="FV87" s="290"/>
      <c r="FW87" s="290"/>
      <c r="FX87" s="268"/>
      <c r="FY87" s="268"/>
      <c r="FZ87" s="268"/>
      <c r="GA87" s="268"/>
      <c r="GB87" s="268"/>
      <c r="GC87" s="268"/>
      <c r="GD87" s="268"/>
      <c r="GE87" s="268"/>
      <c r="GF87" s="268"/>
      <c r="GG87" s="268"/>
      <c r="GH87" s="268"/>
      <c r="GI87" s="268"/>
      <c r="GJ87" s="268"/>
      <c r="GK87" s="268"/>
      <c r="GL87" s="268"/>
      <c r="GM87" s="268"/>
      <c r="GN87" s="268"/>
      <c r="GO87" s="268"/>
      <c r="HB87" s="294"/>
      <c r="HC87" s="294"/>
      <c r="HL87" s="341"/>
      <c r="HM87" s="341"/>
      <c r="HN87" s="341"/>
    </row>
    <row r="88" spans="1:222" x14ac:dyDescent="0.3">
      <c r="A88" s="269"/>
      <c r="B88" s="270"/>
      <c r="C88" s="270"/>
      <c r="D88" s="269"/>
      <c r="E88" s="281"/>
      <c r="F88" s="269"/>
      <c r="G88" s="384"/>
      <c r="H88" s="276"/>
      <c r="I88" s="272"/>
      <c r="J88" s="271"/>
      <c r="K88" s="269"/>
      <c r="L88" s="270"/>
      <c r="M88" s="270"/>
      <c r="N88" s="269"/>
      <c r="O88" s="270"/>
      <c r="P88" s="270"/>
      <c r="Q88" s="270"/>
      <c r="R88" s="270"/>
      <c r="S88" s="270"/>
      <c r="T88" s="270"/>
      <c r="U88" s="270"/>
      <c r="V88" s="270"/>
      <c r="W88" s="270"/>
      <c r="X88" s="270"/>
      <c r="Y88" s="270"/>
      <c r="Z88" s="269"/>
      <c r="AA88" s="269"/>
      <c r="AB88" s="269"/>
      <c r="AC88" s="269"/>
      <c r="AD88" s="281"/>
      <c r="AE88" s="281"/>
      <c r="AF88" s="276"/>
      <c r="AG88" s="276"/>
      <c r="AH88" s="281"/>
      <c r="AI88" s="281"/>
      <c r="AJ88" s="269"/>
      <c r="AK88" s="276"/>
      <c r="AL88" s="276"/>
      <c r="AM88" s="270"/>
      <c r="AN88" s="270"/>
      <c r="AO88" s="270"/>
      <c r="AP88" s="270"/>
      <c r="AQ88" s="273"/>
      <c r="AR88" s="273"/>
      <c r="AS88" s="273"/>
      <c r="AT88" s="273"/>
      <c r="AU88" s="270"/>
      <c r="AV88" s="276"/>
      <c r="AW88" s="276"/>
      <c r="AX88" s="275"/>
      <c r="AY88" s="276"/>
      <c r="AZ88" s="276"/>
      <c r="BA88" s="275"/>
      <c r="BB88" s="276"/>
      <c r="BC88" s="276"/>
      <c r="BD88" s="276"/>
      <c r="BE88" s="276"/>
      <c r="BF88" s="270"/>
      <c r="BG88" s="351"/>
      <c r="BH88" s="270"/>
      <c r="BI88" s="270"/>
      <c r="BJ88" s="276"/>
      <c r="BK88" s="276"/>
      <c r="BL88" s="370"/>
      <c r="BM88" s="373"/>
      <c r="BN88" s="370"/>
      <c r="BO88" s="282"/>
      <c r="BP88" s="276"/>
      <c r="BQ88" s="273"/>
      <c r="BR88" s="281"/>
      <c r="BS88" s="276"/>
      <c r="BT88" s="272"/>
      <c r="BU88" s="272"/>
      <c r="BV88" s="272"/>
      <c r="BW88" s="272"/>
      <c r="BX88" s="272"/>
      <c r="BY88" s="272"/>
      <c r="BZ88" s="272"/>
      <c r="CA88" s="277"/>
      <c r="CB88" s="273"/>
      <c r="CC88" s="276"/>
      <c r="CD88" s="275"/>
      <c r="CE88" s="275"/>
      <c r="CF88" s="270"/>
      <c r="CG88" s="270"/>
      <c r="CH88" s="269"/>
      <c r="CI88" s="281"/>
      <c r="CJ88" s="270"/>
      <c r="CK88" s="278"/>
      <c r="CL88" s="278"/>
      <c r="CM88" s="278"/>
      <c r="CN88" s="279"/>
      <c r="CO88" s="279"/>
      <c r="CP88" s="269"/>
      <c r="CQ88" s="281"/>
      <c r="CR88" s="276"/>
      <c r="CS88" s="272"/>
      <c r="CT88" s="272"/>
      <c r="CU88" s="278"/>
      <c r="CV88" s="278"/>
      <c r="CW88" s="278"/>
      <c r="CX88" s="278"/>
      <c r="CY88" s="278"/>
      <c r="CZ88" s="278"/>
      <c r="DA88" s="278"/>
      <c r="DB88" s="281"/>
      <c r="DC88" s="276"/>
      <c r="DD88" s="276"/>
      <c r="DE88" s="269"/>
      <c r="DF88" s="269"/>
      <c r="DG88" s="270"/>
      <c r="DH88" s="270"/>
      <c r="DI88" s="276"/>
      <c r="DJ88" s="276"/>
      <c r="DK88" s="276"/>
      <c r="DL88" s="276"/>
      <c r="DM88" s="272"/>
      <c r="DN88" s="269"/>
      <c r="DO88" s="269"/>
      <c r="DP88" s="272"/>
      <c r="DQ88" s="269"/>
      <c r="DR88" s="281"/>
      <c r="DS88" s="269"/>
      <c r="DT88" s="274"/>
      <c r="DU88" s="275"/>
      <c r="DV88" s="275"/>
      <c r="DW88" s="273"/>
      <c r="DX88" s="273"/>
      <c r="DY88" s="275"/>
      <c r="DZ88" s="275"/>
      <c r="EA88" s="275"/>
      <c r="EB88" s="275"/>
      <c r="EC88" s="275"/>
      <c r="ED88" s="275"/>
      <c r="EE88" s="275"/>
      <c r="EF88" s="275"/>
      <c r="EG88" s="275"/>
      <c r="EH88" s="275"/>
      <c r="EI88" s="275"/>
      <c r="EJ88" s="275"/>
      <c r="EK88" s="273"/>
      <c r="EL88" s="289"/>
      <c r="EM88" s="289"/>
      <c r="EN88" s="289"/>
      <c r="EO88" s="289"/>
      <c r="EP88" s="289"/>
      <c r="EQ88" s="289"/>
      <c r="ER88" s="289"/>
      <c r="ES88" s="289"/>
      <c r="ET88" s="289"/>
      <c r="EU88" s="289"/>
      <c r="EV88" s="289"/>
      <c r="EW88" s="289"/>
      <c r="EX88" s="289"/>
      <c r="EY88" s="289"/>
      <c r="EZ88" s="289"/>
      <c r="FA88" s="289"/>
      <c r="FB88" s="289"/>
      <c r="FC88" s="289"/>
      <c r="FD88" s="289"/>
      <c r="FE88" s="290"/>
      <c r="FF88" s="290"/>
      <c r="FG88" s="290"/>
      <c r="FH88" s="290"/>
      <c r="FI88" s="290"/>
      <c r="FJ88" s="290"/>
      <c r="FK88" s="290"/>
      <c r="FL88" s="290"/>
      <c r="FM88" s="290"/>
      <c r="FN88" s="290"/>
      <c r="FO88" s="290"/>
      <c r="FP88" s="290"/>
      <c r="FQ88" s="290"/>
      <c r="FR88" s="290"/>
      <c r="FS88" s="290"/>
      <c r="FT88" s="290"/>
      <c r="FU88" s="290"/>
      <c r="FV88" s="290"/>
      <c r="FW88" s="290"/>
      <c r="FX88" s="268"/>
      <c r="FY88" s="268"/>
      <c r="FZ88" s="268"/>
      <c r="GA88" s="268"/>
      <c r="GB88" s="268"/>
      <c r="GC88" s="268"/>
      <c r="GD88" s="268"/>
      <c r="GE88" s="268"/>
      <c r="GF88" s="268"/>
      <c r="GG88" s="268"/>
      <c r="GH88" s="268"/>
      <c r="GI88" s="268"/>
      <c r="GJ88" s="268"/>
      <c r="GK88" s="268"/>
      <c r="GL88" s="268"/>
      <c r="GM88" s="268"/>
      <c r="GN88" s="268"/>
      <c r="GO88" s="268"/>
      <c r="HB88" s="294"/>
      <c r="HC88" s="294"/>
      <c r="HL88" s="341"/>
      <c r="HM88" s="341"/>
      <c r="HN88" s="341"/>
    </row>
    <row r="89" spans="1:222" x14ac:dyDescent="0.3">
      <c r="A89" s="269"/>
      <c r="B89" s="270"/>
      <c r="C89" s="270"/>
      <c r="D89" s="269"/>
      <c r="E89" s="281"/>
      <c r="F89" s="269"/>
      <c r="G89" s="384"/>
      <c r="H89" s="276"/>
      <c r="I89" s="272"/>
      <c r="J89" s="271"/>
      <c r="K89" s="269"/>
      <c r="L89" s="270"/>
      <c r="M89" s="270"/>
      <c r="N89" s="269"/>
      <c r="O89" s="270"/>
      <c r="P89" s="270"/>
      <c r="Q89" s="270"/>
      <c r="R89" s="270"/>
      <c r="S89" s="270"/>
      <c r="T89" s="270"/>
      <c r="U89" s="270"/>
      <c r="V89" s="270"/>
      <c r="W89" s="270"/>
      <c r="X89" s="270"/>
      <c r="Y89" s="270"/>
      <c r="Z89" s="269"/>
      <c r="AA89" s="269"/>
      <c r="AB89" s="269"/>
      <c r="AC89" s="269"/>
      <c r="AD89" s="281"/>
      <c r="AE89" s="281"/>
      <c r="AF89" s="276"/>
      <c r="AG89" s="276"/>
      <c r="AH89" s="281"/>
      <c r="AI89" s="281"/>
      <c r="AJ89" s="269"/>
      <c r="AK89" s="276"/>
      <c r="AL89" s="276"/>
      <c r="AM89" s="270"/>
      <c r="AN89" s="270"/>
      <c r="AO89" s="270"/>
      <c r="AP89" s="270"/>
      <c r="AQ89" s="273"/>
      <c r="AR89" s="273"/>
      <c r="AS89" s="273"/>
      <c r="AT89" s="273"/>
      <c r="AU89" s="270"/>
      <c r="AV89" s="276"/>
      <c r="AW89" s="276"/>
      <c r="AX89" s="275"/>
      <c r="AY89" s="276"/>
      <c r="AZ89" s="276"/>
      <c r="BA89" s="275"/>
      <c r="BB89" s="276"/>
      <c r="BC89" s="276"/>
      <c r="BD89" s="276"/>
      <c r="BE89" s="276"/>
      <c r="BF89" s="270"/>
      <c r="BG89" s="351"/>
      <c r="BH89" s="270"/>
      <c r="BI89" s="270"/>
      <c r="BJ89" s="276"/>
      <c r="BK89" s="276"/>
      <c r="BL89" s="370"/>
      <c r="BM89" s="373"/>
      <c r="BN89" s="370"/>
      <c r="BO89" s="282"/>
      <c r="BP89" s="276"/>
      <c r="BQ89" s="273"/>
      <c r="BR89" s="281"/>
      <c r="BS89" s="276"/>
      <c r="BT89" s="272"/>
      <c r="BU89" s="272"/>
      <c r="BV89" s="272"/>
      <c r="BW89" s="272"/>
      <c r="BX89" s="272"/>
      <c r="BY89" s="272"/>
      <c r="BZ89" s="272"/>
      <c r="CA89" s="277"/>
      <c r="CB89" s="273"/>
      <c r="CC89" s="276"/>
      <c r="CD89" s="275"/>
      <c r="CE89" s="275"/>
      <c r="CF89" s="270"/>
      <c r="CG89" s="270"/>
      <c r="CH89" s="269"/>
      <c r="CI89" s="281"/>
      <c r="CJ89" s="270"/>
      <c r="CK89" s="278"/>
      <c r="CL89" s="278"/>
      <c r="CM89" s="278"/>
      <c r="CN89" s="279"/>
      <c r="CO89" s="279"/>
      <c r="CP89" s="269"/>
      <c r="CQ89" s="281"/>
      <c r="CR89" s="276"/>
      <c r="CS89" s="272"/>
      <c r="CT89" s="272"/>
      <c r="CU89" s="278"/>
      <c r="CV89" s="278"/>
      <c r="CW89" s="278"/>
      <c r="CX89" s="278"/>
      <c r="CY89" s="278"/>
      <c r="CZ89" s="278"/>
      <c r="DA89" s="278"/>
      <c r="DB89" s="281"/>
      <c r="DC89" s="276"/>
      <c r="DD89" s="276"/>
      <c r="DE89" s="269"/>
      <c r="DF89" s="269"/>
      <c r="DG89" s="270"/>
      <c r="DH89" s="270"/>
      <c r="DI89" s="276"/>
      <c r="DJ89" s="276"/>
      <c r="DK89" s="276"/>
      <c r="DL89" s="276"/>
      <c r="DM89" s="272"/>
      <c r="DN89" s="269"/>
      <c r="DO89" s="269"/>
      <c r="DP89" s="272"/>
      <c r="DQ89" s="269"/>
      <c r="DR89" s="281"/>
      <c r="DS89" s="269"/>
      <c r="DT89" s="274"/>
      <c r="DU89" s="275"/>
      <c r="DV89" s="275"/>
      <c r="DW89" s="273"/>
      <c r="DX89" s="273"/>
      <c r="DY89" s="275"/>
      <c r="DZ89" s="275"/>
      <c r="EA89" s="275"/>
      <c r="EB89" s="275"/>
      <c r="EC89" s="275"/>
      <c r="ED89" s="275"/>
      <c r="EE89" s="275"/>
      <c r="EF89" s="275"/>
      <c r="EG89" s="275"/>
      <c r="EH89" s="275"/>
      <c r="EI89" s="275"/>
      <c r="EJ89" s="275"/>
      <c r="EK89" s="273"/>
      <c r="EL89" s="289"/>
      <c r="EM89" s="289"/>
      <c r="EN89" s="289"/>
      <c r="EO89" s="289"/>
      <c r="EP89" s="289"/>
      <c r="EQ89" s="289"/>
      <c r="ER89" s="289"/>
      <c r="ES89" s="289"/>
      <c r="ET89" s="289"/>
      <c r="EU89" s="289"/>
      <c r="EV89" s="289"/>
      <c r="EW89" s="289"/>
      <c r="EX89" s="289"/>
      <c r="EY89" s="289"/>
      <c r="EZ89" s="289"/>
      <c r="FA89" s="289"/>
      <c r="FB89" s="289"/>
      <c r="FC89" s="289"/>
      <c r="FD89" s="289"/>
      <c r="FE89" s="290"/>
      <c r="FF89" s="290"/>
      <c r="FG89" s="290"/>
      <c r="FH89" s="290"/>
      <c r="FI89" s="290"/>
      <c r="FJ89" s="290"/>
      <c r="FK89" s="290"/>
      <c r="FL89" s="290"/>
      <c r="FM89" s="290"/>
      <c r="FN89" s="290"/>
      <c r="FO89" s="290"/>
      <c r="FP89" s="290"/>
      <c r="FQ89" s="290"/>
      <c r="FR89" s="290"/>
      <c r="FS89" s="290"/>
      <c r="FT89" s="290"/>
      <c r="FU89" s="290"/>
      <c r="FV89" s="290"/>
      <c r="FW89" s="290"/>
      <c r="FX89" s="268"/>
      <c r="FY89" s="268"/>
      <c r="FZ89" s="268"/>
      <c r="GA89" s="268"/>
      <c r="GB89" s="268"/>
      <c r="GC89" s="268"/>
      <c r="GD89" s="268"/>
      <c r="GE89" s="268"/>
      <c r="GF89" s="268"/>
      <c r="GG89" s="268"/>
      <c r="GH89" s="268"/>
      <c r="GI89" s="268"/>
      <c r="GJ89" s="268"/>
      <c r="GK89" s="268"/>
      <c r="GL89" s="268"/>
      <c r="GM89" s="268"/>
      <c r="GN89" s="268"/>
      <c r="GO89" s="268"/>
      <c r="HB89" s="294"/>
      <c r="HC89" s="294"/>
      <c r="HL89" s="341"/>
      <c r="HM89" s="341"/>
      <c r="HN89" s="341"/>
    </row>
    <row r="90" spans="1:222" x14ac:dyDescent="0.3">
      <c r="A90" s="269"/>
      <c r="B90" s="270"/>
      <c r="C90" s="270"/>
      <c r="D90" s="269"/>
      <c r="E90" s="281"/>
      <c r="F90" s="269"/>
      <c r="G90" s="384"/>
      <c r="H90" s="276"/>
      <c r="I90" s="272"/>
      <c r="J90" s="271"/>
      <c r="K90" s="269"/>
      <c r="L90" s="270"/>
      <c r="M90" s="270"/>
      <c r="N90" s="269"/>
      <c r="O90" s="270"/>
      <c r="P90" s="270"/>
      <c r="Q90" s="270"/>
      <c r="R90" s="270"/>
      <c r="S90" s="270"/>
      <c r="T90" s="270"/>
      <c r="U90" s="270"/>
      <c r="V90" s="270"/>
      <c r="W90" s="270"/>
      <c r="X90" s="270"/>
      <c r="Y90" s="270"/>
      <c r="Z90" s="269"/>
      <c r="AA90" s="269"/>
      <c r="AB90" s="269"/>
      <c r="AC90" s="269"/>
      <c r="AD90" s="281"/>
      <c r="AE90" s="281"/>
      <c r="AF90" s="276"/>
      <c r="AG90" s="276"/>
      <c r="AH90" s="281"/>
      <c r="AI90" s="281"/>
      <c r="AJ90" s="269"/>
      <c r="AK90" s="276"/>
      <c r="AL90" s="276"/>
      <c r="AM90" s="270"/>
      <c r="AN90" s="270"/>
      <c r="AO90" s="270"/>
      <c r="AP90" s="270"/>
      <c r="AQ90" s="273"/>
      <c r="AR90" s="273"/>
      <c r="AS90" s="273"/>
      <c r="AT90" s="273"/>
      <c r="AU90" s="270"/>
      <c r="AV90" s="276"/>
      <c r="AW90" s="276"/>
      <c r="AX90" s="275"/>
      <c r="AY90" s="276"/>
      <c r="AZ90" s="276"/>
      <c r="BA90" s="275"/>
      <c r="BB90" s="276"/>
      <c r="BC90" s="276"/>
      <c r="BD90" s="276"/>
      <c r="BE90" s="276"/>
      <c r="BF90" s="270"/>
      <c r="BG90" s="351"/>
      <c r="BH90" s="270"/>
      <c r="BI90" s="270"/>
      <c r="BJ90" s="276"/>
      <c r="BK90" s="276"/>
      <c r="BL90" s="370"/>
      <c r="BM90" s="373"/>
      <c r="BN90" s="370"/>
      <c r="BO90" s="282"/>
      <c r="BP90" s="276"/>
      <c r="BQ90" s="273"/>
      <c r="BR90" s="281"/>
      <c r="BS90" s="276"/>
      <c r="BT90" s="272"/>
      <c r="BU90" s="272"/>
      <c r="BV90" s="272"/>
      <c r="BW90" s="272"/>
      <c r="BX90" s="272"/>
      <c r="BY90" s="272"/>
      <c r="BZ90" s="272"/>
      <c r="CA90" s="277"/>
      <c r="CB90" s="273"/>
      <c r="CC90" s="276"/>
      <c r="CD90" s="275"/>
      <c r="CE90" s="275"/>
      <c r="CF90" s="270"/>
      <c r="CG90" s="270"/>
      <c r="CH90" s="269"/>
      <c r="CI90" s="281"/>
      <c r="CJ90" s="270"/>
      <c r="CK90" s="278"/>
      <c r="CL90" s="278"/>
      <c r="CM90" s="278"/>
      <c r="CN90" s="279"/>
      <c r="CO90" s="279"/>
      <c r="CP90" s="269"/>
      <c r="CQ90" s="281"/>
      <c r="CR90" s="276"/>
      <c r="CS90" s="272"/>
      <c r="CT90" s="272"/>
      <c r="CU90" s="278"/>
      <c r="CV90" s="278"/>
      <c r="CW90" s="278"/>
      <c r="CX90" s="278"/>
      <c r="CY90" s="278"/>
      <c r="CZ90" s="278"/>
      <c r="DA90" s="278"/>
      <c r="DB90" s="281"/>
      <c r="DC90" s="276"/>
      <c r="DD90" s="276"/>
      <c r="DE90" s="269"/>
      <c r="DF90" s="269"/>
      <c r="DG90" s="270"/>
      <c r="DH90" s="270"/>
      <c r="DI90" s="276"/>
      <c r="DJ90" s="276"/>
      <c r="DK90" s="276"/>
      <c r="DL90" s="276"/>
      <c r="DM90" s="272"/>
      <c r="DN90" s="269"/>
      <c r="DO90" s="269"/>
      <c r="DP90" s="272"/>
      <c r="DQ90" s="269"/>
      <c r="DR90" s="281"/>
      <c r="DS90" s="269"/>
      <c r="DT90" s="274"/>
      <c r="DU90" s="275"/>
      <c r="DV90" s="275"/>
      <c r="DW90" s="273"/>
      <c r="DX90" s="273"/>
      <c r="DY90" s="275"/>
      <c r="DZ90" s="275"/>
      <c r="EA90" s="275"/>
      <c r="EB90" s="275"/>
      <c r="EC90" s="275"/>
      <c r="ED90" s="275"/>
      <c r="EE90" s="275"/>
      <c r="EF90" s="275"/>
      <c r="EG90" s="275"/>
      <c r="EH90" s="275"/>
      <c r="EI90" s="275"/>
      <c r="EJ90" s="275"/>
      <c r="EK90" s="273"/>
      <c r="EL90" s="289"/>
      <c r="EM90" s="289"/>
      <c r="EN90" s="289"/>
      <c r="EO90" s="289"/>
      <c r="EP90" s="289"/>
      <c r="EQ90" s="289"/>
      <c r="ER90" s="289"/>
      <c r="ES90" s="289"/>
      <c r="ET90" s="289"/>
      <c r="EU90" s="289"/>
      <c r="EV90" s="289"/>
      <c r="EW90" s="289"/>
      <c r="EX90" s="289"/>
      <c r="EY90" s="289"/>
      <c r="EZ90" s="289"/>
      <c r="FA90" s="289"/>
      <c r="FB90" s="289"/>
      <c r="FC90" s="289"/>
      <c r="FD90" s="289"/>
      <c r="FE90" s="290"/>
      <c r="FF90" s="290"/>
      <c r="FG90" s="290"/>
      <c r="FH90" s="290"/>
      <c r="FI90" s="290"/>
      <c r="FJ90" s="290"/>
      <c r="FK90" s="290"/>
      <c r="FL90" s="290"/>
      <c r="FM90" s="290"/>
      <c r="FN90" s="290"/>
      <c r="FO90" s="290"/>
      <c r="FP90" s="290"/>
      <c r="FQ90" s="290"/>
      <c r="FR90" s="290"/>
      <c r="FS90" s="290"/>
      <c r="FT90" s="290"/>
      <c r="FU90" s="290"/>
      <c r="FV90" s="290"/>
      <c r="FW90" s="290"/>
      <c r="FX90" s="268"/>
      <c r="FY90" s="268"/>
      <c r="FZ90" s="268"/>
      <c r="GA90" s="268"/>
      <c r="GB90" s="268"/>
      <c r="GC90" s="268"/>
      <c r="GD90" s="268"/>
      <c r="GE90" s="268"/>
      <c r="GF90" s="268"/>
      <c r="GG90" s="268"/>
      <c r="GH90" s="268"/>
      <c r="GI90" s="268"/>
      <c r="GJ90" s="268"/>
      <c r="GK90" s="268"/>
      <c r="GL90" s="268"/>
      <c r="GM90" s="268"/>
      <c r="GN90" s="268"/>
      <c r="GO90" s="268"/>
      <c r="HB90" s="294"/>
      <c r="HC90" s="294"/>
      <c r="HL90" s="341"/>
      <c r="HM90" s="341"/>
      <c r="HN90" s="341"/>
    </row>
    <row r="91" spans="1:222" x14ac:dyDescent="0.3">
      <c r="A91" s="269"/>
      <c r="B91" s="270"/>
      <c r="C91" s="270"/>
      <c r="D91" s="269"/>
      <c r="E91" s="281"/>
      <c r="F91" s="269"/>
      <c r="G91" s="384"/>
      <c r="H91" s="276"/>
      <c r="I91" s="272"/>
      <c r="J91" s="271"/>
      <c r="K91" s="269"/>
      <c r="L91" s="270"/>
      <c r="M91" s="270"/>
      <c r="N91" s="269"/>
      <c r="O91" s="270"/>
      <c r="P91" s="270"/>
      <c r="Q91" s="270"/>
      <c r="R91" s="270"/>
      <c r="S91" s="270"/>
      <c r="T91" s="270"/>
      <c r="U91" s="270"/>
      <c r="V91" s="270"/>
      <c r="W91" s="270"/>
      <c r="X91" s="270"/>
      <c r="Y91" s="270"/>
      <c r="Z91" s="269"/>
      <c r="AA91" s="269"/>
      <c r="AB91" s="269"/>
      <c r="AC91" s="269"/>
      <c r="AD91" s="281"/>
      <c r="AE91" s="281"/>
      <c r="AF91" s="276"/>
      <c r="AG91" s="276"/>
      <c r="AH91" s="281"/>
      <c r="AI91" s="281"/>
      <c r="AJ91" s="269"/>
      <c r="AK91" s="276"/>
      <c r="AL91" s="276"/>
      <c r="AM91" s="270"/>
      <c r="AN91" s="270"/>
      <c r="AO91" s="270"/>
      <c r="AP91" s="270"/>
      <c r="AQ91" s="273"/>
      <c r="AR91" s="273"/>
      <c r="AS91" s="273"/>
      <c r="AT91" s="273"/>
      <c r="AU91" s="270"/>
      <c r="AV91" s="276"/>
      <c r="AW91" s="276"/>
      <c r="AX91" s="275"/>
      <c r="AY91" s="276"/>
      <c r="AZ91" s="276"/>
      <c r="BA91" s="275"/>
      <c r="BB91" s="276"/>
      <c r="BC91" s="276"/>
      <c r="BD91" s="276"/>
      <c r="BE91" s="276"/>
      <c r="BF91" s="270"/>
      <c r="BG91" s="351"/>
      <c r="BH91" s="270"/>
      <c r="BI91" s="270"/>
      <c r="BJ91" s="276"/>
      <c r="BK91" s="276"/>
      <c r="BL91" s="370"/>
      <c r="BM91" s="373"/>
      <c r="BN91" s="370"/>
      <c r="BO91" s="282"/>
      <c r="BP91" s="276"/>
      <c r="BQ91" s="273"/>
      <c r="BR91" s="281"/>
      <c r="BS91" s="276"/>
      <c r="BT91" s="272"/>
      <c r="BU91" s="272"/>
      <c r="BV91" s="272"/>
      <c r="BW91" s="272"/>
      <c r="BX91" s="272"/>
      <c r="BY91" s="272"/>
      <c r="BZ91" s="272"/>
      <c r="CA91" s="277"/>
      <c r="CB91" s="273"/>
      <c r="CC91" s="276"/>
      <c r="CD91" s="275"/>
      <c r="CE91" s="275"/>
      <c r="CF91" s="270"/>
      <c r="CG91" s="270"/>
      <c r="CH91" s="269"/>
      <c r="CI91" s="281"/>
      <c r="CJ91" s="270"/>
      <c r="CK91" s="278"/>
      <c r="CL91" s="278"/>
      <c r="CM91" s="278"/>
      <c r="CN91" s="279"/>
      <c r="CO91" s="279"/>
      <c r="CP91" s="269"/>
      <c r="CQ91" s="281"/>
      <c r="CR91" s="276"/>
      <c r="CS91" s="272"/>
      <c r="CT91" s="272"/>
      <c r="CU91" s="278"/>
      <c r="CV91" s="278"/>
      <c r="CW91" s="278"/>
      <c r="CX91" s="278"/>
      <c r="CY91" s="278"/>
      <c r="CZ91" s="278"/>
      <c r="DA91" s="278"/>
      <c r="DB91" s="281"/>
      <c r="DC91" s="276"/>
      <c r="DD91" s="276"/>
      <c r="DE91" s="269"/>
      <c r="DF91" s="269"/>
      <c r="DG91" s="270"/>
      <c r="DH91" s="270"/>
      <c r="DI91" s="276"/>
      <c r="DJ91" s="276"/>
      <c r="DK91" s="276"/>
      <c r="DL91" s="276"/>
      <c r="DM91" s="272"/>
      <c r="DN91" s="269"/>
      <c r="DO91" s="269"/>
      <c r="DP91" s="272"/>
      <c r="DQ91" s="269"/>
      <c r="DR91" s="281"/>
      <c r="DS91" s="269"/>
      <c r="DT91" s="274"/>
      <c r="DU91" s="275"/>
      <c r="DV91" s="275"/>
      <c r="DW91" s="273"/>
      <c r="DX91" s="273"/>
      <c r="DY91" s="275"/>
      <c r="DZ91" s="275"/>
      <c r="EA91" s="275"/>
      <c r="EB91" s="275"/>
      <c r="EC91" s="275"/>
      <c r="ED91" s="275"/>
      <c r="EE91" s="275"/>
      <c r="EF91" s="275"/>
      <c r="EG91" s="275"/>
      <c r="EH91" s="275"/>
      <c r="EI91" s="275"/>
      <c r="EJ91" s="275"/>
      <c r="EK91" s="273"/>
      <c r="EL91" s="289"/>
      <c r="EM91" s="289"/>
      <c r="EN91" s="289"/>
      <c r="EO91" s="289"/>
      <c r="EP91" s="289"/>
      <c r="EQ91" s="289"/>
      <c r="ER91" s="289"/>
      <c r="ES91" s="289"/>
      <c r="ET91" s="289"/>
      <c r="EU91" s="289"/>
      <c r="EV91" s="289"/>
      <c r="EW91" s="289"/>
      <c r="EX91" s="289"/>
      <c r="EY91" s="289"/>
      <c r="EZ91" s="289"/>
      <c r="FA91" s="289"/>
      <c r="FB91" s="289"/>
      <c r="FC91" s="289"/>
      <c r="FD91" s="289"/>
      <c r="FE91" s="290"/>
      <c r="FF91" s="290"/>
      <c r="FG91" s="290"/>
      <c r="FH91" s="290"/>
      <c r="FI91" s="290"/>
      <c r="FJ91" s="290"/>
      <c r="FK91" s="290"/>
      <c r="FL91" s="290"/>
      <c r="FM91" s="290"/>
      <c r="FN91" s="290"/>
      <c r="FO91" s="290"/>
      <c r="FP91" s="290"/>
      <c r="FQ91" s="290"/>
      <c r="FR91" s="290"/>
      <c r="FS91" s="290"/>
      <c r="FT91" s="290"/>
      <c r="FU91" s="290"/>
      <c r="FV91" s="290"/>
      <c r="FW91" s="290"/>
      <c r="FX91" s="268"/>
      <c r="FY91" s="268"/>
      <c r="FZ91" s="268"/>
      <c r="GA91" s="268"/>
      <c r="GB91" s="268"/>
      <c r="GC91" s="268"/>
      <c r="GD91" s="268"/>
      <c r="GE91" s="268"/>
      <c r="GF91" s="268"/>
      <c r="GG91" s="268"/>
      <c r="GH91" s="268"/>
      <c r="GI91" s="268"/>
      <c r="GJ91" s="268"/>
      <c r="GK91" s="268"/>
      <c r="GL91" s="268"/>
      <c r="GM91" s="268"/>
      <c r="GN91" s="268"/>
      <c r="GO91" s="268"/>
      <c r="HB91" s="294"/>
      <c r="HC91" s="294"/>
      <c r="HL91" s="341"/>
      <c r="HM91" s="341"/>
      <c r="HN91" s="341"/>
    </row>
    <row r="92" spans="1:222" x14ac:dyDescent="0.3">
      <c r="A92" s="269"/>
      <c r="B92" s="270"/>
      <c r="C92" s="270"/>
      <c r="D92" s="269"/>
      <c r="E92" s="281"/>
      <c r="F92" s="269"/>
      <c r="G92" s="384"/>
      <c r="H92" s="276"/>
      <c r="I92" s="272"/>
      <c r="J92" s="271"/>
      <c r="K92" s="269"/>
      <c r="L92" s="270"/>
      <c r="M92" s="270"/>
      <c r="N92" s="269"/>
      <c r="O92" s="270"/>
      <c r="P92" s="270"/>
      <c r="Q92" s="270"/>
      <c r="R92" s="270"/>
      <c r="S92" s="270"/>
      <c r="T92" s="270"/>
      <c r="U92" s="270"/>
      <c r="V92" s="270"/>
      <c r="W92" s="270"/>
      <c r="X92" s="270"/>
      <c r="Y92" s="270"/>
      <c r="Z92" s="269"/>
      <c r="AA92" s="269"/>
      <c r="AB92" s="269"/>
      <c r="AC92" s="269"/>
      <c r="AD92" s="281"/>
      <c r="AE92" s="281"/>
      <c r="AF92" s="276"/>
      <c r="AG92" s="276"/>
      <c r="AH92" s="281"/>
      <c r="AI92" s="281"/>
      <c r="AJ92" s="269"/>
      <c r="AK92" s="276"/>
      <c r="AL92" s="276"/>
      <c r="AM92" s="270"/>
      <c r="AN92" s="270"/>
      <c r="AO92" s="270"/>
      <c r="AP92" s="270"/>
      <c r="AQ92" s="273"/>
      <c r="AR92" s="273"/>
      <c r="AS92" s="273"/>
      <c r="AT92" s="273"/>
      <c r="AU92" s="270"/>
      <c r="AV92" s="276"/>
      <c r="AW92" s="276"/>
      <c r="AX92" s="275"/>
      <c r="AY92" s="276"/>
      <c r="AZ92" s="276"/>
      <c r="BA92" s="275"/>
      <c r="BB92" s="276"/>
      <c r="BC92" s="276"/>
      <c r="BD92" s="276"/>
      <c r="BE92" s="276"/>
      <c r="BF92" s="270"/>
      <c r="BG92" s="351"/>
      <c r="BH92" s="270"/>
      <c r="BI92" s="270"/>
      <c r="BJ92" s="276"/>
      <c r="BK92" s="276"/>
      <c r="BL92" s="370"/>
      <c r="BM92" s="373"/>
      <c r="BN92" s="370"/>
      <c r="BO92" s="282"/>
      <c r="BP92" s="276"/>
      <c r="BQ92" s="273"/>
      <c r="BR92" s="281"/>
      <c r="BS92" s="276"/>
      <c r="BT92" s="272"/>
      <c r="BU92" s="272"/>
      <c r="BV92" s="272"/>
      <c r="BW92" s="272"/>
      <c r="BX92" s="272"/>
      <c r="BY92" s="272"/>
      <c r="BZ92" s="272"/>
      <c r="CA92" s="277"/>
      <c r="CB92" s="273"/>
      <c r="CC92" s="276"/>
      <c r="CD92" s="275"/>
      <c r="CE92" s="275"/>
      <c r="CF92" s="270"/>
      <c r="CG92" s="270"/>
      <c r="CH92" s="269"/>
      <c r="CI92" s="281"/>
      <c r="CJ92" s="270"/>
      <c r="CK92" s="278"/>
      <c r="CL92" s="278"/>
      <c r="CM92" s="278"/>
      <c r="CN92" s="279"/>
      <c r="CO92" s="279"/>
      <c r="CP92" s="269"/>
      <c r="CQ92" s="281"/>
      <c r="CR92" s="276"/>
      <c r="CS92" s="272"/>
      <c r="CT92" s="272"/>
      <c r="CU92" s="278"/>
      <c r="CV92" s="278"/>
      <c r="CW92" s="278"/>
      <c r="CX92" s="278"/>
      <c r="CY92" s="278"/>
      <c r="CZ92" s="278"/>
      <c r="DA92" s="278"/>
      <c r="DB92" s="281"/>
      <c r="DC92" s="276"/>
      <c r="DD92" s="276"/>
      <c r="DE92" s="269"/>
      <c r="DF92" s="269"/>
      <c r="DG92" s="270"/>
      <c r="DH92" s="270"/>
      <c r="DI92" s="276"/>
      <c r="DJ92" s="276"/>
      <c r="DK92" s="276"/>
      <c r="DL92" s="276"/>
      <c r="DM92" s="272"/>
      <c r="DN92" s="269"/>
      <c r="DO92" s="269"/>
      <c r="DP92" s="272"/>
      <c r="DQ92" s="269"/>
      <c r="DR92" s="281"/>
      <c r="DS92" s="269"/>
      <c r="DT92" s="274"/>
      <c r="DU92" s="275"/>
      <c r="DV92" s="275"/>
      <c r="DW92" s="273"/>
      <c r="DX92" s="273"/>
      <c r="DY92" s="275"/>
      <c r="DZ92" s="275"/>
      <c r="EA92" s="275"/>
      <c r="EB92" s="275"/>
      <c r="EC92" s="275"/>
      <c r="ED92" s="275"/>
      <c r="EE92" s="275"/>
      <c r="EF92" s="275"/>
      <c r="EG92" s="275"/>
      <c r="EH92" s="275"/>
      <c r="EI92" s="275"/>
      <c r="EJ92" s="275"/>
      <c r="EK92" s="273"/>
      <c r="EL92" s="289"/>
      <c r="EM92" s="289"/>
      <c r="EN92" s="289"/>
      <c r="EO92" s="289"/>
      <c r="EP92" s="289"/>
      <c r="EQ92" s="289"/>
      <c r="ER92" s="289"/>
      <c r="ES92" s="289"/>
      <c r="ET92" s="289"/>
      <c r="EU92" s="289"/>
      <c r="EV92" s="289"/>
      <c r="EW92" s="289"/>
      <c r="EX92" s="289"/>
      <c r="EY92" s="289"/>
      <c r="EZ92" s="289"/>
      <c r="FA92" s="289"/>
      <c r="FB92" s="289"/>
      <c r="FC92" s="289"/>
      <c r="FD92" s="289"/>
      <c r="FE92" s="290"/>
      <c r="FF92" s="290"/>
      <c r="FG92" s="290"/>
      <c r="FH92" s="290"/>
      <c r="FI92" s="290"/>
      <c r="FJ92" s="290"/>
      <c r="FK92" s="290"/>
      <c r="FL92" s="290"/>
      <c r="FM92" s="290"/>
      <c r="FN92" s="290"/>
      <c r="FO92" s="290"/>
      <c r="FP92" s="290"/>
      <c r="FQ92" s="290"/>
      <c r="FR92" s="290"/>
      <c r="FS92" s="290"/>
      <c r="FT92" s="290"/>
      <c r="FU92" s="290"/>
      <c r="FV92" s="290"/>
      <c r="FW92" s="290"/>
      <c r="FX92" s="268"/>
      <c r="FY92" s="268"/>
      <c r="FZ92" s="268"/>
      <c r="GA92" s="268"/>
      <c r="GB92" s="268"/>
      <c r="GC92" s="268"/>
      <c r="GD92" s="268"/>
      <c r="GE92" s="268"/>
      <c r="GF92" s="268"/>
      <c r="GG92" s="268"/>
      <c r="GH92" s="268"/>
      <c r="GI92" s="268"/>
      <c r="GJ92" s="268"/>
      <c r="GK92" s="268"/>
      <c r="GL92" s="268"/>
      <c r="GM92" s="268"/>
      <c r="GN92" s="268"/>
      <c r="GO92" s="268"/>
      <c r="HB92" s="294"/>
      <c r="HC92" s="294"/>
      <c r="HL92" s="341"/>
      <c r="HM92" s="341"/>
      <c r="HN92" s="341"/>
    </row>
    <row r="93" spans="1:222" x14ac:dyDescent="0.3">
      <c r="A93" s="269"/>
      <c r="B93" s="270"/>
      <c r="C93" s="270"/>
      <c r="D93" s="269"/>
      <c r="E93" s="281"/>
      <c r="F93" s="269"/>
      <c r="G93" s="384"/>
      <c r="H93" s="276"/>
      <c r="I93" s="272"/>
      <c r="J93" s="271"/>
      <c r="K93" s="269"/>
      <c r="L93" s="270"/>
      <c r="M93" s="270"/>
      <c r="N93" s="269"/>
      <c r="O93" s="270"/>
      <c r="P93" s="270"/>
      <c r="Q93" s="270"/>
      <c r="R93" s="270"/>
      <c r="S93" s="270"/>
      <c r="T93" s="270"/>
      <c r="U93" s="270"/>
      <c r="V93" s="270"/>
      <c r="W93" s="270"/>
      <c r="X93" s="270"/>
      <c r="Y93" s="270"/>
      <c r="Z93" s="269"/>
      <c r="AA93" s="269"/>
      <c r="AB93" s="269"/>
      <c r="AC93" s="269"/>
      <c r="AD93" s="281"/>
      <c r="AE93" s="281"/>
      <c r="AF93" s="276"/>
      <c r="AG93" s="276"/>
      <c r="AH93" s="281"/>
      <c r="AI93" s="281"/>
      <c r="AJ93" s="269"/>
      <c r="AK93" s="276"/>
      <c r="AL93" s="276"/>
      <c r="AM93" s="270"/>
      <c r="AN93" s="270"/>
      <c r="AO93" s="270"/>
      <c r="AP93" s="270"/>
      <c r="AQ93" s="273"/>
      <c r="AR93" s="273"/>
      <c r="AS93" s="273"/>
      <c r="AT93" s="273"/>
      <c r="AU93" s="270"/>
      <c r="AV93" s="276"/>
      <c r="AW93" s="276"/>
      <c r="AX93" s="275"/>
      <c r="AY93" s="276"/>
      <c r="AZ93" s="276"/>
      <c r="BA93" s="275"/>
      <c r="BB93" s="276"/>
      <c r="BC93" s="276"/>
      <c r="BD93" s="276"/>
      <c r="BE93" s="276"/>
      <c r="BF93" s="270"/>
      <c r="BG93" s="351"/>
      <c r="BH93" s="270"/>
      <c r="BI93" s="270"/>
      <c r="BJ93" s="276"/>
      <c r="BK93" s="276"/>
      <c r="BL93" s="370"/>
      <c r="BM93" s="373"/>
      <c r="BN93" s="370"/>
      <c r="BO93" s="282"/>
      <c r="BP93" s="276"/>
      <c r="BQ93" s="273"/>
      <c r="BR93" s="281"/>
      <c r="BS93" s="276"/>
      <c r="BT93" s="272"/>
      <c r="BU93" s="272"/>
      <c r="BV93" s="272"/>
      <c r="BW93" s="272"/>
      <c r="BX93" s="272"/>
      <c r="BY93" s="272"/>
      <c r="BZ93" s="272"/>
      <c r="CA93" s="277"/>
      <c r="CB93" s="273"/>
      <c r="CC93" s="276"/>
      <c r="CD93" s="275"/>
      <c r="CE93" s="275"/>
      <c r="CF93" s="270"/>
      <c r="CG93" s="270"/>
      <c r="CH93" s="269"/>
      <c r="CI93" s="281"/>
      <c r="CJ93" s="270"/>
      <c r="CK93" s="278"/>
      <c r="CL93" s="278"/>
      <c r="CM93" s="278"/>
      <c r="CN93" s="279"/>
      <c r="CO93" s="279"/>
      <c r="CP93" s="269"/>
      <c r="CQ93" s="281"/>
      <c r="CR93" s="276"/>
      <c r="CS93" s="272"/>
      <c r="CT93" s="272"/>
      <c r="CU93" s="278"/>
      <c r="CV93" s="278"/>
      <c r="CW93" s="278"/>
      <c r="CX93" s="278"/>
      <c r="CY93" s="278"/>
      <c r="CZ93" s="278"/>
      <c r="DA93" s="278"/>
      <c r="DB93" s="281"/>
      <c r="DC93" s="276"/>
      <c r="DD93" s="276"/>
      <c r="DE93" s="269"/>
      <c r="DF93" s="269"/>
      <c r="DG93" s="270"/>
      <c r="DH93" s="270"/>
      <c r="DI93" s="276"/>
      <c r="DJ93" s="276"/>
      <c r="DK93" s="276"/>
      <c r="DL93" s="276"/>
      <c r="DM93" s="272"/>
      <c r="DN93" s="269"/>
      <c r="DO93" s="269"/>
      <c r="DP93" s="272"/>
      <c r="DQ93" s="269"/>
      <c r="DR93" s="281"/>
      <c r="DS93" s="269"/>
      <c r="DT93" s="274"/>
      <c r="DU93" s="275"/>
      <c r="DV93" s="275"/>
      <c r="DW93" s="273"/>
      <c r="DX93" s="273"/>
      <c r="DY93" s="275"/>
      <c r="DZ93" s="275"/>
      <c r="EA93" s="275"/>
      <c r="EB93" s="275"/>
      <c r="EC93" s="275"/>
      <c r="ED93" s="275"/>
      <c r="EE93" s="275"/>
      <c r="EF93" s="275"/>
      <c r="EG93" s="275"/>
      <c r="EH93" s="275"/>
      <c r="EI93" s="275"/>
      <c r="EJ93" s="275"/>
      <c r="EK93" s="273"/>
      <c r="EL93" s="289"/>
      <c r="EM93" s="289"/>
      <c r="EN93" s="289"/>
      <c r="EO93" s="289"/>
      <c r="EP93" s="289"/>
      <c r="EQ93" s="289"/>
      <c r="ER93" s="289"/>
      <c r="ES93" s="289"/>
      <c r="ET93" s="289"/>
      <c r="EU93" s="289"/>
      <c r="EV93" s="289"/>
      <c r="EW93" s="289"/>
      <c r="EX93" s="289"/>
      <c r="EY93" s="289"/>
      <c r="EZ93" s="289"/>
      <c r="FA93" s="289"/>
      <c r="FB93" s="289"/>
      <c r="FC93" s="289"/>
      <c r="FD93" s="289"/>
      <c r="FE93" s="290"/>
      <c r="FF93" s="290"/>
      <c r="FG93" s="290"/>
      <c r="FH93" s="290"/>
      <c r="FI93" s="290"/>
      <c r="FJ93" s="290"/>
      <c r="FK93" s="290"/>
      <c r="FL93" s="290"/>
      <c r="FM93" s="290"/>
      <c r="FN93" s="290"/>
      <c r="FO93" s="290"/>
      <c r="FP93" s="290"/>
      <c r="FQ93" s="290"/>
      <c r="FR93" s="290"/>
      <c r="FS93" s="290"/>
      <c r="FT93" s="290"/>
      <c r="FU93" s="290"/>
      <c r="FV93" s="290"/>
      <c r="FW93" s="290"/>
      <c r="FX93" s="268"/>
      <c r="FY93" s="268"/>
      <c r="FZ93" s="268"/>
      <c r="GA93" s="268"/>
      <c r="GB93" s="268"/>
      <c r="GC93" s="268"/>
      <c r="GD93" s="268"/>
      <c r="GE93" s="268"/>
      <c r="GF93" s="268"/>
      <c r="GG93" s="268"/>
      <c r="GH93" s="268"/>
      <c r="GI93" s="268"/>
      <c r="GJ93" s="268"/>
      <c r="GK93" s="268"/>
      <c r="GL93" s="268"/>
      <c r="GM93" s="268"/>
      <c r="GN93" s="268"/>
      <c r="GO93" s="268"/>
      <c r="HB93" s="294"/>
      <c r="HC93" s="294"/>
      <c r="HL93" s="341"/>
      <c r="HM93" s="341"/>
      <c r="HN93" s="341"/>
    </row>
    <row r="94" spans="1:222" x14ac:dyDescent="0.3">
      <c r="A94" s="269"/>
      <c r="B94" s="270"/>
      <c r="C94" s="270"/>
      <c r="D94" s="269"/>
      <c r="E94" s="281"/>
      <c r="F94" s="269"/>
      <c r="G94" s="384"/>
      <c r="H94" s="276"/>
      <c r="I94" s="272"/>
      <c r="J94" s="271"/>
      <c r="K94" s="269"/>
      <c r="L94" s="270"/>
      <c r="M94" s="270"/>
      <c r="N94" s="269"/>
      <c r="O94" s="270"/>
      <c r="P94" s="270"/>
      <c r="Q94" s="270"/>
      <c r="R94" s="270"/>
      <c r="S94" s="270"/>
      <c r="T94" s="270"/>
      <c r="U94" s="270"/>
      <c r="V94" s="270"/>
      <c r="W94" s="270"/>
      <c r="X94" s="270"/>
      <c r="Y94" s="270"/>
      <c r="Z94" s="269"/>
      <c r="AA94" s="269"/>
      <c r="AB94" s="269"/>
      <c r="AC94" s="269"/>
      <c r="AD94" s="281"/>
      <c r="AE94" s="281"/>
      <c r="AF94" s="276"/>
      <c r="AG94" s="276"/>
      <c r="AH94" s="281"/>
      <c r="AI94" s="281"/>
      <c r="AJ94" s="269"/>
      <c r="AK94" s="276"/>
      <c r="AL94" s="276"/>
      <c r="AM94" s="270"/>
      <c r="AN94" s="270"/>
      <c r="AO94" s="270"/>
      <c r="AP94" s="270"/>
      <c r="AQ94" s="273"/>
      <c r="AR94" s="273"/>
      <c r="AS94" s="273"/>
      <c r="AT94" s="273"/>
      <c r="AU94" s="270"/>
      <c r="AV94" s="276"/>
      <c r="AW94" s="276"/>
      <c r="AX94" s="275"/>
      <c r="AY94" s="276"/>
      <c r="AZ94" s="276"/>
      <c r="BA94" s="275"/>
      <c r="BB94" s="276"/>
      <c r="BC94" s="276"/>
      <c r="BD94" s="276"/>
      <c r="BE94" s="276"/>
      <c r="BF94" s="270"/>
      <c r="BG94" s="351"/>
      <c r="BH94" s="270"/>
      <c r="BI94" s="270"/>
      <c r="BJ94" s="276"/>
      <c r="BK94" s="276"/>
      <c r="BL94" s="370"/>
      <c r="BM94" s="373"/>
      <c r="BN94" s="370"/>
      <c r="BO94" s="282"/>
      <c r="BP94" s="276"/>
      <c r="BQ94" s="273"/>
      <c r="BR94" s="281"/>
      <c r="BS94" s="276"/>
      <c r="BT94" s="272"/>
      <c r="BU94" s="272"/>
      <c r="BV94" s="272"/>
      <c r="BW94" s="272"/>
      <c r="BX94" s="272"/>
      <c r="BY94" s="272"/>
      <c r="BZ94" s="272"/>
      <c r="CA94" s="277"/>
      <c r="CB94" s="273"/>
      <c r="CC94" s="276"/>
      <c r="CD94" s="275"/>
      <c r="CE94" s="275"/>
      <c r="CF94" s="270"/>
      <c r="CG94" s="270"/>
      <c r="CH94" s="269"/>
      <c r="CI94" s="281"/>
      <c r="CJ94" s="270"/>
      <c r="CK94" s="278"/>
      <c r="CL94" s="278"/>
      <c r="CM94" s="278"/>
      <c r="CN94" s="279"/>
      <c r="CO94" s="279"/>
      <c r="CP94" s="269"/>
      <c r="CQ94" s="281"/>
      <c r="CR94" s="276"/>
      <c r="CS94" s="272"/>
      <c r="CT94" s="272"/>
      <c r="CU94" s="278"/>
      <c r="CV94" s="278"/>
      <c r="CW94" s="278"/>
      <c r="CX94" s="278"/>
      <c r="CY94" s="278"/>
      <c r="CZ94" s="278"/>
      <c r="DA94" s="278"/>
      <c r="DB94" s="281"/>
      <c r="DC94" s="276"/>
      <c r="DD94" s="276"/>
      <c r="DE94" s="269"/>
      <c r="DF94" s="269"/>
      <c r="DG94" s="270"/>
      <c r="DH94" s="270"/>
      <c r="DI94" s="276"/>
      <c r="DJ94" s="276"/>
      <c r="DK94" s="276"/>
      <c r="DL94" s="276"/>
      <c r="DM94" s="272"/>
      <c r="DN94" s="269"/>
      <c r="DO94" s="269"/>
      <c r="DP94" s="272"/>
      <c r="DQ94" s="269"/>
      <c r="DR94" s="281"/>
      <c r="DS94" s="269"/>
      <c r="DT94" s="274"/>
      <c r="DU94" s="275"/>
      <c r="DV94" s="275"/>
      <c r="DW94" s="273"/>
      <c r="DX94" s="273"/>
      <c r="DY94" s="275"/>
      <c r="DZ94" s="275"/>
      <c r="EA94" s="275"/>
      <c r="EB94" s="275"/>
      <c r="EC94" s="275"/>
      <c r="ED94" s="275"/>
      <c r="EE94" s="275"/>
      <c r="EF94" s="275"/>
      <c r="EG94" s="275"/>
      <c r="EH94" s="275"/>
      <c r="EI94" s="275"/>
      <c r="EJ94" s="275"/>
      <c r="EK94" s="273"/>
      <c r="EL94" s="289"/>
      <c r="EM94" s="289"/>
      <c r="EN94" s="289"/>
      <c r="EO94" s="289"/>
      <c r="EP94" s="289"/>
      <c r="EQ94" s="289"/>
      <c r="ER94" s="289"/>
      <c r="ES94" s="289"/>
      <c r="ET94" s="289"/>
      <c r="EU94" s="289"/>
      <c r="EV94" s="289"/>
      <c r="EW94" s="289"/>
      <c r="EX94" s="289"/>
      <c r="EY94" s="289"/>
      <c r="EZ94" s="289"/>
      <c r="FA94" s="289"/>
      <c r="FB94" s="289"/>
      <c r="FC94" s="289"/>
      <c r="FD94" s="289"/>
      <c r="FE94" s="290"/>
      <c r="FF94" s="290"/>
      <c r="FG94" s="290"/>
      <c r="FH94" s="290"/>
      <c r="FI94" s="290"/>
      <c r="FJ94" s="290"/>
      <c r="FK94" s="290"/>
      <c r="FL94" s="290"/>
      <c r="FM94" s="290"/>
      <c r="FN94" s="290"/>
      <c r="FO94" s="290"/>
      <c r="FP94" s="290"/>
      <c r="FQ94" s="290"/>
      <c r="FR94" s="290"/>
      <c r="FS94" s="290"/>
      <c r="FT94" s="290"/>
      <c r="FU94" s="290"/>
      <c r="FV94" s="290"/>
      <c r="FW94" s="290"/>
      <c r="FX94" s="268"/>
      <c r="FY94" s="268"/>
      <c r="FZ94" s="268"/>
      <c r="GA94" s="268"/>
      <c r="GB94" s="268"/>
      <c r="GC94" s="268"/>
      <c r="GD94" s="268"/>
      <c r="GE94" s="268"/>
      <c r="GF94" s="268"/>
      <c r="GG94" s="268"/>
      <c r="GH94" s="268"/>
      <c r="GI94" s="268"/>
      <c r="GJ94" s="268"/>
      <c r="GK94" s="268"/>
      <c r="GL94" s="268"/>
      <c r="GM94" s="268"/>
      <c r="GN94" s="268"/>
      <c r="GO94" s="268"/>
      <c r="HB94" s="294"/>
      <c r="HC94" s="294"/>
      <c r="HL94" s="341"/>
      <c r="HM94" s="341"/>
      <c r="HN94" s="341"/>
    </row>
    <row r="95" spans="1:222" x14ac:dyDescent="0.3">
      <c r="A95" s="269"/>
      <c r="B95" s="270"/>
      <c r="C95" s="270"/>
      <c r="D95" s="269"/>
      <c r="E95" s="281"/>
      <c r="F95" s="269"/>
      <c r="G95" s="384"/>
      <c r="H95" s="276"/>
      <c r="I95" s="272"/>
      <c r="J95" s="271"/>
      <c r="K95" s="269"/>
      <c r="L95" s="270"/>
      <c r="M95" s="270"/>
      <c r="N95" s="269"/>
      <c r="O95" s="270"/>
      <c r="P95" s="270"/>
      <c r="Q95" s="270"/>
      <c r="R95" s="270"/>
      <c r="S95" s="270"/>
      <c r="T95" s="270"/>
      <c r="U95" s="270"/>
      <c r="V95" s="270"/>
      <c r="W95" s="270"/>
      <c r="X95" s="270"/>
      <c r="Y95" s="270"/>
      <c r="Z95" s="269"/>
      <c r="AA95" s="269"/>
      <c r="AB95" s="269"/>
      <c r="AC95" s="269"/>
      <c r="AD95" s="281"/>
      <c r="AE95" s="281"/>
      <c r="AF95" s="276"/>
      <c r="AG95" s="276"/>
      <c r="AH95" s="281"/>
      <c r="AI95" s="281"/>
      <c r="AJ95" s="269"/>
      <c r="AK95" s="276"/>
      <c r="AL95" s="276"/>
      <c r="AM95" s="270"/>
      <c r="AN95" s="270"/>
      <c r="AO95" s="270"/>
      <c r="AP95" s="270"/>
      <c r="AQ95" s="273"/>
      <c r="AR95" s="273"/>
      <c r="AS95" s="273"/>
      <c r="AT95" s="273"/>
      <c r="AU95" s="270"/>
      <c r="AV95" s="276"/>
      <c r="AW95" s="276"/>
      <c r="AX95" s="275"/>
      <c r="AY95" s="276"/>
      <c r="AZ95" s="276"/>
      <c r="BA95" s="275"/>
      <c r="BB95" s="276"/>
      <c r="BC95" s="276"/>
      <c r="BD95" s="276"/>
      <c r="BE95" s="276"/>
      <c r="BF95" s="270"/>
      <c r="BG95" s="351"/>
      <c r="BH95" s="270"/>
      <c r="BI95" s="270"/>
      <c r="BJ95" s="276"/>
      <c r="BK95" s="276"/>
      <c r="BL95" s="370"/>
      <c r="BM95" s="373"/>
      <c r="BN95" s="370"/>
      <c r="BO95" s="282"/>
      <c r="BP95" s="276"/>
      <c r="BQ95" s="273"/>
      <c r="BR95" s="281"/>
      <c r="BS95" s="276"/>
      <c r="BT95" s="272"/>
      <c r="BU95" s="272"/>
      <c r="BV95" s="272"/>
      <c r="BW95" s="272"/>
      <c r="BX95" s="272"/>
      <c r="BY95" s="272"/>
      <c r="BZ95" s="272"/>
      <c r="CA95" s="277"/>
      <c r="CB95" s="273"/>
      <c r="CC95" s="276"/>
      <c r="CD95" s="275"/>
      <c r="CE95" s="275"/>
      <c r="CF95" s="270"/>
      <c r="CG95" s="270"/>
      <c r="CH95" s="269"/>
      <c r="CI95" s="281"/>
      <c r="CJ95" s="270"/>
      <c r="CK95" s="278"/>
      <c r="CL95" s="278"/>
      <c r="CM95" s="278"/>
      <c r="CN95" s="279"/>
      <c r="CO95" s="279"/>
      <c r="CP95" s="269"/>
      <c r="CQ95" s="281"/>
      <c r="CR95" s="276"/>
      <c r="CS95" s="272"/>
      <c r="CT95" s="272"/>
      <c r="CU95" s="278"/>
      <c r="CV95" s="278"/>
      <c r="CW95" s="278"/>
      <c r="CX95" s="278"/>
      <c r="CY95" s="278"/>
      <c r="CZ95" s="278"/>
      <c r="DA95" s="278"/>
      <c r="DB95" s="281"/>
      <c r="DC95" s="276"/>
      <c r="DD95" s="276"/>
      <c r="DE95" s="269"/>
      <c r="DF95" s="269"/>
      <c r="DG95" s="270"/>
      <c r="DH95" s="270"/>
      <c r="DI95" s="276"/>
      <c r="DJ95" s="276"/>
      <c r="DK95" s="276"/>
      <c r="DL95" s="276"/>
      <c r="DM95" s="272"/>
      <c r="DN95" s="269"/>
      <c r="DO95" s="269"/>
      <c r="DP95" s="272"/>
      <c r="DQ95" s="269"/>
      <c r="DR95" s="281"/>
      <c r="DS95" s="269"/>
      <c r="DT95" s="274"/>
      <c r="DU95" s="275"/>
      <c r="DV95" s="275"/>
      <c r="DW95" s="273"/>
      <c r="DX95" s="273"/>
      <c r="DY95" s="275"/>
      <c r="DZ95" s="275"/>
      <c r="EA95" s="275"/>
      <c r="EB95" s="275"/>
      <c r="EC95" s="275"/>
      <c r="ED95" s="275"/>
      <c r="EE95" s="275"/>
      <c r="EF95" s="275"/>
      <c r="EG95" s="275"/>
      <c r="EH95" s="275"/>
      <c r="EI95" s="275"/>
      <c r="EJ95" s="275"/>
      <c r="EK95" s="273"/>
      <c r="EL95" s="289"/>
      <c r="EM95" s="289"/>
      <c r="EN95" s="289"/>
      <c r="EO95" s="289"/>
      <c r="EP95" s="289"/>
      <c r="EQ95" s="289"/>
      <c r="ER95" s="289"/>
      <c r="ES95" s="289"/>
      <c r="ET95" s="289"/>
      <c r="EU95" s="289"/>
      <c r="EV95" s="289"/>
      <c r="EW95" s="289"/>
      <c r="EX95" s="289"/>
      <c r="EY95" s="289"/>
      <c r="EZ95" s="289"/>
      <c r="FA95" s="289"/>
      <c r="FB95" s="289"/>
      <c r="FC95" s="289"/>
      <c r="FD95" s="289"/>
      <c r="FE95" s="290"/>
      <c r="FF95" s="290"/>
      <c r="FG95" s="290"/>
      <c r="FH95" s="290"/>
      <c r="FI95" s="290"/>
      <c r="FJ95" s="290"/>
      <c r="FK95" s="290"/>
      <c r="FL95" s="290"/>
      <c r="FM95" s="290"/>
      <c r="FN95" s="290"/>
      <c r="FO95" s="290"/>
      <c r="FP95" s="290"/>
      <c r="FQ95" s="290"/>
      <c r="FR95" s="290"/>
      <c r="FS95" s="290"/>
      <c r="FT95" s="290"/>
      <c r="FU95" s="290"/>
      <c r="FV95" s="290"/>
      <c r="FW95" s="290"/>
      <c r="FX95" s="268"/>
      <c r="FY95" s="268"/>
      <c r="FZ95" s="268"/>
      <c r="GA95" s="268"/>
      <c r="GB95" s="268"/>
      <c r="GC95" s="268"/>
      <c r="GD95" s="268"/>
      <c r="GE95" s="268"/>
      <c r="GF95" s="268"/>
      <c r="GG95" s="268"/>
      <c r="GH95" s="268"/>
      <c r="GI95" s="268"/>
      <c r="GJ95" s="268"/>
      <c r="GK95" s="268"/>
      <c r="GL95" s="268"/>
      <c r="GM95" s="268"/>
      <c r="GN95" s="268"/>
      <c r="GO95" s="268"/>
      <c r="HB95" s="294"/>
      <c r="HC95" s="294"/>
      <c r="HL95" s="341"/>
      <c r="HM95" s="341"/>
      <c r="HN95" s="341"/>
    </row>
    <row r="96" spans="1:222" x14ac:dyDescent="0.3">
      <c r="A96" s="269"/>
      <c r="B96" s="270"/>
      <c r="C96" s="270"/>
      <c r="D96" s="269"/>
      <c r="E96" s="281"/>
      <c r="F96" s="269"/>
      <c r="G96" s="384"/>
      <c r="H96" s="276"/>
      <c r="I96" s="272"/>
      <c r="J96" s="271"/>
      <c r="K96" s="269"/>
      <c r="L96" s="270"/>
      <c r="M96" s="270"/>
      <c r="N96" s="269"/>
      <c r="O96" s="270"/>
      <c r="P96" s="270"/>
      <c r="Q96" s="270"/>
      <c r="R96" s="270"/>
      <c r="S96" s="270"/>
      <c r="T96" s="270"/>
      <c r="U96" s="270"/>
      <c r="V96" s="270"/>
      <c r="W96" s="270"/>
      <c r="X96" s="270"/>
      <c r="Y96" s="270"/>
      <c r="Z96" s="269"/>
      <c r="AA96" s="269"/>
      <c r="AB96" s="269"/>
      <c r="AC96" s="269"/>
      <c r="AD96" s="281"/>
      <c r="AE96" s="281"/>
      <c r="AF96" s="276"/>
      <c r="AG96" s="276"/>
      <c r="AH96" s="281"/>
      <c r="AI96" s="281"/>
      <c r="AJ96" s="269"/>
      <c r="AK96" s="276"/>
      <c r="AL96" s="276"/>
      <c r="AM96" s="270"/>
      <c r="AN96" s="270"/>
      <c r="AO96" s="270"/>
      <c r="AP96" s="270"/>
      <c r="AQ96" s="273"/>
      <c r="AR96" s="273"/>
      <c r="AS96" s="273"/>
      <c r="AT96" s="273"/>
      <c r="AU96" s="270"/>
      <c r="AV96" s="276"/>
      <c r="AW96" s="276"/>
      <c r="AX96" s="275"/>
      <c r="AY96" s="276"/>
      <c r="AZ96" s="276"/>
      <c r="BA96" s="275"/>
      <c r="BB96" s="276"/>
      <c r="BC96" s="276"/>
      <c r="BD96" s="276"/>
      <c r="BE96" s="276"/>
      <c r="BF96" s="270"/>
      <c r="BG96" s="351"/>
      <c r="BH96" s="270"/>
      <c r="BI96" s="270"/>
      <c r="BJ96" s="276"/>
      <c r="BK96" s="276"/>
      <c r="BL96" s="370"/>
      <c r="BM96" s="373"/>
      <c r="BN96" s="370"/>
      <c r="BO96" s="282"/>
      <c r="BP96" s="276"/>
      <c r="BQ96" s="273"/>
      <c r="BR96" s="281"/>
      <c r="BS96" s="276"/>
      <c r="BT96" s="272"/>
      <c r="BU96" s="272"/>
      <c r="BV96" s="272"/>
      <c r="BW96" s="272"/>
      <c r="BX96" s="272"/>
      <c r="BY96" s="272"/>
      <c r="BZ96" s="272"/>
      <c r="CA96" s="277"/>
      <c r="CB96" s="273"/>
      <c r="CC96" s="276"/>
      <c r="CD96" s="275"/>
      <c r="CE96" s="275"/>
      <c r="CF96" s="270"/>
      <c r="CG96" s="270"/>
      <c r="CH96" s="269"/>
      <c r="CI96" s="281"/>
      <c r="CJ96" s="270"/>
      <c r="CK96" s="278"/>
      <c r="CL96" s="278"/>
      <c r="CM96" s="278"/>
      <c r="CN96" s="279"/>
      <c r="CO96" s="279"/>
      <c r="CP96" s="269"/>
      <c r="CQ96" s="281"/>
      <c r="CR96" s="276"/>
      <c r="CS96" s="272"/>
      <c r="CT96" s="272"/>
      <c r="CU96" s="278"/>
      <c r="CV96" s="278"/>
      <c r="CW96" s="278"/>
      <c r="CX96" s="278"/>
      <c r="CY96" s="278"/>
      <c r="CZ96" s="278"/>
      <c r="DA96" s="278"/>
      <c r="DB96" s="281"/>
      <c r="DC96" s="276"/>
      <c r="DD96" s="276"/>
      <c r="DE96" s="269"/>
      <c r="DF96" s="269"/>
      <c r="DG96" s="270"/>
      <c r="DH96" s="270"/>
      <c r="DI96" s="276"/>
      <c r="DJ96" s="276"/>
      <c r="DK96" s="276"/>
      <c r="DL96" s="276"/>
      <c r="DM96" s="272"/>
      <c r="DN96" s="269"/>
      <c r="DO96" s="269"/>
      <c r="DP96" s="272"/>
      <c r="DQ96" s="269"/>
      <c r="DR96" s="281"/>
      <c r="DS96" s="269"/>
      <c r="DT96" s="274"/>
      <c r="DU96" s="275"/>
      <c r="DV96" s="275"/>
      <c r="DW96" s="273"/>
      <c r="DX96" s="273"/>
      <c r="DY96" s="275"/>
      <c r="DZ96" s="275"/>
      <c r="EA96" s="275"/>
      <c r="EB96" s="275"/>
      <c r="EC96" s="275"/>
      <c r="ED96" s="275"/>
      <c r="EE96" s="275"/>
      <c r="EF96" s="275"/>
      <c r="EG96" s="275"/>
      <c r="EH96" s="275"/>
      <c r="EI96" s="275"/>
      <c r="EJ96" s="275"/>
      <c r="EK96" s="273"/>
      <c r="EL96" s="289"/>
      <c r="EM96" s="289"/>
      <c r="EN96" s="289"/>
      <c r="EO96" s="289"/>
      <c r="EP96" s="289"/>
      <c r="EQ96" s="289"/>
      <c r="ER96" s="289"/>
      <c r="ES96" s="289"/>
      <c r="ET96" s="289"/>
      <c r="EU96" s="289"/>
      <c r="EV96" s="289"/>
      <c r="EW96" s="289"/>
      <c r="EX96" s="289"/>
      <c r="EY96" s="289"/>
      <c r="EZ96" s="289"/>
      <c r="FA96" s="289"/>
      <c r="FB96" s="289"/>
      <c r="FC96" s="289"/>
      <c r="FD96" s="289"/>
      <c r="FE96" s="290"/>
      <c r="FF96" s="290"/>
      <c r="FG96" s="290"/>
      <c r="FH96" s="290"/>
      <c r="FI96" s="290"/>
      <c r="FJ96" s="290"/>
      <c r="FK96" s="290"/>
      <c r="FL96" s="290"/>
      <c r="FM96" s="290"/>
      <c r="FN96" s="290"/>
      <c r="FO96" s="290"/>
      <c r="FP96" s="290"/>
      <c r="FQ96" s="290"/>
      <c r="FR96" s="290"/>
      <c r="FS96" s="290"/>
      <c r="FT96" s="290"/>
      <c r="FU96" s="290"/>
      <c r="FV96" s="290"/>
      <c r="FW96" s="290"/>
      <c r="FX96" s="268"/>
      <c r="FY96" s="268"/>
      <c r="FZ96" s="268"/>
      <c r="GA96" s="268"/>
      <c r="GB96" s="268"/>
      <c r="GC96" s="268"/>
      <c r="GD96" s="268"/>
      <c r="GE96" s="268"/>
      <c r="GF96" s="268"/>
      <c r="GG96" s="268"/>
      <c r="GH96" s="268"/>
      <c r="GI96" s="268"/>
      <c r="GJ96" s="268"/>
      <c r="GK96" s="268"/>
      <c r="GL96" s="268"/>
      <c r="GM96" s="268"/>
      <c r="GN96" s="268"/>
      <c r="GO96" s="268"/>
      <c r="HB96" s="294"/>
      <c r="HC96" s="294"/>
      <c r="HL96" s="341"/>
      <c r="HM96" s="341"/>
      <c r="HN96" s="341"/>
    </row>
    <row r="97" spans="1:222" x14ac:dyDescent="0.3">
      <c r="A97" s="269"/>
      <c r="B97" s="270"/>
      <c r="C97" s="270"/>
      <c r="D97" s="269"/>
      <c r="E97" s="281"/>
      <c r="F97" s="269"/>
      <c r="G97" s="384"/>
      <c r="H97" s="276"/>
      <c r="I97" s="272"/>
      <c r="J97" s="271"/>
      <c r="K97" s="269"/>
      <c r="L97" s="270"/>
      <c r="M97" s="270"/>
      <c r="N97" s="269"/>
      <c r="O97" s="270"/>
      <c r="P97" s="270"/>
      <c r="Q97" s="270"/>
      <c r="R97" s="270"/>
      <c r="S97" s="270"/>
      <c r="T97" s="270"/>
      <c r="U97" s="270"/>
      <c r="V97" s="270"/>
      <c r="W97" s="270"/>
      <c r="X97" s="270"/>
      <c r="Y97" s="270"/>
      <c r="Z97" s="269"/>
      <c r="AA97" s="269"/>
      <c r="AB97" s="269"/>
      <c r="AC97" s="269"/>
      <c r="AD97" s="281"/>
      <c r="AE97" s="281"/>
      <c r="AF97" s="276"/>
      <c r="AG97" s="276"/>
      <c r="AH97" s="281"/>
      <c r="AI97" s="281"/>
      <c r="AJ97" s="269"/>
      <c r="AK97" s="276"/>
      <c r="AL97" s="276"/>
      <c r="AM97" s="270"/>
      <c r="AN97" s="270"/>
      <c r="AO97" s="270"/>
      <c r="AP97" s="270"/>
      <c r="AQ97" s="273"/>
      <c r="AR97" s="273"/>
      <c r="AS97" s="273"/>
      <c r="AT97" s="273"/>
      <c r="AU97" s="270"/>
      <c r="AV97" s="276"/>
      <c r="AW97" s="276"/>
      <c r="AX97" s="275"/>
      <c r="AY97" s="276"/>
      <c r="AZ97" s="276"/>
      <c r="BA97" s="275"/>
      <c r="BB97" s="276"/>
      <c r="BC97" s="276"/>
      <c r="BD97" s="276"/>
      <c r="BE97" s="276"/>
      <c r="BF97" s="270"/>
      <c r="BG97" s="351"/>
      <c r="BH97" s="270"/>
      <c r="BI97" s="270"/>
      <c r="BJ97" s="276"/>
      <c r="BK97" s="276"/>
      <c r="BL97" s="370"/>
      <c r="BM97" s="373"/>
      <c r="BN97" s="370"/>
      <c r="BO97" s="282"/>
      <c r="BP97" s="276"/>
      <c r="BQ97" s="273"/>
      <c r="BR97" s="281"/>
      <c r="BS97" s="276"/>
      <c r="BT97" s="272"/>
      <c r="BU97" s="272"/>
      <c r="BV97" s="272"/>
      <c r="BW97" s="272"/>
      <c r="BX97" s="272"/>
      <c r="BY97" s="272"/>
      <c r="BZ97" s="272"/>
      <c r="CA97" s="277"/>
      <c r="CB97" s="273"/>
      <c r="CC97" s="276"/>
      <c r="CD97" s="275"/>
      <c r="CE97" s="275"/>
      <c r="CF97" s="270"/>
      <c r="CG97" s="270"/>
      <c r="CH97" s="269"/>
      <c r="CI97" s="281"/>
      <c r="CJ97" s="270"/>
      <c r="CK97" s="278"/>
      <c r="CL97" s="278"/>
      <c r="CM97" s="278"/>
      <c r="CN97" s="279"/>
      <c r="CO97" s="279"/>
      <c r="CP97" s="269"/>
      <c r="CQ97" s="281"/>
      <c r="CR97" s="276"/>
      <c r="CS97" s="272"/>
      <c r="CT97" s="272"/>
      <c r="CU97" s="278"/>
      <c r="CV97" s="278"/>
      <c r="CW97" s="278"/>
      <c r="CX97" s="278"/>
      <c r="CY97" s="278"/>
      <c r="CZ97" s="278"/>
      <c r="DA97" s="278"/>
      <c r="DB97" s="281"/>
      <c r="DC97" s="276"/>
      <c r="DD97" s="276"/>
      <c r="DE97" s="269"/>
      <c r="DF97" s="269"/>
      <c r="DG97" s="270"/>
      <c r="DH97" s="270"/>
      <c r="DI97" s="276"/>
      <c r="DJ97" s="276"/>
      <c r="DK97" s="276"/>
      <c r="DL97" s="276"/>
      <c r="DM97" s="272"/>
      <c r="DN97" s="269"/>
      <c r="DO97" s="269"/>
      <c r="DP97" s="272"/>
      <c r="DQ97" s="269"/>
      <c r="DR97" s="281"/>
      <c r="DS97" s="269"/>
      <c r="DT97" s="274"/>
      <c r="DU97" s="275"/>
      <c r="DV97" s="275"/>
      <c r="DW97" s="273"/>
      <c r="DX97" s="273"/>
      <c r="DY97" s="275"/>
      <c r="DZ97" s="275"/>
      <c r="EA97" s="275"/>
      <c r="EB97" s="275"/>
      <c r="EC97" s="275"/>
      <c r="ED97" s="275"/>
      <c r="EE97" s="275"/>
      <c r="EF97" s="275"/>
      <c r="EG97" s="275"/>
      <c r="EH97" s="275"/>
      <c r="EI97" s="275"/>
      <c r="EJ97" s="275"/>
      <c r="EK97" s="273"/>
      <c r="EL97" s="289"/>
      <c r="EM97" s="289"/>
      <c r="EN97" s="289"/>
      <c r="EO97" s="289"/>
      <c r="EP97" s="289"/>
      <c r="EQ97" s="289"/>
      <c r="ER97" s="289"/>
      <c r="ES97" s="289"/>
      <c r="ET97" s="289"/>
      <c r="EU97" s="289"/>
      <c r="EV97" s="289"/>
      <c r="EW97" s="289"/>
      <c r="EX97" s="289"/>
      <c r="EY97" s="289"/>
      <c r="EZ97" s="289"/>
      <c r="FA97" s="289"/>
      <c r="FB97" s="289"/>
      <c r="FC97" s="289"/>
      <c r="FD97" s="289"/>
      <c r="FE97" s="290"/>
      <c r="FF97" s="290"/>
      <c r="FG97" s="290"/>
      <c r="FH97" s="290"/>
      <c r="FI97" s="290"/>
      <c r="FJ97" s="290"/>
      <c r="FK97" s="290"/>
      <c r="FL97" s="290"/>
      <c r="FM97" s="290"/>
      <c r="FN97" s="290"/>
      <c r="FO97" s="290"/>
      <c r="FP97" s="290"/>
      <c r="FQ97" s="290"/>
      <c r="FR97" s="290"/>
      <c r="FS97" s="290"/>
      <c r="FT97" s="290"/>
      <c r="FU97" s="290"/>
      <c r="FV97" s="290"/>
      <c r="FW97" s="290"/>
      <c r="FX97" s="268"/>
      <c r="FY97" s="268"/>
      <c r="FZ97" s="268"/>
      <c r="GA97" s="268"/>
      <c r="GB97" s="268"/>
      <c r="GC97" s="268"/>
      <c r="GD97" s="268"/>
      <c r="GE97" s="268"/>
      <c r="GF97" s="268"/>
      <c r="GG97" s="268"/>
      <c r="GH97" s="268"/>
      <c r="GI97" s="268"/>
      <c r="GJ97" s="268"/>
      <c r="GK97" s="268"/>
      <c r="GL97" s="268"/>
      <c r="GM97" s="268"/>
      <c r="GN97" s="268"/>
      <c r="GO97" s="268"/>
      <c r="HB97" s="294"/>
      <c r="HC97" s="294"/>
      <c r="HL97" s="341"/>
      <c r="HM97" s="341"/>
      <c r="HN97" s="341"/>
    </row>
    <row r="98" spans="1:222" x14ac:dyDescent="0.3">
      <c r="A98" s="269"/>
      <c r="B98" s="270"/>
      <c r="C98" s="270"/>
      <c r="D98" s="269"/>
      <c r="E98" s="281"/>
      <c r="F98" s="269"/>
      <c r="G98" s="384"/>
      <c r="H98" s="276"/>
      <c r="I98" s="272"/>
      <c r="J98" s="271"/>
      <c r="K98" s="269"/>
      <c r="L98" s="270"/>
      <c r="M98" s="270"/>
      <c r="N98" s="269"/>
      <c r="O98" s="270"/>
      <c r="P98" s="270"/>
      <c r="Q98" s="270"/>
      <c r="R98" s="270"/>
      <c r="S98" s="270"/>
      <c r="T98" s="270"/>
      <c r="U98" s="270"/>
      <c r="V98" s="270"/>
      <c r="W98" s="270"/>
      <c r="X98" s="270"/>
      <c r="Y98" s="270"/>
      <c r="Z98" s="269"/>
      <c r="AA98" s="269"/>
      <c r="AB98" s="269"/>
      <c r="AC98" s="269"/>
      <c r="AD98" s="281"/>
      <c r="AE98" s="281"/>
      <c r="AF98" s="276"/>
      <c r="AG98" s="276"/>
      <c r="AH98" s="281"/>
      <c r="AI98" s="281"/>
      <c r="AJ98" s="269"/>
      <c r="AK98" s="276"/>
      <c r="AL98" s="276"/>
      <c r="AM98" s="270"/>
      <c r="AN98" s="270"/>
      <c r="AO98" s="270"/>
      <c r="AP98" s="270"/>
      <c r="AQ98" s="273"/>
      <c r="AR98" s="273"/>
      <c r="AS98" s="273"/>
      <c r="AT98" s="273"/>
      <c r="AU98" s="270"/>
      <c r="AV98" s="276"/>
      <c r="AW98" s="276"/>
      <c r="AX98" s="275"/>
      <c r="AY98" s="276"/>
      <c r="AZ98" s="276"/>
      <c r="BA98" s="275"/>
      <c r="BB98" s="276"/>
      <c r="BC98" s="276"/>
      <c r="BD98" s="276"/>
      <c r="BE98" s="276"/>
      <c r="BF98" s="270"/>
      <c r="BG98" s="351"/>
      <c r="BH98" s="270"/>
      <c r="BI98" s="270"/>
      <c r="BJ98" s="276"/>
      <c r="BK98" s="276"/>
      <c r="BL98" s="370"/>
      <c r="BM98" s="373"/>
      <c r="BN98" s="370"/>
      <c r="BO98" s="282"/>
      <c r="BP98" s="276"/>
      <c r="BQ98" s="273"/>
      <c r="BR98" s="281"/>
      <c r="BS98" s="276"/>
      <c r="BT98" s="272"/>
      <c r="BU98" s="272"/>
      <c r="BV98" s="272"/>
      <c r="BW98" s="272"/>
      <c r="BX98" s="272"/>
      <c r="BY98" s="272"/>
      <c r="BZ98" s="272"/>
      <c r="CA98" s="277"/>
      <c r="CB98" s="273"/>
      <c r="CC98" s="276"/>
      <c r="CD98" s="275"/>
      <c r="CE98" s="275"/>
      <c r="CF98" s="270"/>
      <c r="CG98" s="270"/>
      <c r="CH98" s="269"/>
      <c r="CI98" s="281"/>
      <c r="CJ98" s="270"/>
      <c r="CK98" s="278"/>
      <c r="CL98" s="278"/>
      <c r="CM98" s="278"/>
      <c r="CN98" s="279"/>
      <c r="CO98" s="279"/>
      <c r="CP98" s="269"/>
      <c r="CQ98" s="281"/>
      <c r="CR98" s="276"/>
      <c r="CS98" s="272"/>
      <c r="CT98" s="272"/>
      <c r="CU98" s="278"/>
      <c r="CV98" s="278"/>
      <c r="CW98" s="278"/>
      <c r="CX98" s="278"/>
      <c r="CY98" s="278"/>
      <c r="CZ98" s="278"/>
      <c r="DA98" s="278"/>
      <c r="DB98" s="281"/>
      <c r="DC98" s="276"/>
      <c r="DD98" s="276"/>
      <c r="DE98" s="269"/>
      <c r="DF98" s="269"/>
      <c r="DG98" s="270"/>
      <c r="DH98" s="270"/>
      <c r="DI98" s="276"/>
      <c r="DJ98" s="276"/>
      <c r="DK98" s="276"/>
      <c r="DL98" s="276"/>
      <c r="DM98" s="272"/>
      <c r="DN98" s="269"/>
      <c r="DO98" s="269"/>
      <c r="DP98" s="272"/>
      <c r="DQ98" s="269"/>
      <c r="DR98" s="281"/>
      <c r="DS98" s="269"/>
      <c r="DT98" s="274"/>
      <c r="DU98" s="275"/>
      <c r="DV98" s="275"/>
      <c r="DW98" s="273"/>
      <c r="DX98" s="273"/>
      <c r="DY98" s="275"/>
      <c r="DZ98" s="275"/>
      <c r="EA98" s="275"/>
      <c r="EB98" s="275"/>
      <c r="EC98" s="275"/>
      <c r="ED98" s="275"/>
      <c r="EE98" s="275"/>
      <c r="EF98" s="275"/>
      <c r="EG98" s="275"/>
      <c r="EH98" s="275"/>
      <c r="EI98" s="275"/>
      <c r="EJ98" s="275"/>
      <c r="EK98" s="273"/>
      <c r="EL98" s="289"/>
      <c r="EM98" s="289"/>
      <c r="EN98" s="289"/>
      <c r="EO98" s="289"/>
      <c r="EP98" s="289"/>
      <c r="EQ98" s="289"/>
      <c r="ER98" s="289"/>
      <c r="ES98" s="289"/>
      <c r="ET98" s="289"/>
      <c r="EU98" s="289"/>
      <c r="EV98" s="289"/>
      <c r="EW98" s="289"/>
      <c r="EX98" s="289"/>
      <c r="EY98" s="289"/>
      <c r="EZ98" s="289"/>
      <c r="FA98" s="289"/>
      <c r="FB98" s="289"/>
      <c r="FC98" s="289"/>
      <c r="FD98" s="289"/>
      <c r="FE98" s="290"/>
      <c r="FF98" s="290"/>
      <c r="FG98" s="290"/>
      <c r="FH98" s="290"/>
      <c r="FI98" s="290"/>
      <c r="FJ98" s="290"/>
      <c r="FK98" s="290"/>
      <c r="FL98" s="290"/>
      <c r="FM98" s="290"/>
      <c r="FN98" s="290"/>
      <c r="FO98" s="290"/>
      <c r="FP98" s="290"/>
      <c r="FQ98" s="290"/>
      <c r="FR98" s="290"/>
      <c r="FS98" s="290"/>
      <c r="FT98" s="290"/>
      <c r="FU98" s="290"/>
      <c r="FV98" s="290"/>
      <c r="FW98" s="290"/>
      <c r="FX98" s="268"/>
      <c r="FY98" s="268"/>
      <c r="FZ98" s="268"/>
      <c r="GA98" s="268"/>
      <c r="GB98" s="268"/>
      <c r="GC98" s="268"/>
      <c r="GD98" s="268"/>
      <c r="GE98" s="268"/>
      <c r="GF98" s="268"/>
      <c r="GG98" s="268"/>
      <c r="GH98" s="268"/>
      <c r="GI98" s="268"/>
      <c r="GJ98" s="268"/>
      <c r="GK98" s="268"/>
      <c r="GL98" s="268"/>
      <c r="GM98" s="268"/>
      <c r="GN98" s="268"/>
      <c r="GO98" s="268"/>
      <c r="HB98" s="294"/>
      <c r="HC98" s="294"/>
      <c r="HL98" s="341"/>
      <c r="HM98" s="341"/>
      <c r="HN98" s="341"/>
    </row>
    <row r="99" spans="1:222" x14ac:dyDescent="0.3">
      <c r="A99" s="269"/>
      <c r="B99" s="270"/>
      <c r="C99" s="270"/>
      <c r="D99" s="269"/>
      <c r="E99" s="281"/>
      <c r="F99" s="269"/>
      <c r="G99" s="384"/>
      <c r="H99" s="276"/>
      <c r="I99" s="272"/>
      <c r="J99" s="271"/>
      <c r="K99" s="269"/>
      <c r="L99" s="270"/>
      <c r="M99" s="270"/>
      <c r="N99" s="269"/>
      <c r="O99" s="270"/>
      <c r="P99" s="270"/>
      <c r="Q99" s="270"/>
      <c r="R99" s="270"/>
      <c r="S99" s="270"/>
      <c r="T99" s="270"/>
      <c r="U99" s="270"/>
      <c r="V99" s="270"/>
      <c r="W99" s="270"/>
      <c r="X99" s="270"/>
      <c r="Y99" s="270"/>
      <c r="Z99" s="269"/>
      <c r="AA99" s="269"/>
      <c r="AB99" s="269"/>
      <c r="AC99" s="269"/>
      <c r="AD99" s="281"/>
      <c r="AE99" s="281"/>
      <c r="AF99" s="276"/>
      <c r="AG99" s="276"/>
      <c r="AH99" s="281"/>
      <c r="AI99" s="281"/>
      <c r="AJ99" s="269"/>
      <c r="AK99" s="276"/>
      <c r="AL99" s="276"/>
      <c r="AM99" s="270"/>
      <c r="AN99" s="270"/>
      <c r="AO99" s="270"/>
      <c r="AP99" s="270"/>
      <c r="AQ99" s="273"/>
      <c r="AR99" s="273"/>
      <c r="AS99" s="273"/>
      <c r="AT99" s="273"/>
      <c r="AU99" s="270"/>
      <c r="AV99" s="276"/>
      <c r="AW99" s="276"/>
      <c r="AX99" s="275"/>
      <c r="AY99" s="276"/>
      <c r="AZ99" s="276"/>
      <c r="BA99" s="275"/>
      <c r="BB99" s="276"/>
      <c r="BC99" s="276"/>
      <c r="BD99" s="276"/>
      <c r="BE99" s="276"/>
      <c r="BF99" s="270"/>
      <c r="BG99" s="351"/>
      <c r="BH99" s="270"/>
      <c r="BI99" s="270"/>
      <c r="BJ99" s="276"/>
      <c r="BK99" s="276"/>
      <c r="BL99" s="370"/>
      <c r="BM99" s="373"/>
      <c r="BN99" s="370"/>
      <c r="BO99" s="282"/>
      <c r="BP99" s="276"/>
      <c r="BQ99" s="273"/>
      <c r="BR99" s="281"/>
      <c r="BS99" s="276"/>
      <c r="BT99" s="272"/>
      <c r="BU99" s="272"/>
      <c r="BV99" s="272"/>
      <c r="BW99" s="272"/>
      <c r="BX99" s="272"/>
      <c r="BY99" s="272"/>
      <c r="BZ99" s="272"/>
      <c r="CA99" s="277"/>
      <c r="CB99" s="273"/>
      <c r="CC99" s="276"/>
      <c r="CD99" s="275"/>
      <c r="CE99" s="275"/>
      <c r="CF99" s="270"/>
      <c r="CG99" s="270"/>
      <c r="CH99" s="269"/>
      <c r="CI99" s="281"/>
      <c r="CJ99" s="270"/>
      <c r="CK99" s="278"/>
      <c r="CL99" s="278"/>
      <c r="CM99" s="278"/>
      <c r="CN99" s="279"/>
      <c r="CO99" s="279"/>
      <c r="CP99" s="269"/>
      <c r="CQ99" s="281"/>
      <c r="CR99" s="276"/>
      <c r="CS99" s="272"/>
      <c r="CT99" s="272"/>
      <c r="CU99" s="278"/>
      <c r="CV99" s="278"/>
      <c r="CW99" s="278"/>
      <c r="CX99" s="278"/>
      <c r="CY99" s="278"/>
      <c r="CZ99" s="278"/>
      <c r="DA99" s="278"/>
      <c r="DB99" s="281"/>
      <c r="DC99" s="276"/>
      <c r="DD99" s="276"/>
      <c r="DE99" s="269"/>
      <c r="DF99" s="269"/>
      <c r="DG99" s="270"/>
      <c r="DH99" s="270"/>
      <c r="DI99" s="276"/>
      <c r="DJ99" s="276"/>
      <c r="DK99" s="276"/>
      <c r="DL99" s="276"/>
      <c r="DM99" s="272"/>
      <c r="DN99" s="269"/>
      <c r="DO99" s="269"/>
      <c r="DP99" s="272"/>
      <c r="DQ99" s="269"/>
      <c r="DR99" s="281"/>
      <c r="DS99" s="269"/>
      <c r="DT99" s="274"/>
      <c r="DU99" s="275"/>
      <c r="DV99" s="275"/>
      <c r="DW99" s="273"/>
      <c r="DX99" s="273"/>
      <c r="DY99" s="275"/>
      <c r="DZ99" s="275"/>
      <c r="EA99" s="275"/>
      <c r="EB99" s="275"/>
      <c r="EC99" s="275"/>
      <c r="ED99" s="275"/>
      <c r="EE99" s="275"/>
      <c r="EF99" s="275"/>
      <c r="EG99" s="275"/>
      <c r="EH99" s="275"/>
      <c r="EI99" s="275"/>
      <c r="EJ99" s="275"/>
      <c r="EK99" s="273"/>
      <c r="EL99" s="289"/>
      <c r="EM99" s="289"/>
      <c r="EN99" s="289"/>
      <c r="EO99" s="289"/>
      <c r="EP99" s="289"/>
      <c r="EQ99" s="289"/>
      <c r="ER99" s="289"/>
      <c r="ES99" s="289"/>
      <c r="ET99" s="289"/>
      <c r="EU99" s="289"/>
      <c r="EV99" s="289"/>
      <c r="EW99" s="289"/>
      <c r="EX99" s="289"/>
      <c r="EY99" s="289"/>
      <c r="EZ99" s="289"/>
      <c r="FA99" s="289"/>
      <c r="FB99" s="289"/>
      <c r="FC99" s="289"/>
      <c r="FD99" s="289"/>
      <c r="FE99" s="290"/>
      <c r="FF99" s="290"/>
      <c r="FG99" s="290"/>
      <c r="FH99" s="290"/>
      <c r="FI99" s="290"/>
      <c r="FJ99" s="290"/>
      <c r="FK99" s="290"/>
      <c r="FL99" s="290"/>
      <c r="FM99" s="290"/>
      <c r="FN99" s="290"/>
      <c r="FO99" s="290"/>
      <c r="FP99" s="290"/>
      <c r="FQ99" s="290"/>
      <c r="FR99" s="290"/>
      <c r="FS99" s="290"/>
      <c r="FT99" s="290"/>
      <c r="FU99" s="290"/>
      <c r="FV99" s="290"/>
      <c r="FW99" s="290"/>
      <c r="FX99" s="268"/>
      <c r="FY99" s="268"/>
      <c r="FZ99" s="268"/>
      <c r="GA99" s="268"/>
      <c r="GB99" s="268"/>
      <c r="GC99" s="268"/>
      <c r="GD99" s="268"/>
      <c r="GE99" s="268"/>
      <c r="GF99" s="268"/>
      <c r="GG99" s="268"/>
      <c r="GH99" s="268"/>
      <c r="GI99" s="268"/>
      <c r="GJ99" s="268"/>
      <c r="GK99" s="268"/>
      <c r="GL99" s="268"/>
      <c r="GM99" s="268"/>
      <c r="GN99" s="268"/>
      <c r="GO99" s="268"/>
      <c r="HB99" s="294"/>
      <c r="HC99" s="294"/>
      <c r="HL99" s="341"/>
      <c r="HM99" s="341"/>
      <c r="HN99" s="341"/>
    </row>
    <row r="100" spans="1:222" x14ac:dyDescent="0.3">
      <c r="A100" s="269"/>
      <c r="B100" s="270"/>
      <c r="C100" s="270"/>
      <c r="D100" s="269"/>
      <c r="E100" s="281"/>
      <c r="F100" s="269"/>
      <c r="G100" s="384"/>
      <c r="H100" s="276"/>
      <c r="I100" s="272"/>
      <c r="J100" s="271"/>
      <c r="K100" s="269"/>
      <c r="L100" s="270"/>
      <c r="M100" s="270"/>
      <c r="N100" s="269"/>
      <c r="O100" s="270"/>
      <c r="P100" s="270"/>
      <c r="Q100" s="270"/>
      <c r="R100" s="270"/>
      <c r="S100" s="270"/>
      <c r="T100" s="270"/>
      <c r="U100" s="270"/>
      <c r="V100" s="270"/>
      <c r="W100" s="270"/>
      <c r="X100" s="270"/>
      <c r="Y100" s="270"/>
      <c r="Z100" s="269"/>
      <c r="AA100" s="269"/>
      <c r="AB100" s="269"/>
      <c r="AC100" s="269"/>
      <c r="AD100" s="281"/>
      <c r="AE100" s="281"/>
      <c r="AF100" s="276"/>
      <c r="AG100" s="276"/>
      <c r="AH100" s="281"/>
      <c r="AI100" s="281"/>
      <c r="AJ100" s="269"/>
      <c r="AK100" s="276"/>
      <c r="AL100" s="276"/>
      <c r="AM100" s="270"/>
      <c r="AN100" s="270"/>
      <c r="AO100" s="270"/>
      <c r="AP100" s="270"/>
      <c r="AQ100" s="273"/>
      <c r="AR100" s="273"/>
      <c r="AS100" s="273"/>
      <c r="AT100" s="273"/>
      <c r="AU100" s="270"/>
      <c r="AV100" s="276"/>
      <c r="AW100" s="276"/>
      <c r="AX100" s="275"/>
      <c r="AY100" s="276"/>
      <c r="AZ100" s="276"/>
      <c r="BA100" s="275"/>
      <c r="BB100" s="276"/>
      <c r="BC100" s="276"/>
      <c r="BD100" s="276"/>
      <c r="BE100" s="276"/>
      <c r="BF100" s="270"/>
      <c r="BG100" s="351"/>
      <c r="BH100" s="270"/>
      <c r="BI100" s="270"/>
      <c r="BJ100" s="276"/>
      <c r="BK100" s="276"/>
      <c r="BL100" s="370"/>
      <c r="BM100" s="373"/>
      <c r="BN100" s="370"/>
      <c r="BO100" s="282"/>
      <c r="BP100" s="276"/>
      <c r="BQ100" s="273"/>
      <c r="BR100" s="281"/>
      <c r="BS100" s="276"/>
      <c r="BT100" s="272"/>
      <c r="BU100" s="272"/>
      <c r="BV100" s="272"/>
      <c r="BW100" s="272"/>
      <c r="BX100" s="272"/>
      <c r="BY100" s="272"/>
      <c r="BZ100" s="272"/>
      <c r="CA100" s="277"/>
      <c r="CB100" s="273"/>
      <c r="CC100" s="276"/>
      <c r="CD100" s="275"/>
      <c r="CE100" s="275"/>
      <c r="CF100" s="270"/>
      <c r="CG100" s="270"/>
      <c r="CH100" s="269"/>
      <c r="CI100" s="281"/>
      <c r="CJ100" s="270"/>
      <c r="CK100" s="278"/>
      <c r="CL100" s="278"/>
      <c r="CM100" s="278"/>
      <c r="CN100" s="279"/>
      <c r="CO100" s="279"/>
      <c r="CP100" s="269"/>
      <c r="CQ100" s="281"/>
      <c r="CR100" s="276"/>
      <c r="CS100" s="272"/>
      <c r="CT100" s="272"/>
      <c r="CU100" s="278"/>
      <c r="CV100" s="278"/>
      <c r="CW100" s="278"/>
      <c r="CX100" s="278"/>
      <c r="CY100" s="278"/>
      <c r="CZ100" s="278"/>
      <c r="DA100" s="278"/>
      <c r="DB100" s="281"/>
      <c r="DC100" s="276"/>
      <c r="DD100" s="276"/>
      <c r="DE100" s="269"/>
      <c r="DF100" s="269"/>
      <c r="DG100" s="270"/>
      <c r="DH100" s="270"/>
      <c r="DI100" s="276"/>
      <c r="DJ100" s="276"/>
      <c r="DK100" s="276"/>
      <c r="DL100" s="276"/>
      <c r="DM100" s="272"/>
      <c r="DN100" s="269"/>
      <c r="DO100" s="269"/>
      <c r="DP100" s="272"/>
      <c r="DQ100" s="269"/>
      <c r="DR100" s="281"/>
      <c r="DS100" s="269"/>
      <c r="DT100" s="274"/>
      <c r="DU100" s="275"/>
      <c r="DV100" s="275"/>
      <c r="DW100" s="273"/>
      <c r="DX100" s="273"/>
      <c r="DY100" s="275"/>
      <c r="DZ100" s="275"/>
      <c r="EA100" s="275"/>
      <c r="EB100" s="275"/>
      <c r="EC100" s="275"/>
      <c r="ED100" s="275"/>
      <c r="EE100" s="275"/>
      <c r="EF100" s="275"/>
      <c r="EG100" s="275"/>
      <c r="EH100" s="275"/>
      <c r="EI100" s="275"/>
      <c r="EJ100" s="275"/>
      <c r="EK100" s="273"/>
      <c r="EL100" s="289"/>
      <c r="EM100" s="289"/>
      <c r="EN100" s="289"/>
      <c r="EO100" s="289"/>
      <c r="EP100" s="289"/>
      <c r="EQ100" s="289"/>
      <c r="ER100" s="289"/>
      <c r="ES100" s="289"/>
      <c r="ET100" s="289"/>
      <c r="EU100" s="289"/>
      <c r="EV100" s="289"/>
      <c r="EW100" s="289"/>
      <c r="EX100" s="289"/>
      <c r="EY100" s="289"/>
      <c r="EZ100" s="289"/>
      <c r="FA100" s="289"/>
      <c r="FB100" s="289"/>
      <c r="FC100" s="289"/>
      <c r="FD100" s="289"/>
      <c r="FE100" s="290"/>
      <c r="FF100" s="290"/>
      <c r="FG100" s="290"/>
      <c r="FH100" s="290"/>
      <c r="FI100" s="290"/>
      <c r="FJ100" s="290"/>
      <c r="FK100" s="290"/>
      <c r="FL100" s="290"/>
      <c r="FM100" s="290"/>
      <c r="FN100" s="290"/>
      <c r="FO100" s="290"/>
      <c r="FP100" s="290"/>
      <c r="FQ100" s="290"/>
      <c r="FR100" s="290"/>
      <c r="FS100" s="290"/>
      <c r="FT100" s="290"/>
      <c r="FU100" s="290"/>
      <c r="FV100" s="290"/>
      <c r="FW100" s="290"/>
      <c r="FX100" s="268"/>
      <c r="FY100" s="268"/>
      <c r="FZ100" s="268"/>
      <c r="GA100" s="268"/>
      <c r="GB100" s="268"/>
      <c r="GC100" s="268"/>
      <c r="GD100" s="268"/>
      <c r="GE100" s="268"/>
      <c r="GF100" s="268"/>
      <c r="GG100" s="268"/>
      <c r="GH100" s="268"/>
      <c r="GI100" s="268"/>
      <c r="GJ100" s="268"/>
      <c r="GK100" s="268"/>
      <c r="GL100" s="268"/>
      <c r="GM100" s="268"/>
      <c r="GN100" s="268"/>
      <c r="GO100" s="268"/>
      <c r="HB100" s="294"/>
      <c r="HC100" s="294"/>
      <c r="HL100" s="341"/>
      <c r="HM100" s="341"/>
      <c r="HN100" s="341"/>
    </row>
    <row r="101" spans="1:222" x14ac:dyDescent="0.3">
      <c r="A101" s="269"/>
      <c r="B101" s="270"/>
      <c r="C101" s="270"/>
      <c r="D101" s="269"/>
      <c r="E101" s="281"/>
      <c r="F101" s="269"/>
      <c r="G101" s="384"/>
      <c r="H101" s="276"/>
      <c r="I101" s="272"/>
      <c r="J101" s="271"/>
      <c r="K101" s="269"/>
      <c r="L101" s="270"/>
      <c r="M101" s="270"/>
      <c r="N101" s="269"/>
      <c r="O101" s="270"/>
      <c r="P101" s="270"/>
      <c r="Q101" s="270"/>
      <c r="R101" s="270"/>
      <c r="S101" s="270"/>
      <c r="T101" s="270"/>
      <c r="U101" s="270"/>
      <c r="V101" s="270"/>
      <c r="W101" s="270"/>
      <c r="X101" s="270"/>
      <c r="Y101" s="270"/>
      <c r="Z101" s="269"/>
      <c r="AA101" s="269"/>
      <c r="AB101" s="269"/>
      <c r="AC101" s="269"/>
      <c r="AD101" s="281"/>
      <c r="AE101" s="281"/>
      <c r="AF101" s="276"/>
      <c r="AG101" s="276"/>
      <c r="AH101" s="281"/>
      <c r="AI101" s="281"/>
      <c r="AJ101" s="269"/>
      <c r="AK101" s="276"/>
      <c r="AL101" s="276"/>
      <c r="AM101" s="270"/>
      <c r="AN101" s="270"/>
      <c r="AO101" s="270"/>
      <c r="AP101" s="270"/>
      <c r="AQ101" s="273"/>
      <c r="AR101" s="273"/>
      <c r="AS101" s="273"/>
      <c r="AT101" s="273"/>
      <c r="AU101" s="270"/>
      <c r="AV101" s="276"/>
      <c r="AW101" s="276"/>
      <c r="AX101" s="275"/>
      <c r="AY101" s="276"/>
      <c r="AZ101" s="276"/>
      <c r="BA101" s="275"/>
      <c r="BB101" s="276"/>
      <c r="BC101" s="276"/>
      <c r="BD101" s="276"/>
      <c r="BE101" s="276"/>
      <c r="BF101" s="270"/>
      <c r="BG101" s="351"/>
      <c r="BH101" s="270"/>
      <c r="BI101" s="270"/>
      <c r="BJ101" s="276"/>
      <c r="BK101" s="276"/>
      <c r="BL101" s="370"/>
      <c r="BM101" s="373"/>
      <c r="BN101" s="370"/>
      <c r="BO101" s="282"/>
      <c r="BP101" s="276"/>
      <c r="BQ101" s="273"/>
      <c r="BR101" s="281"/>
      <c r="BS101" s="276"/>
      <c r="BT101" s="272"/>
      <c r="BU101" s="272"/>
      <c r="BV101" s="272"/>
      <c r="BW101" s="272"/>
      <c r="BX101" s="272"/>
      <c r="BY101" s="272"/>
      <c r="BZ101" s="272"/>
      <c r="CA101" s="277"/>
      <c r="CB101" s="273"/>
      <c r="CC101" s="276"/>
      <c r="CD101" s="275"/>
      <c r="CE101" s="275"/>
      <c r="CF101" s="270"/>
      <c r="CG101" s="270"/>
      <c r="CH101" s="269"/>
      <c r="CI101" s="281"/>
      <c r="CJ101" s="270"/>
      <c r="CK101" s="278"/>
      <c r="CL101" s="278"/>
      <c r="CM101" s="278"/>
      <c r="CN101" s="279"/>
      <c r="CO101" s="279"/>
      <c r="CP101" s="269"/>
      <c r="CQ101" s="281"/>
      <c r="CR101" s="276"/>
      <c r="CS101" s="272"/>
      <c r="CT101" s="272"/>
      <c r="CU101" s="278"/>
      <c r="CV101" s="278"/>
      <c r="CW101" s="278"/>
      <c r="CX101" s="278"/>
      <c r="CY101" s="278"/>
      <c r="CZ101" s="278"/>
      <c r="DA101" s="278"/>
      <c r="DB101" s="281"/>
      <c r="DC101" s="276"/>
      <c r="DD101" s="276"/>
      <c r="DE101" s="269"/>
      <c r="DF101" s="269"/>
      <c r="DG101" s="270"/>
      <c r="DH101" s="270"/>
      <c r="DI101" s="276"/>
      <c r="DJ101" s="276"/>
      <c r="DK101" s="276"/>
      <c r="DL101" s="276"/>
      <c r="DM101" s="272"/>
      <c r="DN101" s="269"/>
      <c r="DO101" s="269"/>
      <c r="DP101" s="272"/>
      <c r="DQ101" s="269"/>
      <c r="DR101" s="281"/>
      <c r="DS101" s="269"/>
      <c r="DT101" s="274"/>
      <c r="DU101" s="275"/>
      <c r="DV101" s="275"/>
      <c r="DW101" s="273"/>
      <c r="DX101" s="273"/>
      <c r="DY101" s="275"/>
      <c r="DZ101" s="275"/>
      <c r="EA101" s="275"/>
      <c r="EB101" s="275"/>
      <c r="EC101" s="275"/>
      <c r="ED101" s="275"/>
      <c r="EE101" s="275"/>
      <c r="EF101" s="275"/>
      <c r="EG101" s="275"/>
      <c r="EH101" s="275"/>
      <c r="EI101" s="275"/>
      <c r="EJ101" s="275"/>
      <c r="EK101" s="273"/>
      <c r="EL101" s="289"/>
      <c r="EM101" s="289"/>
      <c r="EN101" s="289"/>
      <c r="EO101" s="289"/>
      <c r="EP101" s="289"/>
      <c r="EQ101" s="289"/>
      <c r="ER101" s="289"/>
      <c r="ES101" s="289"/>
      <c r="ET101" s="289"/>
      <c r="EU101" s="289"/>
      <c r="EV101" s="289"/>
      <c r="EW101" s="289"/>
      <c r="EX101" s="289"/>
      <c r="EY101" s="289"/>
      <c r="EZ101" s="289"/>
      <c r="FA101" s="289"/>
      <c r="FB101" s="289"/>
      <c r="FC101" s="289"/>
      <c r="FD101" s="289"/>
      <c r="FE101" s="290"/>
      <c r="FF101" s="290"/>
      <c r="FG101" s="290"/>
      <c r="FH101" s="290"/>
      <c r="FI101" s="290"/>
      <c r="FJ101" s="290"/>
      <c r="FK101" s="290"/>
      <c r="FL101" s="290"/>
      <c r="FM101" s="290"/>
      <c r="FN101" s="290"/>
      <c r="FO101" s="290"/>
      <c r="FP101" s="290"/>
      <c r="FQ101" s="290"/>
      <c r="FR101" s="290"/>
      <c r="FS101" s="290"/>
      <c r="FT101" s="290"/>
      <c r="FU101" s="290"/>
      <c r="FV101" s="290"/>
      <c r="FW101" s="290"/>
      <c r="FX101" s="268"/>
      <c r="FY101" s="268"/>
      <c r="FZ101" s="268"/>
      <c r="GA101" s="268"/>
      <c r="GB101" s="268"/>
      <c r="GC101" s="268"/>
      <c r="GD101" s="268"/>
      <c r="GE101" s="268"/>
      <c r="GF101" s="268"/>
      <c r="GG101" s="268"/>
      <c r="GH101" s="268"/>
      <c r="GI101" s="268"/>
      <c r="GJ101" s="268"/>
      <c r="GK101" s="268"/>
      <c r="GL101" s="268"/>
      <c r="GM101" s="268"/>
      <c r="GN101" s="268"/>
      <c r="GO101" s="268"/>
      <c r="HB101" s="294"/>
      <c r="HC101" s="294"/>
      <c r="HL101" s="341"/>
      <c r="HM101" s="341"/>
      <c r="HN101" s="341"/>
    </row>
    <row r="102" spans="1:222" x14ac:dyDescent="0.3">
      <c r="A102" s="269"/>
      <c r="B102" s="270"/>
      <c r="C102" s="270"/>
      <c r="D102" s="269"/>
      <c r="E102" s="281"/>
      <c r="F102" s="269"/>
      <c r="G102" s="384"/>
      <c r="H102" s="276"/>
      <c r="I102" s="272"/>
      <c r="J102" s="271"/>
      <c r="K102" s="269"/>
      <c r="L102" s="270"/>
      <c r="M102" s="270"/>
      <c r="N102" s="269"/>
      <c r="O102" s="270"/>
      <c r="P102" s="270"/>
      <c r="Q102" s="270"/>
      <c r="R102" s="270"/>
      <c r="S102" s="270"/>
      <c r="T102" s="270"/>
      <c r="U102" s="270"/>
      <c r="V102" s="270"/>
      <c r="W102" s="270"/>
      <c r="X102" s="270"/>
      <c r="Y102" s="270"/>
      <c r="Z102" s="269"/>
      <c r="AA102" s="269"/>
      <c r="AB102" s="269"/>
      <c r="AC102" s="269"/>
      <c r="AD102" s="281"/>
      <c r="AE102" s="281"/>
      <c r="AF102" s="276"/>
      <c r="AG102" s="276"/>
      <c r="AH102" s="281"/>
      <c r="AI102" s="281"/>
      <c r="AJ102" s="269"/>
      <c r="AK102" s="276"/>
      <c r="AL102" s="276"/>
      <c r="AM102" s="270"/>
      <c r="AN102" s="270"/>
      <c r="AO102" s="270"/>
      <c r="AP102" s="270"/>
      <c r="AQ102" s="273"/>
      <c r="AR102" s="273"/>
      <c r="AS102" s="273"/>
      <c r="AT102" s="273"/>
      <c r="AU102" s="270"/>
      <c r="AV102" s="276"/>
      <c r="AW102" s="276"/>
      <c r="AX102" s="275"/>
      <c r="AY102" s="276"/>
      <c r="AZ102" s="276"/>
      <c r="BA102" s="275"/>
      <c r="BB102" s="276"/>
      <c r="BC102" s="276"/>
      <c r="BD102" s="276"/>
      <c r="BE102" s="276"/>
      <c r="BF102" s="270"/>
      <c r="BG102" s="351"/>
      <c r="BH102" s="270"/>
      <c r="BI102" s="270"/>
      <c r="BJ102" s="276"/>
      <c r="BK102" s="276"/>
      <c r="BL102" s="370"/>
      <c r="BM102" s="373"/>
      <c r="BN102" s="370"/>
      <c r="BO102" s="282"/>
      <c r="BP102" s="276"/>
      <c r="BQ102" s="273"/>
      <c r="BR102" s="281"/>
      <c r="BS102" s="276"/>
      <c r="BT102" s="272"/>
      <c r="BU102" s="272"/>
      <c r="BV102" s="272"/>
      <c r="BW102" s="272"/>
      <c r="BX102" s="272"/>
      <c r="BY102" s="272"/>
      <c r="BZ102" s="272"/>
      <c r="CA102" s="277"/>
      <c r="CB102" s="273"/>
      <c r="CC102" s="276"/>
      <c r="CD102" s="275"/>
      <c r="CE102" s="275"/>
      <c r="CF102" s="270"/>
      <c r="CG102" s="270"/>
      <c r="CH102" s="269"/>
      <c r="CI102" s="281"/>
      <c r="CJ102" s="270"/>
      <c r="CK102" s="278"/>
      <c r="CL102" s="278"/>
      <c r="CM102" s="278"/>
      <c r="CN102" s="279"/>
      <c r="CO102" s="279"/>
      <c r="CP102" s="269"/>
      <c r="CQ102" s="281"/>
      <c r="CR102" s="276"/>
      <c r="CS102" s="272"/>
      <c r="CT102" s="272"/>
      <c r="CU102" s="278"/>
      <c r="CV102" s="278"/>
      <c r="CW102" s="278"/>
      <c r="CX102" s="278"/>
      <c r="CY102" s="278"/>
      <c r="CZ102" s="278"/>
      <c r="DA102" s="278"/>
      <c r="DB102" s="281"/>
      <c r="DC102" s="276"/>
      <c r="DD102" s="276"/>
      <c r="DE102" s="269"/>
      <c r="DF102" s="269"/>
      <c r="DG102" s="270"/>
      <c r="DH102" s="270"/>
      <c r="DI102" s="276"/>
      <c r="DJ102" s="276"/>
      <c r="DK102" s="276"/>
      <c r="DL102" s="276"/>
      <c r="DM102" s="272"/>
      <c r="DN102" s="269"/>
      <c r="DO102" s="269"/>
      <c r="DP102" s="272"/>
      <c r="DQ102" s="269"/>
      <c r="DR102" s="281"/>
      <c r="DS102" s="269"/>
      <c r="DT102" s="274"/>
      <c r="DU102" s="275"/>
      <c r="DV102" s="275"/>
      <c r="DW102" s="273"/>
      <c r="DX102" s="273"/>
      <c r="DY102" s="275"/>
      <c r="DZ102" s="275"/>
      <c r="EA102" s="275"/>
      <c r="EB102" s="275"/>
      <c r="EC102" s="275"/>
      <c r="ED102" s="275"/>
      <c r="EE102" s="275"/>
      <c r="EF102" s="275"/>
      <c r="EG102" s="275"/>
      <c r="EH102" s="275"/>
      <c r="EI102" s="275"/>
      <c r="EJ102" s="275"/>
      <c r="EK102" s="273"/>
      <c r="EL102" s="289"/>
      <c r="EM102" s="289"/>
      <c r="EN102" s="289"/>
      <c r="EO102" s="289"/>
      <c r="EP102" s="289"/>
      <c r="EQ102" s="289"/>
      <c r="ER102" s="289"/>
      <c r="ES102" s="289"/>
      <c r="ET102" s="289"/>
      <c r="EU102" s="289"/>
      <c r="EV102" s="289"/>
      <c r="EW102" s="289"/>
      <c r="EX102" s="289"/>
      <c r="EY102" s="289"/>
      <c r="EZ102" s="289"/>
      <c r="FA102" s="289"/>
      <c r="FB102" s="289"/>
      <c r="FC102" s="289"/>
      <c r="FD102" s="289"/>
      <c r="FE102" s="290"/>
      <c r="FF102" s="290"/>
      <c r="FG102" s="290"/>
      <c r="FH102" s="290"/>
      <c r="FI102" s="290"/>
      <c r="FJ102" s="290"/>
      <c r="FK102" s="290"/>
      <c r="FL102" s="290"/>
      <c r="FM102" s="290"/>
      <c r="FN102" s="290"/>
      <c r="FO102" s="290"/>
      <c r="FP102" s="290"/>
      <c r="FQ102" s="290"/>
      <c r="FR102" s="290"/>
      <c r="FS102" s="290"/>
      <c r="FT102" s="290"/>
      <c r="FU102" s="290"/>
      <c r="FV102" s="290"/>
      <c r="FW102" s="290"/>
      <c r="FX102" s="268"/>
      <c r="FY102" s="268"/>
      <c r="FZ102" s="268"/>
      <c r="GA102" s="268"/>
      <c r="GB102" s="268"/>
      <c r="GC102" s="268"/>
      <c r="GD102" s="268"/>
      <c r="GE102" s="268"/>
      <c r="GF102" s="268"/>
      <c r="GG102" s="268"/>
      <c r="GH102" s="268"/>
      <c r="GI102" s="268"/>
      <c r="GJ102" s="268"/>
      <c r="GK102" s="268"/>
      <c r="GL102" s="268"/>
      <c r="GM102" s="268"/>
      <c r="GN102" s="268"/>
      <c r="GO102" s="268"/>
      <c r="HB102" s="294"/>
      <c r="HC102" s="294"/>
      <c r="HL102" s="341"/>
      <c r="HM102" s="341"/>
      <c r="HN102" s="341"/>
    </row>
    <row r="103" spans="1:222" x14ac:dyDescent="0.3">
      <c r="A103" s="269"/>
      <c r="B103" s="270"/>
      <c r="C103" s="270"/>
      <c r="D103" s="269"/>
      <c r="E103" s="281"/>
      <c r="F103" s="269"/>
      <c r="G103" s="384"/>
      <c r="H103" s="276"/>
      <c r="I103" s="272"/>
      <c r="J103" s="271"/>
      <c r="K103" s="269"/>
      <c r="L103" s="270"/>
      <c r="M103" s="270"/>
      <c r="N103" s="269"/>
      <c r="O103" s="270"/>
      <c r="P103" s="270"/>
      <c r="Q103" s="270"/>
      <c r="R103" s="270"/>
      <c r="S103" s="270"/>
      <c r="T103" s="270"/>
      <c r="U103" s="270"/>
      <c r="V103" s="270"/>
      <c r="W103" s="270"/>
      <c r="X103" s="270"/>
      <c r="Y103" s="270"/>
      <c r="Z103" s="269"/>
      <c r="AA103" s="269"/>
      <c r="AB103" s="269"/>
      <c r="AC103" s="269"/>
      <c r="AD103" s="281"/>
      <c r="AE103" s="281"/>
      <c r="AF103" s="276"/>
      <c r="AG103" s="276"/>
      <c r="AH103" s="281"/>
      <c r="AI103" s="281"/>
      <c r="AJ103" s="269"/>
      <c r="AK103" s="276"/>
      <c r="AL103" s="276"/>
      <c r="AM103" s="270"/>
      <c r="AN103" s="270"/>
      <c r="AO103" s="270"/>
      <c r="AP103" s="270"/>
      <c r="AQ103" s="273"/>
      <c r="AR103" s="273"/>
      <c r="AS103" s="273"/>
      <c r="AT103" s="273"/>
      <c r="AU103" s="270"/>
      <c r="AV103" s="276"/>
      <c r="AW103" s="276"/>
      <c r="AX103" s="275"/>
      <c r="AY103" s="276"/>
      <c r="AZ103" s="276"/>
      <c r="BA103" s="275"/>
      <c r="BB103" s="276"/>
      <c r="BC103" s="276"/>
      <c r="BD103" s="276"/>
      <c r="BE103" s="276"/>
      <c r="BF103" s="270"/>
      <c r="BG103" s="351"/>
      <c r="BH103" s="270"/>
      <c r="BI103" s="270"/>
      <c r="BJ103" s="276"/>
      <c r="BK103" s="276"/>
      <c r="BL103" s="370"/>
      <c r="BM103" s="373"/>
      <c r="BN103" s="370"/>
      <c r="BO103" s="282"/>
      <c r="BP103" s="276"/>
      <c r="BQ103" s="273"/>
      <c r="BR103" s="281"/>
      <c r="BS103" s="276"/>
      <c r="BT103" s="272"/>
      <c r="BU103" s="272"/>
      <c r="BV103" s="272"/>
      <c r="BW103" s="272"/>
      <c r="BX103" s="272"/>
      <c r="BY103" s="272"/>
      <c r="BZ103" s="272"/>
      <c r="CA103" s="277"/>
      <c r="CB103" s="273"/>
      <c r="CC103" s="276"/>
      <c r="CD103" s="275"/>
      <c r="CE103" s="275"/>
      <c r="CF103" s="270"/>
      <c r="CG103" s="270"/>
      <c r="CH103" s="269"/>
      <c r="CI103" s="281"/>
      <c r="CJ103" s="270"/>
      <c r="CK103" s="278"/>
      <c r="CL103" s="278"/>
      <c r="CM103" s="278"/>
      <c r="CN103" s="279"/>
      <c r="CO103" s="279"/>
      <c r="CP103" s="269"/>
      <c r="CQ103" s="281"/>
      <c r="CR103" s="276"/>
      <c r="CS103" s="272"/>
      <c r="CT103" s="272"/>
      <c r="CU103" s="278"/>
      <c r="CV103" s="278"/>
      <c r="CW103" s="278"/>
      <c r="CX103" s="278"/>
      <c r="CY103" s="278"/>
      <c r="CZ103" s="278"/>
      <c r="DA103" s="278"/>
      <c r="DB103" s="281"/>
      <c r="DC103" s="276"/>
      <c r="DD103" s="276"/>
      <c r="DE103" s="269"/>
      <c r="DF103" s="269"/>
      <c r="DG103" s="270"/>
      <c r="DH103" s="270"/>
      <c r="DI103" s="276"/>
      <c r="DJ103" s="276"/>
      <c r="DK103" s="276"/>
      <c r="DL103" s="276"/>
      <c r="DM103" s="272"/>
      <c r="DN103" s="269"/>
      <c r="DO103" s="269"/>
      <c r="DP103" s="272"/>
      <c r="DQ103" s="269"/>
      <c r="DR103" s="281"/>
      <c r="DS103" s="269"/>
      <c r="DT103" s="274"/>
      <c r="DU103" s="275"/>
      <c r="DV103" s="275"/>
      <c r="DW103" s="273"/>
      <c r="DX103" s="273"/>
      <c r="DY103" s="275"/>
      <c r="DZ103" s="275"/>
      <c r="EA103" s="275"/>
      <c r="EB103" s="275"/>
      <c r="EC103" s="275"/>
      <c r="ED103" s="275"/>
      <c r="EE103" s="275"/>
      <c r="EF103" s="275"/>
      <c r="EG103" s="275"/>
      <c r="EH103" s="275"/>
      <c r="EI103" s="275"/>
      <c r="EJ103" s="275"/>
      <c r="EK103" s="273"/>
      <c r="EL103" s="289"/>
      <c r="EM103" s="289"/>
      <c r="EN103" s="289"/>
      <c r="EO103" s="289"/>
      <c r="EP103" s="289"/>
      <c r="EQ103" s="289"/>
      <c r="ER103" s="289"/>
      <c r="ES103" s="289"/>
      <c r="ET103" s="289"/>
      <c r="EU103" s="289"/>
      <c r="EV103" s="289"/>
      <c r="EW103" s="289"/>
      <c r="EX103" s="289"/>
      <c r="EY103" s="289"/>
      <c r="EZ103" s="289"/>
      <c r="FA103" s="289"/>
      <c r="FB103" s="289"/>
      <c r="FC103" s="289"/>
      <c r="FD103" s="289"/>
      <c r="FE103" s="290"/>
      <c r="FF103" s="290"/>
      <c r="FG103" s="290"/>
      <c r="FH103" s="290"/>
      <c r="FI103" s="290"/>
      <c r="FJ103" s="290"/>
      <c r="FK103" s="290"/>
      <c r="FL103" s="290"/>
      <c r="FM103" s="290"/>
      <c r="FN103" s="290"/>
      <c r="FO103" s="290"/>
      <c r="FP103" s="290"/>
      <c r="FQ103" s="290"/>
      <c r="FR103" s="290"/>
      <c r="FS103" s="290"/>
      <c r="FT103" s="290"/>
      <c r="FU103" s="290"/>
      <c r="FV103" s="290"/>
      <c r="FW103" s="290"/>
      <c r="FX103" s="268"/>
      <c r="FY103" s="268"/>
      <c r="FZ103" s="268"/>
      <c r="GA103" s="268"/>
      <c r="GB103" s="268"/>
      <c r="GC103" s="268"/>
      <c r="GD103" s="268"/>
      <c r="GE103" s="268"/>
      <c r="GF103" s="268"/>
      <c r="GG103" s="268"/>
      <c r="GH103" s="268"/>
      <c r="GI103" s="268"/>
      <c r="GJ103" s="268"/>
      <c r="GK103" s="268"/>
      <c r="GL103" s="268"/>
      <c r="GM103" s="268"/>
      <c r="GN103" s="268"/>
      <c r="GO103" s="268"/>
      <c r="HB103" s="294"/>
      <c r="HC103" s="294"/>
      <c r="HL103" s="341"/>
      <c r="HM103" s="341"/>
      <c r="HN103" s="341"/>
    </row>
    <row r="104" spans="1:222" x14ac:dyDescent="0.3">
      <c r="A104" s="269"/>
      <c r="B104" s="270"/>
      <c r="C104" s="270"/>
      <c r="D104" s="269"/>
      <c r="E104" s="281"/>
      <c r="F104" s="269"/>
      <c r="G104" s="384"/>
      <c r="H104" s="276"/>
      <c r="I104" s="272"/>
      <c r="J104" s="271"/>
      <c r="K104" s="269"/>
      <c r="L104" s="270"/>
      <c r="M104" s="270"/>
      <c r="N104" s="269"/>
      <c r="O104" s="270"/>
      <c r="P104" s="270"/>
      <c r="Q104" s="270"/>
      <c r="R104" s="270"/>
      <c r="S104" s="270"/>
      <c r="T104" s="270"/>
      <c r="U104" s="270"/>
      <c r="V104" s="270"/>
      <c r="W104" s="270"/>
      <c r="X104" s="270"/>
      <c r="Y104" s="270"/>
      <c r="Z104" s="269"/>
      <c r="AA104" s="269"/>
      <c r="AB104" s="269"/>
      <c r="AC104" s="269"/>
      <c r="AD104" s="281"/>
      <c r="AE104" s="281"/>
      <c r="AF104" s="276"/>
      <c r="AG104" s="276"/>
      <c r="AH104" s="281"/>
      <c r="AI104" s="281"/>
      <c r="AJ104" s="269"/>
      <c r="AK104" s="276"/>
      <c r="AL104" s="276"/>
      <c r="AM104" s="270"/>
      <c r="AN104" s="270"/>
      <c r="AO104" s="270"/>
      <c r="AP104" s="270"/>
      <c r="AQ104" s="273"/>
      <c r="AR104" s="273"/>
      <c r="AS104" s="273"/>
      <c r="AT104" s="273"/>
      <c r="AU104" s="270"/>
      <c r="AV104" s="276"/>
      <c r="AW104" s="276"/>
      <c r="AX104" s="275"/>
      <c r="AY104" s="276"/>
      <c r="AZ104" s="276"/>
      <c r="BA104" s="275"/>
      <c r="BB104" s="276"/>
      <c r="BC104" s="276"/>
      <c r="BD104" s="276"/>
      <c r="BE104" s="276"/>
      <c r="BF104" s="270"/>
      <c r="BG104" s="351"/>
      <c r="BH104" s="270"/>
      <c r="BI104" s="270"/>
      <c r="BJ104" s="276"/>
      <c r="BK104" s="276"/>
      <c r="BL104" s="370"/>
      <c r="BM104" s="373"/>
      <c r="BN104" s="370"/>
      <c r="BO104" s="282"/>
      <c r="BP104" s="276"/>
      <c r="BQ104" s="273"/>
      <c r="BR104" s="281"/>
      <c r="BS104" s="276"/>
      <c r="BT104" s="272"/>
      <c r="BU104" s="272"/>
      <c r="BV104" s="272"/>
      <c r="BW104" s="272"/>
      <c r="BX104" s="272"/>
      <c r="BY104" s="272"/>
      <c r="BZ104" s="272"/>
      <c r="CA104" s="277"/>
      <c r="CB104" s="273"/>
      <c r="CC104" s="276"/>
      <c r="CD104" s="275"/>
      <c r="CE104" s="275"/>
      <c r="CF104" s="270"/>
      <c r="CG104" s="270"/>
      <c r="CH104" s="269"/>
      <c r="CI104" s="281"/>
      <c r="CJ104" s="270"/>
      <c r="CK104" s="278"/>
      <c r="CL104" s="278"/>
      <c r="CM104" s="278"/>
      <c r="CN104" s="279"/>
      <c r="CO104" s="279"/>
      <c r="CP104" s="269"/>
      <c r="CQ104" s="281"/>
      <c r="CR104" s="276"/>
      <c r="CS104" s="272"/>
      <c r="CT104" s="272"/>
      <c r="CU104" s="278"/>
      <c r="CV104" s="278"/>
      <c r="CW104" s="278"/>
      <c r="CX104" s="278"/>
      <c r="CY104" s="278"/>
      <c r="CZ104" s="278"/>
      <c r="DA104" s="278"/>
      <c r="DB104" s="281"/>
      <c r="DC104" s="276"/>
      <c r="DD104" s="276"/>
      <c r="DE104" s="269"/>
      <c r="DF104" s="269"/>
      <c r="DG104" s="270"/>
      <c r="DH104" s="270"/>
      <c r="DI104" s="276"/>
      <c r="DJ104" s="276"/>
      <c r="DK104" s="276"/>
      <c r="DL104" s="276"/>
      <c r="DM104" s="272"/>
      <c r="DN104" s="269"/>
      <c r="DO104" s="269"/>
      <c r="DP104" s="272"/>
      <c r="DQ104" s="269"/>
      <c r="DR104" s="281"/>
      <c r="DS104" s="269"/>
      <c r="DT104" s="274"/>
      <c r="DU104" s="275"/>
      <c r="DV104" s="275"/>
      <c r="DW104" s="273"/>
      <c r="DX104" s="273"/>
      <c r="DY104" s="275"/>
      <c r="DZ104" s="275"/>
      <c r="EA104" s="275"/>
      <c r="EB104" s="275"/>
      <c r="EC104" s="275"/>
      <c r="ED104" s="275"/>
      <c r="EE104" s="275"/>
      <c r="EF104" s="275"/>
      <c r="EG104" s="275"/>
      <c r="EH104" s="275"/>
      <c r="EI104" s="275"/>
      <c r="EJ104" s="275"/>
      <c r="EK104" s="273"/>
      <c r="EL104" s="289"/>
      <c r="EM104" s="289"/>
      <c r="EN104" s="289"/>
      <c r="EO104" s="289"/>
      <c r="EP104" s="289"/>
      <c r="EQ104" s="289"/>
      <c r="ER104" s="289"/>
      <c r="ES104" s="289"/>
      <c r="ET104" s="289"/>
      <c r="EU104" s="289"/>
      <c r="EV104" s="289"/>
      <c r="EW104" s="289"/>
      <c r="EX104" s="289"/>
      <c r="EY104" s="289"/>
      <c r="EZ104" s="289"/>
      <c r="FA104" s="289"/>
      <c r="FB104" s="289"/>
      <c r="FC104" s="289"/>
      <c r="FD104" s="289"/>
      <c r="FE104" s="290"/>
      <c r="FF104" s="290"/>
      <c r="FG104" s="290"/>
      <c r="FH104" s="290"/>
      <c r="FI104" s="290"/>
      <c r="FJ104" s="290"/>
      <c r="FK104" s="290"/>
      <c r="FL104" s="290"/>
      <c r="FM104" s="290"/>
      <c r="FN104" s="290"/>
      <c r="FO104" s="290"/>
      <c r="FP104" s="290"/>
      <c r="FQ104" s="290"/>
      <c r="FR104" s="290"/>
      <c r="FS104" s="290"/>
      <c r="FT104" s="290"/>
      <c r="FU104" s="290"/>
      <c r="FV104" s="290"/>
      <c r="FW104" s="290"/>
      <c r="FX104" s="268"/>
      <c r="FY104" s="268"/>
      <c r="FZ104" s="268"/>
      <c r="GA104" s="268"/>
      <c r="GB104" s="268"/>
      <c r="GC104" s="268"/>
      <c r="GD104" s="268"/>
      <c r="GE104" s="268"/>
      <c r="GF104" s="268"/>
      <c r="GG104" s="268"/>
      <c r="GH104" s="268"/>
      <c r="GI104" s="268"/>
      <c r="GJ104" s="268"/>
      <c r="GK104" s="268"/>
      <c r="GL104" s="268"/>
      <c r="GM104" s="268"/>
      <c r="GN104" s="268"/>
      <c r="GO104" s="268"/>
      <c r="HB104" s="294"/>
      <c r="HC104" s="294"/>
      <c r="HL104" s="341"/>
      <c r="HM104" s="341"/>
      <c r="HN104" s="341"/>
    </row>
    <row r="105" spans="1:222" x14ac:dyDescent="0.3">
      <c r="A105" s="269"/>
      <c r="B105" s="270"/>
      <c r="C105" s="270"/>
      <c r="D105" s="269"/>
      <c r="E105" s="281"/>
      <c r="F105" s="269"/>
      <c r="G105" s="384"/>
      <c r="H105" s="276"/>
      <c r="I105" s="272"/>
      <c r="J105" s="271"/>
      <c r="K105" s="269"/>
      <c r="L105" s="270"/>
      <c r="M105" s="270"/>
      <c r="N105" s="269"/>
      <c r="O105" s="270"/>
      <c r="P105" s="270"/>
      <c r="Q105" s="270"/>
      <c r="R105" s="270"/>
      <c r="S105" s="270"/>
      <c r="T105" s="270"/>
      <c r="U105" s="270"/>
      <c r="V105" s="270"/>
      <c r="W105" s="270"/>
      <c r="X105" s="270"/>
      <c r="Y105" s="270"/>
      <c r="Z105" s="269"/>
      <c r="AA105" s="269"/>
      <c r="AB105" s="269"/>
      <c r="AC105" s="269"/>
      <c r="AD105" s="281"/>
      <c r="AE105" s="281"/>
      <c r="AF105" s="276"/>
      <c r="AG105" s="276"/>
      <c r="AH105" s="281"/>
      <c r="AI105" s="281"/>
      <c r="AJ105" s="269"/>
      <c r="AK105" s="276"/>
      <c r="AL105" s="276"/>
      <c r="AM105" s="270"/>
      <c r="AN105" s="270"/>
      <c r="AO105" s="270"/>
      <c r="AP105" s="270"/>
      <c r="AQ105" s="273"/>
      <c r="AR105" s="273"/>
      <c r="AS105" s="273"/>
      <c r="AT105" s="273"/>
      <c r="AU105" s="270"/>
      <c r="AV105" s="276"/>
      <c r="AW105" s="276"/>
      <c r="AX105" s="275"/>
      <c r="AY105" s="276"/>
      <c r="AZ105" s="276"/>
      <c r="BA105" s="275"/>
      <c r="BB105" s="276"/>
      <c r="BC105" s="276"/>
      <c r="BD105" s="276"/>
      <c r="BE105" s="276"/>
      <c r="BF105" s="270"/>
      <c r="BG105" s="351"/>
      <c r="BH105" s="270"/>
      <c r="BI105" s="270"/>
      <c r="BJ105" s="276"/>
      <c r="BK105" s="276"/>
      <c r="BL105" s="370"/>
      <c r="BM105" s="373"/>
      <c r="BN105" s="370"/>
      <c r="BO105" s="282"/>
      <c r="BP105" s="276"/>
      <c r="BQ105" s="273"/>
      <c r="BR105" s="281"/>
      <c r="BS105" s="276"/>
      <c r="BT105" s="272"/>
      <c r="BU105" s="272"/>
      <c r="BV105" s="272"/>
      <c r="BW105" s="272"/>
      <c r="BX105" s="272"/>
      <c r="BY105" s="272"/>
      <c r="BZ105" s="272"/>
      <c r="CA105" s="277"/>
      <c r="CB105" s="273"/>
      <c r="CC105" s="276"/>
      <c r="CD105" s="275"/>
      <c r="CE105" s="275"/>
      <c r="CF105" s="270"/>
      <c r="CG105" s="270"/>
      <c r="CH105" s="269"/>
      <c r="CI105" s="281"/>
      <c r="CJ105" s="270"/>
      <c r="CK105" s="278"/>
      <c r="CL105" s="278"/>
      <c r="CM105" s="278"/>
      <c r="CN105" s="279"/>
      <c r="CO105" s="279"/>
      <c r="CP105" s="269"/>
      <c r="CQ105" s="281"/>
      <c r="CR105" s="276"/>
      <c r="CS105" s="272"/>
      <c r="CT105" s="272"/>
      <c r="CU105" s="278"/>
      <c r="CV105" s="278"/>
      <c r="CW105" s="278"/>
      <c r="CX105" s="278"/>
      <c r="CY105" s="278"/>
      <c r="CZ105" s="278"/>
      <c r="DA105" s="278"/>
      <c r="DB105" s="281"/>
      <c r="DC105" s="276"/>
      <c r="DD105" s="276"/>
      <c r="DE105" s="269"/>
      <c r="DF105" s="269"/>
      <c r="DG105" s="270"/>
      <c r="DH105" s="270"/>
      <c r="DI105" s="276"/>
      <c r="DJ105" s="276"/>
      <c r="DK105" s="276"/>
      <c r="DL105" s="276"/>
      <c r="DM105" s="272"/>
      <c r="DN105" s="269"/>
      <c r="DO105" s="269"/>
      <c r="DP105" s="272"/>
      <c r="DQ105" s="269"/>
      <c r="DR105" s="281"/>
      <c r="DS105" s="269"/>
      <c r="DT105" s="274"/>
      <c r="DU105" s="275"/>
      <c r="DV105" s="275"/>
      <c r="DW105" s="273"/>
      <c r="DX105" s="273"/>
      <c r="DY105" s="275"/>
      <c r="DZ105" s="275"/>
      <c r="EA105" s="275"/>
      <c r="EB105" s="275"/>
      <c r="EC105" s="275"/>
      <c r="ED105" s="275"/>
      <c r="EE105" s="275"/>
      <c r="EF105" s="275"/>
      <c r="EG105" s="275"/>
      <c r="EH105" s="275"/>
      <c r="EI105" s="275"/>
      <c r="EJ105" s="275"/>
      <c r="EK105" s="273"/>
      <c r="EL105" s="289"/>
      <c r="EM105" s="289"/>
      <c r="EN105" s="289"/>
      <c r="EO105" s="289"/>
      <c r="EP105" s="289"/>
      <c r="EQ105" s="289"/>
      <c r="ER105" s="289"/>
      <c r="ES105" s="289"/>
      <c r="ET105" s="289"/>
      <c r="EU105" s="289"/>
      <c r="EV105" s="289"/>
      <c r="EW105" s="289"/>
      <c r="EX105" s="289"/>
      <c r="EY105" s="289"/>
      <c r="EZ105" s="289"/>
      <c r="FA105" s="289"/>
      <c r="FB105" s="289"/>
      <c r="FC105" s="289"/>
      <c r="FD105" s="289"/>
      <c r="FE105" s="290"/>
      <c r="FF105" s="290"/>
      <c r="FG105" s="290"/>
      <c r="FH105" s="290"/>
      <c r="FI105" s="290"/>
      <c r="FJ105" s="290"/>
      <c r="FK105" s="290"/>
      <c r="FL105" s="290"/>
      <c r="FM105" s="290"/>
      <c r="FN105" s="290"/>
      <c r="FO105" s="290"/>
      <c r="FP105" s="290"/>
      <c r="FQ105" s="290"/>
      <c r="FR105" s="290"/>
      <c r="FS105" s="290"/>
      <c r="FT105" s="290"/>
      <c r="FU105" s="290"/>
      <c r="FV105" s="290"/>
      <c r="FW105" s="290"/>
      <c r="FX105" s="268"/>
      <c r="FY105" s="268"/>
      <c r="FZ105" s="268"/>
      <c r="GA105" s="268"/>
      <c r="GB105" s="268"/>
      <c r="GC105" s="268"/>
      <c r="GD105" s="268"/>
      <c r="GE105" s="268"/>
      <c r="GF105" s="268"/>
      <c r="GG105" s="268"/>
      <c r="GH105" s="268"/>
      <c r="GI105" s="268"/>
      <c r="GJ105" s="268"/>
      <c r="GK105" s="268"/>
      <c r="GL105" s="268"/>
      <c r="GM105" s="268"/>
      <c r="GN105" s="268"/>
      <c r="GO105" s="268"/>
      <c r="HB105" s="294"/>
      <c r="HC105" s="294"/>
      <c r="HL105" s="341"/>
      <c r="HM105" s="341"/>
      <c r="HN105" s="341"/>
    </row>
    <row r="106" spans="1:222" x14ac:dyDescent="0.3">
      <c r="A106" s="269"/>
      <c r="B106" s="270"/>
      <c r="C106" s="270"/>
      <c r="D106" s="269"/>
      <c r="E106" s="281"/>
      <c r="F106" s="269"/>
      <c r="G106" s="384"/>
      <c r="H106" s="276"/>
      <c r="I106" s="272"/>
      <c r="J106" s="271"/>
      <c r="K106" s="269"/>
      <c r="L106" s="270"/>
      <c r="M106" s="270"/>
      <c r="N106" s="269"/>
      <c r="O106" s="270"/>
      <c r="P106" s="270"/>
      <c r="Q106" s="270"/>
      <c r="R106" s="270"/>
      <c r="S106" s="270"/>
      <c r="T106" s="270"/>
      <c r="U106" s="270"/>
      <c r="V106" s="270"/>
      <c r="W106" s="270"/>
      <c r="X106" s="270"/>
      <c r="Y106" s="270"/>
      <c r="Z106" s="269"/>
      <c r="AA106" s="269"/>
      <c r="AB106" s="269"/>
      <c r="AC106" s="269"/>
      <c r="AD106" s="281"/>
      <c r="AE106" s="281"/>
      <c r="AF106" s="276"/>
      <c r="AG106" s="276"/>
      <c r="AH106" s="281"/>
      <c r="AI106" s="281"/>
      <c r="AJ106" s="269"/>
      <c r="AK106" s="276"/>
      <c r="AL106" s="276"/>
      <c r="AM106" s="270"/>
      <c r="AN106" s="270"/>
      <c r="AO106" s="270"/>
      <c r="AP106" s="270"/>
      <c r="AQ106" s="273"/>
      <c r="AR106" s="273"/>
      <c r="AS106" s="273"/>
      <c r="AT106" s="273"/>
      <c r="AU106" s="270"/>
      <c r="AV106" s="276"/>
      <c r="AW106" s="276"/>
      <c r="AX106" s="275"/>
      <c r="AY106" s="276"/>
      <c r="AZ106" s="276"/>
      <c r="BA106" s="275"/>
      <c r="BB106" s="276"/>
      <c r="BC106" s="276"/>
      <c r="BD106" s="276"/>
      <c r="BE106" s="276"/>
      <c r="BF106" s="270"/>
      <c r="BG106" s="351"/>
      <c r="BH106" s="270"/>
      <c r="BI106" s="270"/>
      <c r="BJ106" s="276"/>
      <c r="BK106" s="276"/>
      <c r="BL106" s="370"/>
      <c r="BM106" s="373"/>
      <c r="BN106" s="370"/>
      <c r="BO106" s="282"/>
      <c r="BP106" s="276"/>
      <c r="BQ106" s="273"/>
      <c r="BR106" s="281"/>
      <c r="BS106" s="276"/>
      <c r="BT106" s="272"/>
      <c r="BU106" s="272"/>
      <c r="BV106" s="272"/>
      <c r="BW106" s="272"/>
      <c r="BX106" s="272"/>
      <c r="BY106" s="272"/>
      <c r="BZ106" s="272"/>
      <c r="CA106" s="277"/>
      <c r="CB106" s="273"/>
      <c r="CC106" s="276"/>
      <c r="CD106" s="275"/>
      <c r="CE106" s="275"/>
      <c r="CF106" s="270"/>
      <c r="CG106" s="270"/>
      <c r="CH106" s="269"/>
      <c r="CI106" s="281"/>
      <c r="CJ106" s="270"/>
      <c r="CK106" s="278"/>
      <c r="CL106" s="278"/>
      <c r="CM106" s="278"/>
      <c r="CN106" s="279"/>
      <c r="CO106" s="279"/>
      <c r="CP106" s="269"/>
      <c r="CQ106" s="281"/>
      <c r="CR106" s="276"/>
      <c r="CS106" s="272"/>
      <c r="CT106" s="272"/>
      <c r="CU106" s="278"/>
      <c r="CV106" s="278"/>
      <c r="CW106" s="278"/>
      <c r="CX106" s="278"/>
      <c r="CY106" s="278"/>
      <c r="CZ106" s="278"/>
      <c r="DA106" s="278"/>
      <c r="DB106" s="281"/>
      <c r="DC106" s="276"/>
      <c r="DD106" s="276"/>
      <c r="DE106" s="269"/>
      <c r="DF106" s="269"/>
      <c r="DG106" s="270"/>
      <c r="DH106" s="270"/>
      <c r="DI106" s="276"/>
      <c r="DJ106" s="276"/>
      <c r="DK106" s="276"/>
      <c r="DL106" s="276"/>
      <c r="DM106" s="272"/>
      <c r="DN106" s="269"/>
      <c r="DO106" s="269"/>
      <c r="DP106" s="272"/>
      <c r="DQ106" s="269"/>
      <c r="DR106" s="281"/>
      <c r="DS106" s="269"/>
      <c r="DT106" s="274"/>
      <c r="DU106" s="275"/>
      <c r="DV106" s="275"/>
      <c r="DW106" s="273"/>
      <c r="DX106" s="273"/>
      <c r="DY106" s="275"/>
      <c r="DZ106" s="275"/>
      <c r="EA106" s="275"/>
      <c r="EB106" s="275"/>
      <c r="EC106" s="275"/>
      <c r="ED106" s="275"/>
      <c r="EE106" s="275"/>
      <c r="EF106" s="275"/>
      <c r="EG106" s="275"/>
      <c r="EH106" s="275"/>
      <c r="EI106" s="275"/>
      <c r="EJ106" s="275"/>
      <c r="EK106" s="273"/>
      <c r="EL106" s="289"/>
      <c r="EM106" s="289"/>
      <c r="EN106" s="289"/>
      <c r="EO106" s="289"/>
      <c r="EP106" s="289"/>
      <c r="EQ106" s="289"/>
      <c r="ER106" s="289"/>
      <c r="ES106" s="289"/>
      <c r="ET106" s="289"/>
      <c r="EU106" s="289"/>
      <c r="EV106" s="289"/>
      <c r="EW106" s="289"/>
      <c r="EX106" s="289"/>
      <c r="EY106" s="289"/>
      <c r="EZ106" s="289"/>
      <c r="FA106" s="289"/>
      <c r="FB106" s="289"/>
      <c r="FC106" s="289"/>
      <c r="FD106" s="289"/>
      <c r="FE106" s="290"/>
      <c r="FF106" s="290"/>
      <c r="FG106" s="290"/>
      <c r="FH106" s="290"/>
      <c r="FI106" s="290"/>
      <c r="FJ106" s="290"/>
      <c r="FK106" s="290"/>
      <c r="FL106" s="290"/>
      <c r="FM106" s="290"/>
      <c r="FN106" s="290"/>
      <c r="FO106" s="290"/>
      <c r="FP106" s="290"/>
      <c r="FQ106" s="290"/>
      <c r="FR106" s="290"/>
      <c r="FS106" s="290"/>
      <c r="FT106" s="290"/>
      <c r="FU106" s="290"/>
      <c r="FV106" s="290"/>
      <c r="FW106" s="290"/>
      <c r="FX106" s="268"/>
      <c r="FY106" s="268"/>
      <c r="FZ106" s="268"/>
      <c r="GA106" s="268"/>
      <c r="GB106" s="268"/>
      <c r="GC106" s="268"/>
      <c r="GD106" s="268"/>
      <c r="GE106" s="268"/>
      <c r="GF106" s="268"/>
      <c r="GG106" s="268"/>
      <c r="GH106" s="268"/>
      <c r="GI106" s="268"/>
      <c r="GJ106" s="268"/>
      <c r="GK106" s="268"/>
      <c r="GL106" s="268"/>
      <c r="GM106" s="268"/>
      <c r="GN106" s="268"/>
      <c r="GO106" s="268"/>
      <c r="HB106" s="294"/>
      <c r="HC106" s="294"/>
      <c r="HL106" s="341"/>
      <c r="HM106" s="341"/>
      <c r="HN106" s="341"/>
    </row>
    <row r="107" spans="1:222" x14ac:dyDescent="0.3">
      <c r="A107" s="269"/>
      <c r="B107" s="270"/>
      <c r="C107" s="270"/>
      <c r="D107" s="269"/>
      <c r="E107" s="281"/>
      <c r="F107" s="269"/>
      <c r="G107" s="384"/>
      <c r="H107" s="276"/>
      <c r="I107" s="272"/>
      <c r="J107" s="271"/>
      <c r="K107" s="269"/>
      <c r="L107" s="270"/>
      <c r="M107" s="270"/>
      <c r="N107" s="269"/>
      <c r="O107" s="270"/>
      <c r="P107" s="270"/>
      <c r="Q107" s="270"/>
      <c r="R107" s="270"/>
      <c r="S107" s="270"/>
      <c r="T107" s="270"/>
      <c r="U107" s="270"/>
      <c r="V107" s="270"/>
      <c r="W107" s="270"/>
      <c r="X107" s="270"/>
      <c r="Y107" s="270"/>
      <c r="Z107" s="269"/>
      <c r="AA107" s="269"/>
      <c r="AB107" s="269"/>
      <c r="AC107" s="269"/>
      <c r="AD107" s="281"/>
      <c r="AE107" s="281"/>
      <c r="AF107" s="276"/>
      <c r="AG107" s="276"/>
      <c r="AH107" s="281"/>
      <c r="AI107" s="281"/>
      <c r="AJ107" s="269"/>
      <c r="AK107" s="276"/>
      <c r="AL107" s="276"/>
      <c r="AM107" s="270"/>
      <c r="AN107" s="270"/>
      <c r="AO107" s="270"/>
      <c r="AP107" s="270"/>
      <c r="AQ107" s="273"/>
      <c r="AR107" s="273"/>
      <c r="AS107" s="273"/>
      <c r="AT107" s="273"/>
      <c r="AU107" s="270"/>
      <c r="AV107" s="276"/>
      <c r="AW107" s="276"/>
      <c r="AX107" s="275"/>
      <c r="AY107" s="276"/>
      <c r="AZ107" s="276"/>
      <c r="BA107" s="275"/>
      <c r="BB107" s="276"/>
      <c r="BC107" s="276"/>
      <c r="BD107" s="276"/>
      <c r="BE107" s="276"/>
      <c r="BF107" s="270"/>
      <c r="BG107" s="351"/>
      <c r="BH107" s="270"/>
      <c r="BI107" s="270"/>
      <c r="BJ107" s="276"/>
      <c r="BK107" s="276"/>
      <c r="BL107" s="370"/>
      <c r="BM107" s="373"/>
      <c r="BN107" s="370"/>
      <c r="BO107" s="282"/>
      <c r="BP107" s="276"/>
      <c r="BQ107" s="273"/>
      <c r="BR107" s="281"/>
      <c r="BS107" s="276"/>
      <c r="BT107" s="272"/>
      <c r="BU107" s="272"/>
      <c r="BV107" s="272"/>
      <c r="BW107" s="272"/>
      <c r="BX107" s="272"/>
      <c r="BY107" s="272"/>
      <c r="BZ107" s="272"/>
      <c r="CA107" s="277"/>
      <c r="CB107" s="273"/>
      <c r="CC107" s="276"/>
      <c r="CD107" s="275"/>
      <c r="CE107" s="275"/>
      <c r="CF107" s="270"/>
      <c r="CG107" s="270"/>
      <c r="CH107" s="269"/>
      <c r="CI107" s="281"/>
      <c r="CJ107" s="270"/>
      <c r="CK107" s="278"/>
      <c r="CL107" s="278"/>
      <c r="CM107" s="278"/>
      <c r="CN107" s="279"/>
      <c r="CO107" s="279"/>
      <c r="CP107" s="269"/>
      <c r="CQ107" s="281"/>
      <c r="CR107" s="276"/>
      <c r="CS107" s="272"/>
      <c r="CT107" s="272"/>
      <c r="CU107" s="278"/>
      <c r="CV107" s="278"/>
      <c r="CW107" s="278"/>
      <c r="CX107" s="278"/>
      <c r="CY107" s="278"/>
      <c r="CZ107" s="278"/>
      <c r="DA107" s="278"/>
      <c r="DB107" s="281"/>
      <c r="DC107" s="276"/>
      <c r="DD107" s="276"/>
      <c r="DE107" s="269"/>
      <c r="DF107" s="269"/>
      <c r="DG107" s="270"/>
      <c r="DH107" s="270"/>
      <c r="DI107" s="276"/>
      <c r="DJ107" s="276"/>
      <c r="DK107" s="276"/>
      <c r="DL107" s="276"/>
      <c r="DM107" s="272"/>
      <c r="DN107" s="269"/>
      <c r="DO107" s="269"/>
      <c r="DP107" s="272"/>
      <c r="DQ107" s="269"/>
      <c r="DR107" s="281"/>
      <c r="DS107" s="269"/>
      <c r="DT107" s="274"/>
      <c r="DU107" s="275"/>
      <c r="DV107" s="275"/>
      <c r="DW107" s="273"/>
      <c r="DX107" s="273"/>
      <c r="DY107" s="275"/>
      <c r="DZ107" s="275"/>
      <c r="EA107" s="275"/>
      <c r="EB107" s="275"/>
      <c r="EC107" s="275"/>
      <c r="ED107" s="275"/>
      <c r="EE107" s="275"/>
      <c r="EF107" s="275"/>
      <c r="EG107" s="275"/>
      <c r="EH107" s="275"/>
      <c r="EI107" s="275"/>
      <c r="EJ107" s="275"/>
      <c r="EK107" s="273"/>
      <c r="EL107" s="289"/>
      <c r="EM107" s="289"/>
      <c r="EN107" s="289"/>
      <c r="EO107" s="289"/>
      <c r="EP107" s="289"/>
      <c r="EQ107" s="289"/>
      <c r="ER107" s="289"/>
      <c r="ES107" s="289"/>
      <c r="ET107" s="289"/>
      <c r="EU107" s="289"/>
      <c r="EV107" s="289"/>
      <c r="EW107" s="289"/>
      <c r="EX107" s="289"/>
      <c r="EY107" s="289"/>
      <c r="EZ107" s="289"/>
      <c r="FA107" s="289"/>
      <c r="FB107" s="289"/>
      <c r="FC107" s="289"/>
      <c r="FD107" s="289"/>
      <c r="FE107" s="290"/>
      <c r="FF107" s="290"/>
      <c r="FG107" s="290"/>
      <c r="FH107" s="290"/>
      <c r="FI107" s="290"/>
      <c r="FJ107" s="290"/>
      <c r="FK107" s="290"/>
      <c r="FL107" s="290"/>
      <c r="FM107" s="290"/>
      <c r="FN107" s="290"/>
      <c r="FO107" s="290"/>
      <c r="FP107" s="290"/>
      <c r="FQ107" s="290"/>
      <c r="FR107" s="290"/>
      <c r="FS107" s="290"/>
      <c r="FT107" s="290"/>
      <c r="FU107" s="290"/>
      <c r="FV107" s="290"/>
      <c r="FW107" s="290"/>
      <c r="FX107" s="268"/>
      <c r="FY107" s="268"/>
      <c r="FZ107" s="268"/>
      <c r="GA107" s="268"/>
      <c r="GB107" s="268"/>
      <c r="GC107" s="268"/>
      <c r="GD107" s="268"/>
      <c r="GE107" s="268"/>
      <c r="GF107" s="268"/>
      <c r="GG107" s="268"/>
      <c r="GH107" s="268"/>
      <c r="GI107" s="268"/>
      <c r="GJ107" s="268"/>
      <c r="GK107" s="268"/>
      <c r="GL107" s="268"/>
      <c r="GM107" s="268"/>
      <c r="GN107" s="268"/>
      <c r="GO107" s="268"/>
      <c r="HB107" s="294"/>
      <c r="HC107" s="294"/>
      <c r="HL107" s="341"/>
      <c r="HM107" s="341"/>
      <c r="HN107" s="341"/>
    </row>
    <row r="108" spans="1:222" x14ac:dyDescent="0.3">
      <c r="A108" s="269"/>
      <c r="B108" s="270"/>
      <c r="C108" s="270"/>
      <c r="D108" s="269"/>
      <c r="E108" s="281"/>
      <c r="F108" s="269"/>
      <c r="G108" s="384"/>
      <c r="H108" s="276"/>
      <c r="I108" s="272"/>
      <c r="J108" s="271"/>
      <c r="K108" s="269"/>
      <c r="L108" s="270"/>
      <c r="M108" s="270"/>
      <c r="N108" s="269"/>
      <c r="O108" s="270"/>
      <c r="P108" s="270"/>
      <c r="Q108" s="270"/>
      <c r="R108" s="270"/>
      <c r="S108" s="270"/>
      <c r="T108" s="270"/>
      <c r="U108" s="270"/>
      <c r="V108" s="270"/>
      <c r="W108" s="270"/>
      <c r="X108" s="270"/>
      <c r="Y108" s="270"/>
      <c r="Z108" s="269"/>
      <c r="AA108" s="269"/>
      <c r="AB108" s="269"/>
      <c r="AC108" s="269"/>
      <c r="AD108" s="281"/>
      <c r="AE108" s="281"/>
      <c r="AF108" s="276"/>
      <c r="AG108" s="276"/>
      <c r="AH108" s="281"/>
      <c r="AI108" s="281"/>
      <c r="AJ108" s="269"/>
      <c r="AK108" s="276"/>
      <c r="AL108" s="276"/>
      <c r="AM108" s="270"/>
      <c r="AN108" s="270"/>
      <c r="AO108" s="270"/>
      <c r="AP108" s="270"/>
      <c r="AQ108" s="273"/>
      <c r="AR108" s="273"/>
      <c r="AS108" s="273"/>
      <c r="AT108" s="273"/>
      <c r="AU108" s="270"/>
      <c r="AV108" s="276"/>
      <c r="AW108" s="276"/>
      <c r="AX108" s="275"/>
      <c r="AY108" s="276"/>
      <c r="AZ108" s="276"/>
      <c r="BA108" s="275"/>
      <c r="BB108" s="276"/>
      <c r="BC108" s="276"/>
      <c r="BD108" s="276"/>
      <c r="BE108" s="276"/>
      <c r="BF108" s="270"/>
      <c r="BG108" s="351"/>
      <c r="BH108" s="270"/>
      <c r="BI108" s="270"/>
      <c r="BJ108" s="276"/>
      <c r="BK108" s="276"/>
      <c r="BL108" s="370"/>
      <c r="BM108" s="373"/>
      <c r="BN108" s="370"/>
      <c r="BO108" s="282"/>
      <c r="BP108" s="276"/>
      <c r="BQ108" s="273"/>
      <c r="BR108" s="281"/>
      <c r="BS108" s="276"/>
      <c r="BT108" s="272"/>
      <c r="BU108" s="272"/>
      <c r="BV108" s="272"/>
      <c r="BW108" s="272"/>
      <c r="BX108" s="272"/>
      <c r="BY108" s="272"/>
      <c r="BZ108" s="272"/>
      <c r="CA108" s="277"/>
      <c r="CB108" s="273"/>
      <c r="CC108" s="276"/>
      <c r="CD108" s="275"/>
      <c r="CE108" s="275"/>
      <c r="CF108" s="270"/>
      <c r="CG108" s="270"/>
      <c r="CH108" s="269"/>
      <c r="CI108" s="281"/>
      <c r="CJ108" s="270"/>
      <c r="CK108" s="278"/>
      <c r="CL108" s="278"/>
      <c r="CM108" s="278"/>
      <c r="CN108" s="279"/>
      <c r="CO108" s="279"/>
      <c r="CP108" s="269"/>
      <c r="CQ108" s="281"/>
      <c r="CR108" s="276"/>
      <c r="CS108" s="272"/>
      <c r="CT108" s="272"/>
      <c r="CU108" s="278"/>
      <c r="CV108" s="278"/>
      <c r="CW108" s="278"/>
      <c r="CX108" s="278"/>
      <c r="CY108" s="278"/>
      <c r="CZ108" s="278"/>
      <c r="DA108" s="278"/>
      <c r="DB108" s="281"/>
      <c r="DC108" s="276"/>
      <c r="DD108" s="276"/>
      <c r="DE108" s="269"/>
      <c r="DF108" s="269"/>
      <c r="DG108" s="270"/>
      <c r="DH108" s="270"/>
      <c r="DI108" s="276"/>
      <c r="DJ108" s="276"/>
      <c r="DK108" s="276"/>
      <c r="DL108" s="276"/>
      <c r="DM108" s="272"/>
      <c r="DN108" s="269"/>
      <c r="DO108" s="269"/>
      <c r="DP108" s="272"/>
      <c r="DQ108" s="269"/>
      <c r="DR108" s="281"/>
      <c r="DS108" s="269"/>
      <c r="DT108" s="274"/>
      <c r="DU108" s="275"/>
      <c r="DV108" s="275"/>
      <c r="DW108" s="273"/>
      <c r="DX108" s="273"/>
      <c r="DY108" s="275"/>
      <c r="DZ108" s="275"/>
      <c r="EA108" s="275"/>
      <c r="EB108" s="275"/>
      <c r="EC108" s="275"/>
      <c r="ED108" s="275"/>
      <c r="EE108" s="275"/>
      <c r="EF108" s="275"/>
      <c r="EG108" s="275"/>
      <c r="EH108" s="275"/>
      <c r="EI108" s="275"/>
      <c r="EJ108" s="275"/>
      <c r="EK108" s="273"/>
      <c r="EL108" s="289"/>
      <c r="EM108" s="289"/>
      <c r="EN108" s="289"/>
      <c r="EO108" s="289"/>
      <c r="EP108" s="289"/>
      <c r="EQ108" s="289"/>
      <c r="ER108" s="289"/>
      <c r="ES108" s="289"/>
      <c r="ET108" s="289"/>
      <c r="EU108" s="289"/>
      <c r="EV108" s="289"/>
      <c r="EW108" s="289"/>
      <c r="EX108" s="289"/>
      <c r="EY108" s="289"/>
      <c r="EZ108" s="289"/>
      <c r="FA108" s="289"/>
      <c r="FB108" s="289"/>
      <c r="FC108" s="289"/>
      <c r="FD108" s="289"/>
      <c r="FE108" s="290"/>
      <c r="FF108" s="290"/>
      <c r="FG108" s="290"/>
      <c r="FH108" s="290"/>
      <c r="FI108" s="290"/>
      <c r="FJ108" s="290"/>
      <c r="FK108" s="290"/>
      <c r="FL108" s="290"/>
      <c r="FM108" s="290"/>
      <c r="FN108" s="290"/>
      <c r="FO108" s="290"/>
      <c r="FP108" s="290"/>
      <c r="FQ108" s="290"/>
      <c r="FR108" s="290"/>
      <c r="FS108" s="290"/>
      <c r="FT108" s="290"/>
      <c r="FU108" s="290"/>
      <c r="FV108" s="290"/>
      <c r="FW108" s="290"/>
      <c r="FX108" s="268"/>
      <c r="FY108" s="268"/>
      <c r="FZ108" s="268"/>
      <c r="GA108" s="268"/>
      <c r="GB108" s="268"/>
      <c r="GC108" s="268"/>
      <c r="GD108" s="268"/>
      <c r="GE108" s="268"/>
      <c r="GF108" s="268"/>
      <c r="GG108" s="268"/>
      <c r="GH108" s="268"/>
      <c r="GI108" s="268"/>
      <c r="GJ108" s="268"/>
      <c r="GK108" s="268"/>
      <c r="GL108" s="268"/>
      <c r="GM108" s="268"/>
      <c r="GN108" s="268"/>
      <c r="GO108" s="268"/>
      <c r="HB108" s="294"/>
      <c r="HC108" s="294"/>
      <c r="HL108" s="341"/>
      <c r="HM108" s="341"/>
      <c r="HN108" s="341"/>
    </row>
    <row r="109" spans="1:222" x14ac:dyDescent="0.3">
      <c r="A109" s="269"/>
      <c r="B109" s="270"/>
      <c r="C109" s="270"/>
      <c r="D109" s="269"/>
      <c r="E109" s="281"/>
      <c r="F109" s="269"/>
      <c r="G109" s="384"/>
      <c r="H109" s="276"/>
      <c r="I109" s="272"/>
      <c r="J109" s="271"/>
      <c r="K109" s="269"/>
      <c r="L109" s="270"/>
      <c r="M109" s="270"/>
      <c r="N109" s="269"/>
      <c r="O109" s="270"/>
      <c r="P109" s="270"/>
      <c r="Q109" s="270"/>
      <c r="R109" s="270"/>
      <c r="S109" s="270"/>
      <c r="T109" s="270"/>
      <c r="U109" s="270"/>
      <c r="V109" s="270"/>
      <c r="W109" s="270"/>
      <c r="X109" s="270"/>
      <c r="Y109" s="270"/>
      <c r="Z109" s="269"/>
      <c r="AA109" s="269"/>
      <c r="AB109" s="269"/>
      <c r="AC109" s="269"/>
      <c r="AD109" s="281"/>
      <c r="AE109" s="281"/>
      <c r="AF109" s="276"/>
      <c r="AG109" s="276"/>
      <c r="AH109" s="281"/>
      <c r="AI109" s="281"/>
      <c r="AJ109" s="269"/>
      <c r="AK109" s="276"/>
      <c r="AL109" s="276"/>
      <c r="AM109" s="270"/>
      <c r="AN109" s="270"/>
      <c r="AO109" s="270"/>
      <c r="AP109" s="270"/>
      <c r="AQ109" s="273"/>
      <c r="AR109" s="273"/>
      <c r="AS109" s="273"/>
      <c r="AT109" s="273"/>
      <c r="AU109" s="270"/>
      <c r="AV109" s="276"/>
      <c r="AW109" s="276"/>
      <c r="AX109" s="275"/>
      <c r="AY109" s="276"/>
      <c r="AZ109" s="276"/>
      <c r="BA109" s="275"/>
      <c r="BB109" s="276"/>
      <c r="BC109" s="276"/>
      <c r="BD109" s="276"/>
      <c r="BE109" s="276"/>
      <c r="BF109" s="270"/>
      <c r="BG109" s="351"/>
      <c r="BH109" s="270"/>
      <c r="BI109" s="270"/>
      <c r="BJ109" s="276"/>
      <c r="BK109" s="276"/>
      <c r="BL109" s="370"/>
      <c r="BM109" s="373"/>
      <c r="BN109" s="370"/>
      <c r="BO109" s="282"/>
      <c r="BP109" s="276"/>
      <c r="BQ109" s="273"/>
      <c r="BR109" s="281"/>
      <c r="BS109" s="276"/>
      <c r="BT109" s="272"/>
      <c r="BU109" s="272"/>
      <c r="BV109" s="272"/>
      <c r="BW109" s="272"/>
      <c r="BX109" s="272"/>
      <c r="BY109" s="272"/>
      <c r="BZ109" s="272"/>
      <c r="CA109" s="277"/>
      <c r="CB109" s="273"/>
      <c r="CC109" s="276"/>
      <c r="CD109" s="275"/>
      <c r="CE109" s="275"/>
      <c r="CF109" s="270"/>
      <c r="CG109" s="270"/>
      <c r="CH109" s="269"/>
      <c r="CI109" s="281"/>
      <c r="CJ109" s="270"/>
      <c r="CK109" s="278"/>
      <c r="CL109" s="278"/>
      <c r="CM109" s="278"/>
      <c r="CN109" s="279"/>
      <c r="CO109" s="279"/>
      <c r="CP109" s="269"/>
      <c r="CQ109" s="281"/>
      <c r="CR109" s="276"/>
      <c r="CS109" s="272"/>
      <c r="CT109" s="272"/>
      <c r="CU109" s="278"/>
      <c r="CV109" s="278"/>
      <c r="CW109" s="278"/>
      <c r="CX109" s="278"/>
      <c r="CY109" s="278"/>
      <c r="CZ109" s="278"/>
      <c r="DA109" s="278"/>
      <c r="DB109" s="281"/>
      <c r="DC109" s="276"/>
      <c r="DD109" s="276"/>
      <c r="DE109" s="269"/>
      <c r="DF109" s="269"/>
      <c r="DG109" s="270"/>
      <c r="DH109" s="270"/>
      <c r="DI109" s="276"/>
      <c r="DJ109" s="276"/>
      <c r="DK109" s="276"/>
      <c r="DL109" s="276"/>
      <c r="DM109" s="272"/>
      <c r="DN109" s="269"/>
      <c r="DO109" s="269"/>
      <c r="DP109" s="272"/>
      <c r="DQ109" s="269"/>
      <c r="DR109" s="281"/>
      <c r="DS109" s="269"/>
      <c r="DT109" s="274"/>
      <c r="DU109" s="275"/>
      <c r="DV109" s="275"/>
      <c r="DW109" s="273"/>
      <c r="DX109" s="273"/>
      <c r="DY109" s="275"/>
      <c r="DZ109" s="275"/>
      <c r="EA109" s="275"/>
      <c r="EB109" s="275"/>
      <c r="EC109" s="275"/>
      <c r="ED109" s="275"/>
      <c r="EE109" s="275"/>
      <c r="EF109" s="275"/>
      <c r="EG109" s="275"/>
      <c r="EH109" s="275"/>
      <c r="EI109" s="275"/>
      <c r="EJ109" s="275"/>
      <c r="EK109" s="273"/>
      <c r="EL109" s="289"/>
      <c r="EM109" s="289"/>
      <c r="EN109" s="289"/>
      <c r="EO109" s="289"/>
      <c r="EP109" s="289"/>
      <c r="EQ109" s="289"/>
      <c r="ER109" s="289"/>
      <c r="ES109" s="289"/>
      <c r="ET109" s="289"/>
      <c r="EU109" s="289"/>
      <c r="EV109" s="289"/>
      <c r="EW109" s="289"/>
      <c r="EX109" s="289"/>
      <c r="EY109" s="289"/>
      <c r="EZ109" s="289"/>
      <c r="FA109" s="289"/>
      <c r="FB109" s="289"/>
      <c r="FC109" s="289"/>
      <c r="FD109" s="289"/>
      <c r="FE109" s="290"/>
      <c r="FF109" s="290"/>
      <c r="FG109" s="290"/>
      <c r="FH109" s="290"/>
      <c r="FI109" s="290"/>
      <c r="FJ109" s="290"/>
      <c r="FK109" s="290"/>
      <c r="FL109" s="290"/>
      <c r="FM109" s="290"/>
      <c r="FN109" s="290"/>
      <c r="FO109" s="290"/>
      <c r="FP109" s="290"/>
      <c r="FQ109" s="290"/>
      <c r="FR109" s="290"/>
      <c r="FS109" s="290"/>
      <c r="FT109" s="290"/>
      <c r="FU109" s="290"/>
      <c r="FV109" s="290"/>
      <c r="FW109" s="290"/>
      <c r="FX109" s="268"/>
      <c r="FY109" s="268"/>
      <c r="FZ109" s="268"/>
      <c r="GA109" s="268"/>
      <c r="GB109" s="268"/>
      <c r="GC109" s="268"/>
      <c r="GD109" s="268"/>
      <c r="GE109" s="268"/>
      <c r="GF109" s="268"/>
      <c r="GG109" s="268"/>
      <c r="GH109" s="268"/>
      <c r="GI109" s="268"/>
      <c r="GJ109" s="268"/>
      <c r="GK109" s="268"/>
      <c r="GL109" s="268"/>
      <c r="GM109" s="268"/>
      <c r="GN109" s="268"/>
      <c r="GO109" s="268"/>
      <c r="HB109" s="294"/>
      <c r="HC109" s="294"/>
      <c r="HL109" s="341"/>
      <c r="HM109" s="341"/>
      <c r="HN109" s="341"/>
    </row>
    <row r="110" spans="1:222" x14ac:dyDescent="0.3">
      <c r="A110" s="269"/>
      <c r="B110" s="270"/>
      <c r="C110" s="270"/>
      <c r="D110" s="269"/>
      <c r="E110" s="281"/>
      <c r="F110" s="269"/>
      <c r="G110" s="384"/>
      <c r="H110" s="276"/>
      <c r="I110" s="272"/>
      <c r="J110" s="271"/>
      <c r="K110" s="269"/>
      <c r="L110" s="270"/>
      <c r="M110" s="270"/>
      <c r="N110" s="269"/>
      <c r="O110" s="270"/>
      <c r="P110" s="270"/>
      <c r="Q110" s="270"/>
      <c r="R110" s="270"/>
      <c r="S110" s="270"/>
      <c r="T110" s="270"/>
      <c r="U110" s="270"/>
      <c r="V110" s="270"/>
      <c r="W110" s="270"/>
      <c r="X110" s="270"/>
      <c r="Y110" s="270"/>
      <c r="Z110" s="269"/>
      <c r="AA110" s="269"/>
      <c r="AB110" s="269"/>
      <c r="AC110" s="269"/>
      <c r="AD110" s="281"/>
      <c r="AE110" s="281"/>
      <c r="AF110" s="276"/>
      <c r="AG110" s="276"/>
      <c r="AH110" s="281"/>
      <c r="AI110" s="281"/>
      <c r="AJ110" s="269"/>
      <c r="AK110" s="276"/>
      <c r="AL110" s="276"/>
      <c r="AM110" s="270"/>
      <c r="AN110" s="270"/>
      <c r="AO110" s="270"/>
      <c r="AP110" s="270"/>
      <c r="AQ110" s="273"/>
      <c r="AR110" s="273"/>
      <c r="AS110" s="273"/>
      <c r="AT110" s="273"/>
      <c r="AU110" s="270"/>
      <c r="AV110" s="276"/>
      <c r="AW110" s="276"/>
      <c r="AX110" s="275"/>
      <c r="AY110" s="276"/>
      <c r="AZ110" s="276"/>
      <c r="BA110" s="275"/>
      <c r="BB110" s="276"/>
      <c r="BC110" s="276"/>
      <c r="BD110" s="276"/>
      <c r="BE110" s="276"/>
      <c r="BF110" s="270"/>
      <c r="BG110" s="351"/>
      <c r="BH110" s="270"/>
      <c r="BI110" s="270"/>
      <c r="BJ110" s="276"/>
      <c r="BK110" s="276"/>
      <c r="BL110" s="370"/>
      <c r="BM110" s="373"/>
      <c r="BN110" s="370"/>
      <c r="BO110" s="282"/>
      <c r="BP110" s="276"/>
      <c r="BQ110" s="273"/>
      <c r="BR110" s="281"/>
      <c r="BS110" s="276"/>
      <c r="BT110" s="272"/>
      <c r="BU110" s="272"/>
      <c r="BV110" s="272"/>
      <c r="BW110" s="272"/>
      <c r="BX110" s="272"/>
      <c r="BY110" s="272"/>
      <c r="BZ110" s="272"/>
      <c r="CA110" s="277"/>
      <c r="CB110" s="273"/>
      <c r="CC110" s="276"/>
      <c r="CD110" s="275"/>
      <c r="CE110" s="275"/>
      <c r="CF110" s="270"/>
      <c r="CG110" s="270"/>
      <c r="CH110" s="269"/>
      <c r="CI110" s="281"/>
      <c r="CJ110" s="270"/>
      <c r="CK110" s="278"/>
      <c r="CL110" s="278"/>
      <c r="CM110" s="278"/>
      <c r="CN110" s="279"/>
      <c r="CO110" s="279"/>
      <c r="CP110" s="269"/>
      <c r="CQ110" s="281"/>
      <c r="CR110" s="276"/>
      <c r="CS110" s="272"/>
      <c r="CT110" s="272"/>
      <c r="CU110" s="278"/>
      <c r="CV110" s="278"/>
      <c r="CW110" s="278"/>
      <c r="CX110" s="278"/>
      <c r="CY110" s="278"/>
      <c r="CZ110" s="278"/>
      <c r="DA110" s="278"/>
      <c r="DB110" s="281"/>
      <c r="DC110" s="276"/>
      <c r="DD110" s="276"/>
      <c r="DE110" s="269"/>
      <c r="DF110" s="269"/>
      <c r="DG110" s="270"/>
      <c r="DH110" s="270"/>
      <c r="DI110" s="276"/>
      <c r="DJ110" s="276"/>
      <c r="DK110" s="276"/>
      <c r="DL110" s="276"/>
      <c r="DM110" s="272"/>
      <c r="DN110" s="269"/>
      <c r="DO110" s="269"/>
      <c r="DP110" s="272"/>
      <c r="DQ110" s="269"/>
      <c r="DR110" s="281"/>
      <c r="DS110" s="269"/>
      <c r="DT110" s="274"/>
      <c r="DU110" s="275"/>
      <c r="DV110" s="275"/>
      <c r="DW110" s="273"/>
      <c r="DX110" s="273"/>
      <c r="DY110" s="275"/>
      <c r="DZ110" s="275"/>
      <c r="EA110" s="275"/>
      <c r="EB110" s="275"/>
      <c r="EC110" s="275"/>
      <c r="ED110" s="275"/>
      <c r="EE110" s="275"/>
      <c r="EF110" s="275"/>
      <c r="EG110" s="275"/>
      <c r="EH110" s="275"/>
      <c r="EI110" s="275"/>
      <c r="EJ110" s="275"/>
      <c r="EK110" s="273"/>
      <c r="EL110" s="289"/>
      <c r="EM110" s="289"/>
      <c r="EN110" s="289"/>
      <c r="EO110" s="289"/>
      <c r="EP110" s="289"/>
      <c r="EQ110" s="289"/>
      <c r="ER110" s="289"/>
      <c r="ES110" s="289"/>
      <c r="ET110" s="289"/>
      <c r="EU110" s="289"/>
      <c r="EV110" s="289"/>
      <c r="EW110" s="289"/>
      <c r="EX110" s="289"/>
      <c r="EY110" s="289"/>
      <c r="EZ110" s="289"/>
      <c r="FA110" s="289"/>
      <c r="FB110" s="289"/>
      <c r="FC110" s="289"/>
      <c r="FD110" s="289"/>
      <c r="FE110" s="290"/>
      <c r="FF110" s="290"/>
      <c r="FG110" s="290"/>
      <c r="FH110" s="290"/>
      <c r="FI110" s="290"/>
      <c r="FJ110" s="290"/>
      <c r="FK110" s="290"/>
      <c r="FL110" s="290"/>
      <c r="FM110" s="290"/>
      <c r="FN110" s="290"/>
      <c r="FO110" s="290"/>
      <c r="FP110" s="290"/>
      <c r="FQ110" s="290"/>
      <c r="FR110" s="290"/>
      <c r="FS110" s="290"/>
      <c r="FT110" s="290"/>
      <c r="FU110" s="290"/>
      <c r="FV110" s="290"/>
      <c r="FW110" s="290"/>
      <c r="FX110" s="268"/>
      <c r="FY110" s="268"/>
      <c r="FZ110" s="268"/>
      <c r="GA110" s="268"/>
      <c r="GB110" s="268"/>
      <c r="GC110" s="268"/>
      <c r="GD110" s="268"/>
      <c r="GE110" s="268"/>
      <c r="GF110" s="268"/>
      <c r="GG110" s="268"/>
      <c r="GH110" s="268"/>
      <c r="GI110" s="268"/>
      <c r="GJ110" s="268"/>
      <c r="GK110" s="268"/>
      <c r="GL110" s="268"/>
      <c r="GM110" s="268"/>
      <c r="GN110" s="268"/>
      <c r="GO110" s="268"/>
      <c r="HB110" s="294"/>
      <c r="HC110" s="294"/>
      <c r="HL110" s="341"/>
      <c r="HM110" s="341"/>
      <c r="HN110" s="341"/>
    </row>
    <row r="111" spans="1:222" x14ac:dyDescent="0.3">
      <c r="A111" s="269"/>
      <c r="B111" s="270"/>
      <c r="C111" s="270"/>
      <c r="D111" s="269"/>
      <c r="E111" s="281"/>
      <c r="F111" s="269"/>
      <c r="G111" s="384"/>
      <c r="H111" s="276"/>
      <c r="I111" s="272"/>
      <c r="J111" s="271"/>
      <c r="K111" s="269"/>
      <c r="L111" s="270"/>
      <c r="M111" s="270"/>
      <c r="N111" s="269"/>
      <c r="O111" s="270"/>
      <c r="P111" s="270"/>
      <c r="Q111" s="270"/>
      <c r="R111" s="270"/>
      <c r="S111" s="270"/>
      <c r="T111" s="270"/>
      <c r="U111" s="270"/>
      <c r="V111" s="270"/>
      <c r="W111" s="270"/>
      <c r="X111" s="270"/>
      <c r="Y111" s="270"/>
      <c r="Z111" s="269"/>
      <c r="AA111" s="269"/>
      <c r="AB111" s="269"/>
      <c r="AC111" s="269"/>
      <c r="AD111" s="281"/>
      <c r="AE111" s="281"/>
      <c r="AF111" s="276"/>
      <c r="AG111" s="276"/>
      <c r="AH111" s="281"/>
      <c r="AI111" s="281"/>
      <c r="AJ111" s="269"/>
      <c r="AK111" s="276"/>
      <c r="AL111" s="276"/>
      <c r="AM111" s="270"/>
      <c r="AN111" s="270"/>
      <c r="AO111" s="270"/>
      <c r="AP111" s="270"/>
      <c r="AQ111" s="273"/>
      <c r="AR111" s="273"/>
      <c r="AS111" s="273"/>
      <c r="AT111" s="273"/>
      <c r="AU111" s="270"/>
      <c r="AV111" s="276"/>
      <c r="AW111" s="276"/>
      <c r="AX111" s="275"/>
      <c r="AY111" s="276"/>
      <c r="AZ111" s="276"/>
      <c r="BA111" s="275"/>
      <c r="BB111" s="276"/>
      <c r="BC111" s="276"/>
      <c r="BD111" s="276"/>
      <c r="BE111" s="276"/>
      <c r="BF111" s="270"/>
      <c r="BG111" s="351"/>
      <c r="BH111" s="270"/>
      <c r="BI111" s="270"/>
      <c r="BJ111" s="276"/>
      <c r="BK111" s="276"/>
      <c r="BL111" s="370"/>
      <c r="BM111" s="373"/>
      <c r="BN111" s="370"/>
      <c r="BO111" s="282"/>
      <c r="BP111" s="276"/>
      <c r="BQ111" s="273"/>
      <c r="BR111" s="281"/>
      <c r="BS111" s="276"/>
      <c r="BT111" s="272"/>
      <c r="BU111" s="272"/>
      <c r="BV111" s="272"/>
      <c r="BW111" s="272"/>
      <c r="BX111" s="272"/>
      <c r="BY111" s="272"/>
      <c r="BZ111" s="272"/>
      <c r="CA111" s="277"/>
      <c r="CB111" s="273"/>
      <c r="CC111" s="276"/>
      <c r="CD111" s="275"/>
      <c r="CE111" s="275"/>
      <c r="CF111" s="270"/>
      <c r="CG111" s="270"/>
      <c r="CH111" s="269"/>
      <c r="CI111" s="281"/>
      <c r="CJ111" s="270"/>
      <c r="CK111" s="278"/>
      <c r="CL111" s="278"/>
      <c r="CM111" s="278"/>
      <c r="CN111" s="279"/>
      <c r="CO111" s="279"/>
      <c r="CP111" s="269"/>
      <c r="CQ111" s="281"/>
      <c r="CR111" s="276"/>
      <c r="CS111" s="272"/>
      <c r="CT111" s="272"/>
      <c r="CU111" s="278"/>
      <c r="CV111" s="278"/>
      <c r="CW111" s="278"/>
      <c r="CX111" s="278"/>
      <c r="CY111" s="278"/>
      <c r="CZ111" s="278"/>
      <c r="DA111" s="278"/>
      <c r="DB111" s="281"/>
      <c r="DC111" s="276"/>
      <c r="DD111" s="276"/>
      <c r="DE111" s="269"/>
      <c r="DF111" s="269"/>
      <c r="DG111" s="270"/>
      <c r="DH111" s="270"/>
      <c r="DI111" s="276"/>
      <c r="DJ111" s="276"/>
      <c r="DK111" s="276"/>
      <c r="DL111" s="276"/>
      <c r="DM111" s="272"/>
      <c r="DN111" s="269"/>
      <c r="DO111" s="269"/>
      <c r="DP111" s="272"/>
      <c r="DQ111" s="269"/>
      <c r="DR111" s="281"/>
      <c r="DS111" s="269"/>
      <c r="DT111" s="274"/>
      <c r="DU111" s="275"/>
      <c r="DV111" s="275"/>
      <c r="DW111" s="273"/>
      <c r="DX111" s="273"/>
      <c r="DY111" s="275"/>
      <c r="DZ111" s="275"/>
      <c r="EA111" s="275"/>
      <c r="EB111" s="275"/>
      <c r="EC111" s="275"/>
      <c r="ED111" s="275"/>
      <c r="EE111" s="275"/>
      <c r="EF111" s="275"/>
      <c r="EG111" s="275"/>
      <c r="EH111" s="275"/>
      <c r="EI111" s="275"/>
      <c r="EJ111" s="275"/>
      <c r="EK111" s="273"/>
      <c r="EL111" s="289"/>
      <c r="EM111" s="289"/>
      <c r="EN111" s="289"/>
      <c r="EO111" s="289"/>
      <c r="EP111" s="289"/>
      <c r="EQ111" s="289"/>
      <c r="ER111" s="289"/>
      <c r="ES111" s="289"/>
      <c r="ET111" s="289"/>
      <c r="EU111" s="289"/>
      <c r="EV111" s="289"/>
      <c r="EW111" s="289"/>
      <c r="EX111" s="289"/>
      <c r="EY111" s="289"/>
      <c r="EZ111" s="289"/>
      <c r="FA111" s="289"/>
      <c r="FB111" s="289"/>
      <c r="FC111" s="289"/>
      <c r="FD111" s="289"/>
      <c r="FE111" s="290"/>
      <c r="FF111" s="290"/>
      <c r="FG111" s="290"/>
      <c r="FH111" s="290"/>
      <c r="FI111" s="290"/>
      <c r="FJ111" s="290"/>
      <c r="FK111" s="290"/>
      <c r="FL111" s="290"/>
      <c r="FM111" s="290"/>
      <c r="FN111" s="290"/>
      <c r="FO111" s="290"/>
      <c r="FP111" s="290"/>
      <c r="FQ111" s="290"/>
      <c r="FR111" s="290"/>
      <c r="FS111" s="290"/>
      <c r="FT111" s="290"/>
      <c r="FU111" s="290"/>
      <c r="FV111" s="290"/>
      <c r="FW111" s="290"/>
      <c r="FX111" s="268"/>
      <c r="FY111" s="268"/>
      <c r="FZ111" s="268"/>
      <c r="GA111" s="268"/>
      <c r="GB111" s="268"/>
      <c r="GC111" s="268"/>
      <c r="GD111" s="268"/>
      <c r="GE111" s="268"/>
      <c r="GF111" s="268"/>
      <c r="GG111" s="268"/>
      <c r="GH111" s="268"/>
      <c r="GI111" s="268"/>
      <c r="GJ111" s="268"/>
      <c r="GK111" s="268"/>
      <c r="GL111" s="268"/>
      <c r="GM111" s="268"/>
      <c r="GN111" s="268"/>
      <c r="GO111" s="268"/>
      <c r="HB111" s="294"/>
      <c r="HC111" s="294"/>
      <c r="HL111" s="341"/>
      <c r="HM111" s="341"/>
      <c r="HN111" s="341"/>
    </row>
    <row r="112" spans="1:222" x14ac:dyDescent="0.3">
      <c r="A112" s="269"/>
      <c r="B112" s="270"/>
      <c r="C112" s="270"/>
      <c r="D112" s="269"/>
      <c r="E112" s="281"/>
      <c r="F112" s="269"/>
      <c r="G112" s="384"/>
      <c r="H112" s="276"/>
      <c r="I112" s="272"/>
      <c r="J112" s="271"/>
      <c r="K112" s="269"/>
      <c r="L112" s="270"/>
      <c r="M112" s="270"/>
      <c r="N112" s="269"/>
      <c r="O112" s="270"/>
      <c r="P112" s="270"/>
      <c r="Q112" s="270"/>
      <c r="R112" s="270"/>
      <c r="S112" s="270"/>
      <c r="T112" s="270"/>
      <c r="U112" s="270"/>
      <c r="V112" s="270"/>
      <c r="W112" s="270"/>
      <c r="X112" s="270"/>
      <c r="Y112" s="270"/>
      <c r="Z112" s="269"/>
      <c r="AA112" s="269"/>
      <c r="AB112" s="269"/>
      <c r="AC112" s="269"/>
      <c r="AD112" s="281"/>
      <c r="AE112" s="281"/>
      <c r="AF112" s="276"/>
      <c r="AG112" s="276"/>
      <c r="AH112" s="281"/>
      <c r="AI112" s="281"/>
      <c r="AJ112" s="269"/>
      <c r="AK112" s="276"/>
      <c r="AL112" s="276"/>
      <c r="AM112" s="270"/>
      <c r="AN112" s="270"/>
      <c r="AO112" s="270"/>
      <c r="AP112" s="270"/>
      <c r="AQ112" s="273"/>
      <c r="AR112" s="273"/>
      <c r="AS112" s="273"/>
      <c r="AT112" s="273"/>
      <c r="AU112" s="270"/>
      <c r="AV112" s="276"/>
      <c r="AW112" s="276"/>
      <c r="AX112" s="275"/>
      <c r="AY112" s="276"/>
      <c r="AZ112" s="276"/>
      <c r="BA112" s="275"/>
      <c r="BB112" s="276"/>
      <c r="BC112" s="276"/>
      <c r="BD112" s="276"/>
      <c r="BE112" s="276"/>
      <c r="BF112" s="270"/>
      <c r="BG112" s="351"/>
      <c r="BH112" s="270"/>
      <c r="BI112" s="270"/>
      <c r="BJ112" s="276"/>
      <c r="BK112" s="276"/>
      <c r="BL112" s="370"/>
      <c r="BM112" s="373"/>
      <c r="BN112" s="370"/>
      <c r="BO112" s="282"/>
      <c r="BP112" s="276"/>
      <c r="BQ112" s="273"/>
      <c r="BR112" s="281"/>
      <c r="BS112" s="276"/>
      <c r="BT112" s="272"/>
      <c r="BU112" s="272"/>
      <c r="BV112" s="272"/>
      <c r="BW112" s="272"/>
      <c r="BX112" s="272"/>
      <c r="BY112" s="272"/>
      <c r="BZ112" s="272"/>
      <c r="CA112" s="277"/>
      <c r="CB112" s="273"/>
      <c r="CC112" s="276"/>
      <c r="CD112" s="275"/>
      <c r="CE112" s="275"/>
      <c r="CF112" s="270"/>
      <c r="CG112" s="270"/>
      <c r="CH112" s="269"/>
      <c r="CI112" s="281"/>
      <c r="CJ112" s="270"/>
      <c r="CK112" s="278"/>
      <c r="CL112" s="278"/>
      <c r="CM112" s="278"/>
      <c r="CN112" s="279"/>
      <c r="CO112" s="279"/>
      <c r="CP112" s="269"/>
      <c r="CQ112" s="281"/>
      <c r="CR112" s="276"/>
      <c r="CS112" s="272"/>
      <c r="CT112" s="272"/>
      <c r="CU112" s="278"/>
      <c r="CV112" s="278"/>
      <c r="CW112" s="278"/>
      <c r="CX112" s="278"/>
      <c r="CY112" s="278"/>
      <c r="CZ112" s="278"/>
      <c r="DA112" s="278"/>
      <c r="DB112" s="281"/>
      <c r="DC112" s="276"/>
      <c r="DD112" s="276"/>
      <c r="DE112" s="269"/>
      <c r="DF112" s="269"/>
      <c r="DG112" s="270"/>
      <c r="DH112" s="270"/>
      <c r="DI112" s="276"/>
      <c r="DJ112" s="276"/>
      <c r="DK112" s="276"/>
      <c r="DL112" s="276"/>
      <c r="DM112" s="272"/>
      <c r="DN112" s="269"/>
      <c r="DO112" s="269"/>
      <c r="DP112" s="272"/>
      <c r="DQ112" s="269"/>
      <c r="DR112" s="281"/>
      <c r="DS112" s="269"/>
      <c r="DT112" s="274"/>
      <c r="DU112" s="275"/>
      <c r="DV112" s="275"/>
      <c r="DW112" s="273"/>
      <c r="DX112" s="273"/>
      <c r="DY112" s="275"/>
      <c r="DZ112" s="275"/>
      <c r="EA112" s="275"/>
      <c r="EB112" s="275"/>
      <c r="EC112" s="275"/>
      <c r="ED112" s="275"/>
      <c r="EE112" s="275"/>
      <c r="EF112" s="275"/>
      <c r="EG112" s="275"/>
      <c r="EH112" s="275"/>
      <c r="EI112" s="275"/>
      <c r="EJ112" s="275"/>
      <c r="EK112" s="273"/>
      <c r="EL112" s="289"/>
      <c r="EM112" s="289"/>
      <c r="EN112" s="289"/>
      <c r="EO112" s="289"/>
      <c r="EP112" s="289"/>
      <c r="EQ112" s="289"/>
      <c r="ER112" s="289"/>
      <c r="ES112" s="289"/>
      <c r="ET112" s="289"/>
      <c r="EU112" s="289"/>
      <c r="EV112" s="289"/>
      <c r="EW112" s="289"/>
      <c r="EX112" s="289"/>
      <c r="EY112" s="289"/>
      <c r="EZ112" s="289"/>
      <c r="FA112" s="289"/>
      <c r="FB112" s="289"/>
      <c r="FC112" s="289"/>
      <c r="FD112" s="289"/>
      <c r="FE112" s="290"/>
      <c r="FF112" s="290"/>
      <c r="FG112" s="290"/>
      <c r="FH112" s="290"/>
      <c r="FI112" s="290"/>
      <c r="FJ112" s="290"/>
      <c r="FK112" s="290"/>
      <c r="FL112" s="290"/>
      <c r="FM112" s="290"/>
      <c r="FN112" s="290"/>
      <c r="FO112" s="290"/>
      <c r="FP112" s="290"/>
      <c r="FQ112" s="290"/>
      <c r="FR112" s="290"/>
      <c r="FS112" s="290"/>
      <c r="FT112" s="290"/>
      <c r="FU112" s="290"/>
      <c r="FV112" s="290"/>
      <c r="FW112" s="290"/>
      <c r="FX112" s="268"/>
      <c r="FY112" s="268"/>
      <c r="FZ112" s="268"/>
      <c r="GA112" s="268"/>
      <c r="GB112" s="268"/>
      <c r="GC112" s="268"/>
      <c r="GD112" s="268"/>
      <c r="GE112" s="268"/>
      <c r="GF112" s="268"/>
      <c r="GG112" s="268"/>
      <c r="GH112" s="268"/>
      <c r="GI112" s="268"/>
      <c r="GJ112" s="268"/>
      <c r="GK112" s="268"/>
      <c r="GL112" s="268"/>
      <c r="GM112" s="268"/>
      <c r="GN112" s="268"/>
      <c r="GO112" s="268"/>
      <c r="HB112" s="294"/>
      <c r="HC112" s="294"/>
      <c r="HL112" s="341"/>
      <c r="HM112" s="341"/>
      <c r="HN112" s="341"/>
    </row>
    <row r="113" spans="1:222" x14ac:dyDescent="0.3">
      <c r="A113" s="269"/>
      <c r="B113" s="270"/>
      <c r="C113" s="270"/>
      <c r="D113" s="269"/>
      <c r="E113" s="281"/>
      <c r="F113" s="269"/>
      <c r="G113" s="384"/>
      <c r="H113" s="276"/>
      <c r="I113" s="272"/>
      <c r="J113" s="271"/>
      <c r="K113" s="269"/>
      <c r="L113" s="270"/>
      <c r="M113" s="270"/>
      <c r="N113" s="269"/>
      <c r="O113" s="270"/>
      <c r="P113" s="270"/>
      <c r="Q113" s="270"/>
      <c r="R113" s="270"/>
      <c r="S113" s="270"/>
      <c r="T113" s="270"/>
      <c r="U113" s="270"/>
      <c r="V113" s="270"/>
      <c r="W113" s="270"/>
      <c r="X113" s="270"/>
      <c r="Y113" s="270"/>
      <c r="Z113" s="269"/>
      <c r="AA113" s="269"/>
      <c r="AB113" s="269"/>
      <c r="AC113" s="269"/>
      <c r="AD113" s="281"/>
      <c r="AE113" s="281"/>
      <c r="AF113" s="276"/>
      <c r="AG113" s="276"/>
      <c r="AH113" s="281"/>
      <c r="AI113" s="281"/>
      <c r="AJ113" s="269"/>
      <c r="AK113" s="276"/>
      <c r="AL113" s="276"/>
      <c r="AM113" s="270"/>
      <c r="AN113" s="270"/>
      <c r="AO113" s="270"/>
      <c r="AP113" s="270"/>
      <c r="AQ113" s="273"/>
      <c r="AR113" s="273"/>
      <c r="AS113" s="273"/>
      <c r="AT113" s="273"/>
      <c r="AU113" s="270"/>
      <c r="AV113" s="276"/>
      <c r="AW113" s="276"/>
      <c r="AX113" s="275"/>
      <c r="AY113" s="276"/>
      <c r="AZ113" s="276"/>
      <c r="BA113" s="275"/>
      <c r="BB113" s="276"/>
      <c r="BC113" s="276"/>
      <c r="BD113" s="276"/>
      <c r="BE113" s="276"/>
      <c r="BF113" s="270"/>
      <c r="BG113" s="351"/>
      <c r="BH113" s="270"/>
      <c r="BI113" s="270"/>
      <c r="BJ113" s="276"/>
      <c r="BK113" s="276"/>
      <c r="BL113" s="370"/>
      <c r="BM113" s="373"/>
      <c r="BN113" s="370"/>
      <c r="BO113" s="282"/>
      <c r="BP113" s="276"/>
      <c r="BQ113" s="273"/>
      <c r="BR113" s="281"/>
      <c r="BS113" s="276"/>
      <c r="BT113" s="272"/>
      <c r="BU113" s="272"/>
      <c r="BV113" s="272"/>
      <c r="BW113" s="272"/>
      <c r="BX113" s="272"/>
      <c r="BY113" s="272"/>
      <c r="BZ113" s="272"/>
      <c r="CA113" s="277"/>
      <c r="CB113" s="273"/>
      <c r="CC113" s="276"/>
      <c r="CD113" s="275"/>
      <c r="CE113" s="275"/>
      <c r="CF113" s="270"/>
      <c r="CG113" s="270"/>
      <c r="CH113" s="269"/>
      <c r="CI113" s="281"/>
      <c r="CJ113" s="270"/>
      <c r="CK113" s="278"/>
      <c r="CL113" s="278"/>
      <c r="CM113" s="278"/>
      <c r="CN113" s="279"/>
      <c r="CO113" s="279"/>
      <c r="CP113" s="269"/>
      <c r="CQ113" s="281"/>
      <c r="CR113" s="276"/>
      <c r="CS113" s="272"/>
      <c r="CT113" s="272"/>
      <c r="CU113" s="278"/>
      <c r="CV113" s="278"/>
      <c r="CW113" s="278"/>
      <c r="CX113" s="278"/>
      <c r="CY113" s="278"/>
      <c r="CZ113" s="278"/>
      <c r="DA113" s="278"/>
      <c r="DB113" s="281"/>
      <c r="DC113" s="276"/>
      <c r="DD113" s="276"/>
      <c r="DE113" s="269"/>
      <c r="DF113" s="269"/>
      <c r="DG113" s="270"/>
      <c r="DH113" s="270"/>
      <c r="DI113" s="276"/>
      <c r="DJ113" s="276"/>
      <c r="DK113" s="276"/>
      <c r="DL113" s="276"/>
      <c r="DM113" s="272"/>
      <c r="DN113" s="269"/>
      <c r="DO113" s="269"/>
      <c r="DP113" s="272"/>
      <c r="DQ113" s="269"/>
      <c r="DR113" s="281"/>
      <c r="DS113" s="269"/>
      <c r="DT113" s="274"/>
      <c r="DU113" s="275"/>
      <c r="DV113" s="275"/>
      <c r="DW113" s="273"/>
      <c r="DX113" s="273"/>
      <c r="DY113" s="275"/>
      <c r="DZ113" s="275"/>
      <c r="EA113" s="275"/>
      <c r="EB113" s="275"/>
      <c r="EC113" s="275"/>
      <c r="ED113" s="275"/>
      <c r="EE113" s="275"/>
      <c r="EF113" s="275"/>
      <c r="EG113" s="275"/>
      <c r="EH113" s="275"/>
      <c r="EI113" s="275"/>
      <c r="EJ113" s="275"/>
      <c r="EK113" s="273"/>
      <c r="EL113" s="289"/>
      <c r="EM113" s="289"/>
      <c r="EN113" s="289"/>
      <c r="EO113" s="289"/>
      <c r="EP113" s="289"/>
      <c r="EQ113" s="289"/>
      <c r="ER113" s="289"/>
      <c r="ES113" s="289"/>
      <c r="ET113" s="289"/>
      <c r="EU113" s="289"/>
      <c r="EV113" s="289"/>
      <c r="EW113" s="289"/>
      <c r="EX113" s="289"/>
      <c r="EY113" s="289"/>
      <c r="EZ113" s="289"/>
      <c r="FA113" s="289"/>
      <c r="FB113" s="289"/>
      <c r="FC113" s="289"/>
      <c r="FD113" s="289"/>
      <c r="FE113" s="290"/>
      <c r="FF113" s="290"/>
      <c r="FG113" s="290"/>
      <c r="FH113" s="290"/>
      <c r="FI113" s="290"/>
      <c r="FJ113" s="290"/>
      <c r="FK113" s="290"/>
      <c r="FL113" s="290"/>
      <c r="FM113" s="290"/>
      <c r="FN113" s="290"/>
      <c r="FO113" s="290"/>
      <c r="FP113" s="290"/>
      <c r="FQ113" s="290"/>
      <c r="FR113" s="290"/>
      <c r="FS113" s="290"/>
      <c r="FT113" s="290"/>
      <c r="FU113" s="290"/>
      <c r="FV113" s="290"/>
      <c r="FW113" s="290"/>
      <c r="FX113" s="268"/>
      <c r="FY113" s="268"/>
      <c r="FZ113" s="268"/>
      <c r="GA113" s="268"/>
      <c r="GB113" s="268"/>
      <c r="GC113" s="268"/>
      <c r="GD113" s="268"/>
      <c r="GE113" s="268"/>
      <c r="GF113" s="268"/>
      <c r="GG113" s="268"/>
      <c r="GH113" s="268"/>
      <c r="GI113" s="268"/>
      <c r="GJ113" s="268"/>
      <c r="GK113" s="268"/>
      <c r="GL113" s="268"/>
      <c r="GM113" s="268"/>
      <c r="GN113" s="268"/>
      <c r="GO113" s="268"/>
      <c r="HB113" s="294"/>
      <c r="HC113" s="294"/>
      <c r="HL113" s="341"/>
      <c r="HM113" s="341"/>
      <c r="HN113" s="341"/>
    </row>
    <row r="114" spans="1:222" x14ac:dyDescent="0.3">
      <c r="A114" s="269"/>
      <c r="B114" s="270"/>
      <c r="C114" s="270"/>
      <c r="D114" s="269"/>
      <c r="E114" s="281"/>
      <c r="F114" s="269"/>
      <c r="G114" s="384"/>
      <c r="H114" s="276"/>
      <c r="I114" s="272"/>
      <c r="J114" s="271"/>
      <c r="K114" s="269"/>
      <c r="L114" s="270"/>
      <c r="M114" s="270"/>
      <c r="N114" s="269"/>
      <c r="O114" s="270"/>
      <c r="P114" s="270"/>
      <c r="Q114" s="270"/>
      <c r="R114" s="270"/>
      <c r="S114" s="270"/>
      <c r="T114" s="270"/>
      <c r="U114" s="270"/>
      <c r="V114" s="270"/>
      <c r="W114" s="270"/>
      <c r="X114" s="270"/>
      <c r="Y114" s="270"/>
      <c r="Z114" s="269"/>
      <c r="AA114" s="269"/>
      <c r="AB114" s="269"/>
      <c r="AC114" s="269"/>
      <c r="AD114" s="281"/>
      <c r="AE114" s="281"/>
      <c r="AF114" s="276"/>
      <c r="AG114" s="276"/>
      <c r="AH114" s="281"/>
      <c r="AI114" s="281"/>
      <c r="AJ114" s="269"/>
      <c r="AK114" s="276"/>
      <c r="AL114" s="276"/>
      <c r="AM114" s="270"/>
      <c r="AN114" s="270"/>
      <c r="AO114" s="270"/>
      <c r="AP114" s="270"/>
      <c r="AQ114" s="273"/>
      <c r="AR114" s="273"/>
      <c r="AS114" s="273"/>
      <c r="AT114" s="273"/>
      <c r="AU114" s="270"/>
      <c r="AV114" s="276"/>
      <c r="AW114" s="276"/>
      <c r="AX114" s="275"/>
      <c r="AY114" s="276"/>
      <c r="AZ114" s="276"/>
      <c r="BA114" s="275"/>
      <c r="BB114" s="276"/>
      <c r="BC114" s="276"/>
      <c r="BD114" s="276"/>
      <c r="BE114" s="276"/>
      <c r="BF114" s="270"/>
      <c r="BG114" s="351"/>
      <c r="BH114" s="270"/>
      <c r="BI114" s="270"/>
      <c r="BJ114" s="276"/>
      <c r="BK114" s="276"/>
      <c r="BL114" s="370"/>
      <c r="BM114" s="373"/>
      <c r="BN114" s="370"/>
      <c r="BO114" s="282"/>
      <c r="BP114" s="276"/>
      <c r="BQ114" s="273"/>
      <c r="BR114" s="281"/>
      <c r="BS114" s="276"/>
      <c r="BT114" s="272"/>
      <c r="BU114" s="272"/>
      <c r="BV114" s="272"/>
      <c r="BW114" s="272"/>
      <c r="BX114" s="272"/>
      <c r="BY114" s="272"/>
      <c r="BZ114" s="272"/>
      <c r="CA114" s="277"/>
      <c r="CB114" s="273"/>
      <c r="CC114" s="276"/>
      <c r="CD114" s="275"/>
      <c r="CE114" s="275"/>
      <c r="CF114" s="270"/>
      <c r="CG114" s="270"/>
      <c r="CH114" s="269"/>
      <c r="CI114" s="281"/>
      <c r="CJ114" s="270"/>
      <c r="CK114" s="278"/>
      <c r="CL114" s="278"/>
      <c r="CM114" s="278"/>
      <c r="CN114" s="279"/>
      <c r="CO114" s="279"/>
      <c r="CP114" s="269"/>
      <c r="CQ114" s="281"/>
      <c r="CR114" s="276"/>
      <c r="CS114" s="272"/>
      <c r="CT114" s="272"/>
      <c r="CU114" s="278"/>
      <c r="CV114" s="278"/>
      <c r="CW114" s="278"/>
      <c r="CX114" s="278"/>
      <c r="CY114" s="278"/>
      <c r="CZ114" s="278"/>
      <c r="DA114" s="278"/>
      <c r="DB114" s="281"/>
      <c r="DC114" s="276"/>
      <c r="DD114" s="276"/>
      <c r="DE114" s="269"/>
      <c r="DF114" s="269"/>
      <c r="DG114" s="270"/>
      <c r="DH114" s="270"/>
      <c r="DI114" s="276"/>
      <c r="DJ114" s="276"/>
      <c r="DK114" s="276"/>
      <c r="DL114" s="276"/>
      <c r="DM114" s="272"/>
      <c r="DN114" s="269"/>
      <c r="DO114" s="269"/>
      <c r="DP114" s="272"/>
      <c r="DQ114" s="269"/>
      <c r="DR114" s="281"/>
      <c r="DS114" s="269"/>
      <c r="DT114" s="274"/>
      <c r="DU114" s="275"/>
      <c r="DV114" s="275"/>
      <c r="DW114" s="273"/>
      <c r="DX114" s="273"/>
      <c r="DY114" s="275"/>
      <c r="DZ114" s="275"/>
      <c r="EA114" s="275"/>
      <c r="EB114" s="275"/>
      <c r="EC114" s="275"/>
      <c r="ED114" s="275"/>
      <c r="EE114" s="275"/>
      <c r="EF114" s="275"/>
      <c r="EG114" s="275"/>
      <c r="EH114" s="275"/>
      <c r="EI114" s="275"/>
      <c r="EJ114" s="275"/>
      <c r="EK114" s="273"/>
      <c r="EL114" s="289"/>
      <c r="EM114" s="289"/>
      <c r="EN114" s="289"/>
      <c r="EO114" s="289"/>
      <c r="EP114" s="289"/>
      <c r="EQ114" s="289"/>
      <c r="ER114" s="289"/>
      <c r="ES114" s="289"/>
      <c r="ET114" s="289"/>
      <c r="EU114" s="289"/>
      <c r="EV114" s="289"/>
      <c r="EW114" s="289"/>
      <c r="EX114" s="289"/>
      <c r="EY114" s="289"/>
      <c r="EZ114" s="289"/>
      <c r="FA114" s="289"/>
      <c r="FB114" s="289"/>
      <c r="FC114" s="289"/>
      <c r="FD114" s="289"/>
      <c r="FE114" s="290"/>
      <c r="FF114" s="290"/>
      <c r="FG114" s="290"/>
      <c r="FH114" s="290"/>
      <c r="FI114" s="290"/>
      <c r="FJ114" s="290"/>
      <c r="FK114" s="290"/>
      <c r="FL114" s="290"/>
      <c r="FM114" s="290"/>
      <c r="FN114" s="290"/>
      <c r="FO114" s="290"/>
      <c r="FP114" s="290"/>
      <c r="FQ114" s="290"/>
      <c r="FR114" s="290"/>
      <c r="FS114" s="290"/>
      <c r="FT114" s="290"/>
      <c r="FU114" s="290"/>
      <c r="FV114" s="290"/>
      <c r="FW114" s="290"/>
      <c r="FX114" s="268"/>
      <c r="FY114" s="268"/>
      <c r="FZ114" s="268"/>
      <c r="GA114" s="268"/>
      <c r="GB114" s="268"/>
      <c r="GC114" s="268"/>
      <c r="GD114" s="268"/>
      <c r="GE114" s="268"/>
      <c r="GF114" s="268"/>
      <c r="GG114" s="268"/>
      <c r="GH114" s="268"/>
      <c r="GI114" s="268"/>
      <c r="GJ114" s="268"/>
      <c r="GK114" s="268"/>
      <c r="GL114" s="268"/>
      <c r="GM114" s="268"/>
      <c r="GN114" s="268"/>
      <c r="GO114" s="268"/>
      <c r="HB114" s="294"/>
      <c r="HC114" s="294"/>
      <c r="HL114" s="341"/>
      <c r="HM114" s="341"/>
      <c r="HN114" s="341"/>
    </row>
    <row r="115" spans="1:222" x14ac:dyDescent="0.3">
      <c r="A115" s="269"/>
      <c r="B115" s="270"/>
      <c r="C115" s="270"/>
      <c r="D115" s="269"/>
      <c r="E115" s="281"/>
      <c r="F115" s="269"/>
      <c r="G115" s="384"/>
      <c r="H115" s="276"/>
      <c r="I115" s="272"/>
      <c r="J115" s="271"/>
      <c r="K115" s="269"/>
      <c r="L115" s="270"/>
      <c r="M115" s="270"/>
      <c r="N115" s="269"/>
      <c r="O115" s="270"/>
      <c r="P115" s="270"/>
      <c r="Q115" s="270"/>
      <c r="R115" s="270"/>
      <c r="S115" s="270"/>
      <c r="T115" s="270"/>
      <c r="U115" s="270"/>
      <c r="V115" s="270"/>
      <c r="W115" s="270"/>
      <c r="X115" s="270"/>
      <c r="Y115" s="270"/>
      <c r="Z115" s="269"/>
      <c r="AA115" s="269"/>
      <c r="AB115" s="269"/>
      <c r="AC115" s="269"/>
      <c r="AD115" s="281"/>
      <c r="AE115" s="281"/>
      <c r="AF115" s="276"/>
      <c r="AG115" s="276"/>
      <c r="AH115" s="281"/>
      <c r="AI115" s="281"/>
      <c r="AJ115" s="269"/>
      <c r="AK115" s="276"/>
      <c r="AL115" s="276"/>
      <c r="AM115" s="270"/>
      <c r="AN115" s="270"/>
      <c r="AO115" s="270"/>
      <c r="AP115" s="270"/>
      <c r="AQ115" s="273"/>
      <c r="AR115" s="273"/>
      <c r="AS115" s="273"/>
      <c r="AT115" s="273"/>
      <c r="AU115" s="270"/>
      <c r="AV115" s="276"/>
      <c r="AW115" s="276"/>
      <c r="AX115" s="275"/>
      <c r="AY115" s="276"/>
      <c r="AZ115" s="276"/>
      <c r="BA115" s="275"/>
      <c r="BB115" s="276"/>
      <c r="BC115" s="276"/>
      <c r="BD115" s="276"/>
      <c r="BE115" s="276"/>
      <c r="BF115" s="270"/>
      <c r="BG115" s="351"/>
      <c r="BH115" s="270"/>
      <c r="BI115" s="270"/>
      <c r="BJ115" s="276"/>
      <c r="BK115" s="276"/>
      <c r="BL115" s="370"/>
      <c r="BM115" s="373"/>
      <c r="BN115" s="370"/>
      <c r="BO115" s="282"/>
      <c r="BP115" s="276"/>
      <c r="BQ115" s="273"/>
      <c r="BR115" s="281"/>
      <c r="BS115" s="276"/>
      <c r="BT115" s="272"/>
      <c r="BU115" s="272"/>
      <c r="BV115" s="272"/>
      <c r="BW115" s="272"/>
      <c r="BX115" s="272"/>
      <c r="BY115" s="272"/>
      <c r="BZ115" s="272"/>
      <c r="CA115" s="277"/>
      <c r="CB115" s="273"/>
      <c r="CC115" s="276"/>
      <c r="CD115" s="275"/>
      <c r="CE115" s="275"/>
      <c r="CF115" s="270"/>
      <c r="CG115" s="270"/>
      <c r="CH115" s="269"/>
      <c r="CI115" s="281"/>
      <c r="CJ115" s="270"/>
      <c r="CK115" s="278"/>
      <c r="CL115" s="278"/>
      <c r="CM115" s="278"/>
      <c r="CN115" s="279"/>
      <c r="CO115" s="279"/>
      <c r="CP115" s="269"/>
      <c r="CQ115" s="281"/>
      <c r="CR115" s="276"/>
      <c r="CS115" s="272"/>
      <c r="CT115" s="272"/>
      <c r="CU115" s="278"/>
      <c r="CV115" s="278"/>
      <c r="CW115" s="278"/>
      <c r="CX115" s="278"/>
      <c r="CY115" s="278"/>
      <c r="CZ115" s="278"/>
      <c r="DA115" s="278"/>
      <c r="DB115" s="281"/>
      <c r="DC115" s="276"/>
      <c r="DD115" s="276"/>
      <c r="DE115" s="269"/>
      <c r="DF115" s="269"/>
      <c r="DG115" s="270"/>
      <c r="DH115" s="270"/>
      <c r="DI115" s="276"/>
      <c r="DJ115" s="276"/>
      <c r="DK115" s="276"/>
      <c r="DL115" s="276"/>
      <c r="DM115" s="272"/>
      <c r="DN115" s="269"/>
      <c r="DO115" s="269"/>
      <c r="DP115" s="272"/>
      <c r="DQ115" s="269"/>
      <c r="DR115" s="281"/>
      <c r="DS115" s="269"/>
      <c r="DT115" s="274"/>
      <c r="DU115" s="275"/>
      <c r="DV115" s="275"/>
      <c r="DW115" s="273"/>
      <c r="DX115" s="273"/>
      <c r="DY115" s="275"/>
      <c r="DZ115" s="275"/>
      <c r="EA115" s="275"/>
      <c r="EB115" s="275"/>
      <c r="EC115" s="275"/>
      <c r="ED115" s="275"/>
      <c r="EE115" s="275"/>
      <c r="EF115" s="275"/>
      <c r="EG115" s="275"/>
      <c r="EH115" s="275"/>
      <c r="EI115" s="275"/>
      <c r="EJ115" s="275"/>
      <c r="EK115" s="273"/>
      <c r="EL115" s="289"/>
      <c r="EM115" s="289"/>
      <c r="EN115" s="289"/>
      <c r="EO115" s="289"/>
      <c r="EP115" s="289"/>
      <c r="EQ115" s="289"/>
      <c r="ER115" s="289"/>
      <c r="ES115" s="289"/>
      <c r="ET115" s="289"/>
      <c r="EU115" s="289"/>
      <c r="EV115" s="289"/>
      <c r="EW115" s="289"/>
      <c r="EX115" s="289"/>
      <c r="EY115" s="289"/>
      <c r="EZ115" s="289"/>
      <c r="FA115" s="289"/>
      <c r="FB115" s="289"/>
      <c r="FC115" s="289"/>
      <c r="FD115" s="289"/>
      <c r="FE115" s="290"/>
      <c r="FF115" s="290"/>
      <c r="FG115" s="290"/>
      <c r="FH115" s="290"/>
      <c r="FI115" s="290"/>
      <c r="FJ115" s="290"/>
      <c r="FK115" s="290"/>
      <c r="FL115" s="290"/>
      <c r="FM115" s="290"/>
      <c r="FN115" s="290"/>
      <c r="FO115" s="290"/>
      <c r="FP115" s="290"/>
      <c r="FQ115" s="290"/>
      <c r="FR115" s="290"/>
      <c r="FS115" s="290"/>
      <c r="FT115" s="290"/>
      <c r="FU115" s="290"/>
      <c r="FV115" s="290"/>
      <c r="FW115" s="290"/>
      <c r="FX115" s="268"/>
      <c r="FY115" s="268"/>
      <c r="FZ115" s="268"/>
      <c r="GA115" s="268"/>
      <c r="GB115" s="268"/>
      <c r="GC115" s="268"/>
      <c r="GD115" s="268"/>
      <c r="GE115" s="268"/>
      <c r="GF115" s="268"/>
      <c r="GG115" s="268"/>
      <c r="GH115" s="268"/>
      <c r="GI115" s="268"/>
      <c r="GJ115" s="268"/>
      <c r="GK115" s="268"/>
      <c r="GL115" s="268"/>
      <c r="GM115" s="268"/>
      <c r="GN115" s="268"/>
      <c r="GO115" s="268"/>
      <c r="HB115" s="294"/>
      <c r="HC115" s="294"/>
      <c r="HL115" s="341"/>
      <c r="HM115" s="341"/>
      <c r="HN115" s="341"/>
    </row>
    <row r="116" spans="1:222" x14ac:dyDescent="0.3">
      <c r="A116" s="269"/>
      <c r="B116" s="270"/>
      <c r="C116" s="270"/>
      <c r="D116" s="269"/>
      <c r="E116" s="281"/>
      <c r="F116" s="269"/>
      <c r="G116" s="384"/>
      <c r="H116" s="276"/>
      <c r="I116" s="272"/>
      <c r="J116" s="271"/>
      <c r="K116" s="269"/>
      <c r="L116" s="270"/>
      <c r="M116" s="270"/>
      <c r="N116" s="269"/>
      <c r="O116" s="270"/>
      <c r="P116" s="270"/>
      <c r="Q116" s="270"/>
      <c r="R116" s="270"/>
      <c r="S116" s="270"/>
      <c r="T116" s="270"/>
      <c r="U116" s="270"/>
      <c r="V116" s="270"/>
      <c r="W116" s="270"/>
      <c r="X116" s="270"/>
      <c r="Y116" s="270"/>
      <c r="Z116" s="269"/>
      <c r="AA116" s="269"/>
      <c r="AB116" s="269"/>
      <c r="AC116" s="269"/>
      <c r="AD116" s="281"/>
      <c r="AE116" s="281"/>
      <c r="AF116" s="276"/>
      <c r="AG116" s="276"/>
      <c r="AH116" s="281"/>
      <c r="AI116" s="281"/>
      <c r="AJ116" s="269"/>
      <c r="AK116" s="276"/>
      <c r="AL116" s="276"/>
      <c r="AM116" s="270"/>
      <c r="AN116" s="270"/>
      <c r="AO116" s="270"/>
      <c r="AP116" s="270"/>
      <c r="AQ116" s="273"/>
      <c r="AR116" s="273"/>
      <c r="AS116" s="273"/>
      <c r="AT116" s="273"/>
      <c r="AU116" s="270"/>
      <c r="AV116" s="276"/>
      <c r="AW116" s="276"/>
      <c r="AX116" s="275"/>
      <c r="AY116" s="276"/>
      <c r="AZ116" s="276"/>
      <c r="BA116" s="275"/>
      <c r="BB116" s="276"/>
      <c r="BC116" s="276"/>
      <c r="BD116" s="276"/>
      <c r="BE116" s="276"/>
      <c r="BF116" s="270"/>
      <c r="BG116" s="351"/>
      <c r="BH116" s="270"/>
      <c r="BI116" s="270"/>
      <c r="BJ116" s="276"/>
      <c r="BK116" s="276"/>
      <c r="BL116" s="370"/>
      <c r="BM116" s="373"/>
      <c r="BN116" s="370"/>
      <c r="BO116" s="282"/>
      <c r="BP116" s="276"/>
      <c r="BQ116" s="273"/>
      <c r="BR116" s="281"/>
      <c r="BS116" s="276"/>
      <c r="BT116" s="272"/>
      <c r="BU116" s="272"/>
      <c r="BV116" s="272"/>
      <c r="BW116" s="272"/>
      <c r="BX116" s="272"/>
      <c r="BY116" s="272"/>
      <c r="BZ116" s="272"/>
      <c r="CA116" s="277"/>
      <c r="CB116" s="273"/>
      <c r="CC116" s="276"/>
      <c r="CD116" s="275"/>
      <c r="CE116" s="275"/>
      <c r="CF116" s="270"/>
      <c r="CG116" s="270"/>
      <c r="CH116" s="269"/>
      <c r="CI116" s="281"/>
      <c r="CJ116" s="270"/>
      <c r="CK116" s="278"/>
      <c r="CL116" s="278"/>
      <c r="CM116" s="278"/>
      <c r="CN116" s="279"/>
      <c r="CO116" s="279"/>
      <c r="CP116" s="269"/>
      <c r="CQ116" s="281"/>
      <c r="CR116" s="276"/>
      <c r="CS116" s="272"/>
      <c r="CT116" s="272"/>
      <c r="CU116" s="278"/>
      <c r="CV116" s="278"/>
      <c r="CW116" s="278"/>
      <c r="CX116" s="278"/>
      <c r="CY116" s="278"/>
      <c r="CZ116" s="278"/>
      <c r="DA116" s="278"/>
      <c r="DB116" s="281"/>
      <c r="DC116" s="276"/>
      <c r="DD116" s="276"/>
      <c r="DE116" s="269"/>
      <c r="DF116" s="269"/>
      <c r="DG116" s="270"/>
      <c r="DH116" s="270"/>
      <c r="DI116" s="276"/>
      <c r="DJ116" s="276"/>
      <c r="DK116" s="276"/>
      <c r="DL116" s="276"/>
      <c r="DM116" s="272"/>
      <c r="DN116" s="269"/>
      <c r="DO116" s="269"/>
      <c r="DP116" s="272"/>
      <c r="DQ116" s="269"/>
      <c r="DR116" s="281"/>
      <c r="DS116" s="269"/>
      <c r="DT116" s="274"/>
      <c r="DU116" s="275"/>
      <c r="DV116" s="275"/>
      <c r="DW116" s="273"/>
      <c r="DX116" s="273"/>
      <c r="DY116" s="275"/>
      <c r="DZ116" s="275"/>
      <c r="EA116" s="275"/>
      <c r="EB116" s="275"/>
      <c r="EC116" s="275"/>
      <c r="ED116" s="275"/>
      <c r="EE116" s="275"/>
      <c r="EF116" s="275"/>
      <c r="EG116" s="275"/>
      <c r="EH116" s="275"/>
      <c r="EI116" s="275"/>
      <c r="EJ116" s="275"/>
      <c r="EK116" s="273"/>
      <c r="EL116" s="289"/>
      <c r="EM116" s="289"/>
      <c r="EN116" s="289"/>
      <c r="EO116" s="289"/>
      <c r="EP116" s="289"/>
      <c r="EQ116" s="289"/>
      <c r="ER116" s="289"/>
      <c r="ES116" s="289"/>
      <c r="ET116" s="289"/>
      <c r="EU116" s="289"/>
      <c r="EV116" s="289"/>
      <c r="EW116" s="289"/>
      <c r="EX116" s="289"/>
      <c r="EY116" s="289"/>
      <c r="EZ116" s="289"/>
      <c r="FA116" s="289"/>
      <c r="FB116" s="289"/>
      <c r="FC116" s="289"/>
      <c r="FD116" s="289"/>
      <c r="FE116" s="290"/>
      <c r="FF116" s="290"/>
      <c r="FG116" s="290"/>
      <c r="FH116" s="290"/>
      <c r="FI116" s="290"/>
      <c r="FJ116" s="290"/>
      <c r="FK116" s="290"/>
      <c r="FL116" s="290"/>
      <c r="FM116" s="290"/>
      <c r="FN116" s="290"/>
      <c r="FO116" s="290"/>
      <c r="FP116" s="290"/>
      <c r="FQ116" s="290"/>
      <c r="FR116" s="290"/>
      <c r="FS116" s="290"/>
      <c r="FT116" s="290"/>
      <c r="FU116" s="290"/>
      <c r="FV116" s="290"/>
      <c r="FW116" s="290"/>
      <c r="FX116" s="268"/>
      <c r="FY116" s="268"/>
      <c r="FZ116" s="268"/>
      <c r="GA116" s="268"/>
      <c r="GB116" s="268"/>
      <c r="GC116" s="268"/>
      <c r="GD116" s="268"/>
      <c r="GE116" s="268"/>
      <c r="GF116" s="268"/>
      <c r="GG116" s="268"/>
      <c r="GH116" s="268"/>
      <c r="GI116" s="268"/>
      <c r="GJ116" s="268"/>
      <c r="GK116" s="268"/>
      <c r="GL116" s="268"/>
      <c r="GM116" s="268"/>
      <c r="GN116" s="268"/>
      <c r="GO116" s="268"/>
      <c r="HB116" s="294"/>
      <c r="HC116" s="294"/>
      <c r="HL116" s="341"/>
      <c r="HM116" s="341"/>
      <c r="HN116" s="341"/>
    </row>
    <row r="117" spans="1:222" x14ac:dyDescent="0.3">
      <c r="A117" s="269"/>
      <c r="B117" s="270"/>
      <c r="C117" s="270"/>
      <c r="D117" s="269"/>
      <c r="E117" s="281"/>
      <c r="F117" s="269"/>
      <c r="G117" s="384"/>
      <c r="H117" s="276"/>
      <c r="I117" s="272"/>
      <c r="J117" s="271"/>
      <c r="K117" s="269"/>
      <c r="L117" s="270"/>
      <c r="M117" s="270"/>
      <c r="N117" s="269"/>
      <c r="O117" s="270"/>
      <c r="P117" s="270"/>
      <c r="Q117" s="270"/>
      <c r="R117" s="270"/>
      <c r="S117" s="270"/>
      <c r="T117" s="270"/>
      <c r="U117" s="270"/>
      <c r="V117" s="270"/>
      <c r="W117" s="270"/>
      <c r="X117" s="270"/>
      <c r="Y117" s="270"/>
      <c r="Z117" s="269"/>
      <c r="AA117" s="269"/>
      <c r="AB117" s="269"/>
      <c r="AC117" s="269"/>
      <c r="AD117" s="281"/>
      <c r="AE117" s="281"/>
      <c r="AF117" s="276"/>
      <c r="AG117" s="276"/>
      <c r="AH117" s="281"/>
      <c r="AI117" s="281"/>
      <c r="AJ117" s="269"/>
      <c r="AK117" s="276"/>
      <c r="AL117" s="276"/>
      <c r="AM117" s="270"/>
      <c r="AN117" s="270"/>
      <c r="AO117" s="270"/>
      <c r="AP117" s="270"/>
      <c r="AQ117" s="273"/>
      <c r="AR117" s="273"/>
      <c r="AS117" s="273"/>
      <c r="AT117" s="273"/>
      <c r="AU117" s="270"/>
      <c r="AV117" s="276"/>
      <c r="AW117" s="276"/>
      <c r="AX117" s="275"/>
      <c r="AY117" s="276"/>
      <c r="AZ117" s="276"/>
      <c r="BA117" s="275"/>
      <c r="BB117" s="276"/>
      <c r="BC117" s="276"/>
      <c r="BD117" s="276"/>
      <c r="BE117" s="276"/>
      <c r="BF117" s="270"/>
      <c r="BG117" s="351"/>
      <c r="BH117" s="270"/>
      <c r="BI117" s="270"/>
      <c r="BJ117" s="276"/>
      <c r="BK117" s="276"/>
      <c r="BL117" s="370"/>
      <c r="BM117" s="373"/>
      <c r="BN117" s="370"/>
      <c r="BO117" s="282"/>
      <c r="BP117" s="276"/>
      <c r="BQ117" s="273"/>
      <c r="BR117" s="281"/>
      <c r="BS117" s="276"/>
      <c r="BT117" s="272"/>
      <c r="BU117" s="272"/>
      <c r="BV117" s="272"/>
      <c r="BW117" s="272"/>
      <c r="BX117" s="272"/>
      <c r="BY117" s="272"/>
      <c r="BZ117" s="272"/>
      <c r="CA117" s="277"/>
      <c r="CB117" s="273"/>
      <c r="CC117" s="276"/>
      <c r="CD117" s="275"/>
      <c r="CE117" s="275"/>
      <c r="CF117" s="270"/>
      <c r="CG117" s="270"/>
      <c r="CH117" s="269"/>
      <c r="CI117" s="281"/>
      <c r="CJ117" s="270"/>
      <c r="CK117" s="278"/>
      <c r="CL117" s="278"/>
      <c r="CM117" s="278"/>
      <c r="CN117" s="279"/>
      <c r="CO117" s="279"/>
      <c r="CP117" s="269"/>
      <c r="CQ117" s="281"/>
      <c r="CR117" s="276"/>
      <c r="CS117" s="272"/>
      <c r="CT117" s="272"/>
      <c r="CU117" s="278"/>
      <c r="CV117" s="278"/>
      <c r="CW117" s="278"/>
      <c r="CX117" s="278"/>
      <c r="CY117" s="278"/>
      <c r="CZ117" s="278"/>
      <c r="DA117" s="278"/>
      <c r="DB117" s="281"/>
      <c r="DC117" s="276"/>
      <c r="DD117" s="276"/>
      <c r="DE117" s="269"/>
      <c r="DF117" s="269"/>
      <c r="DG117" s="270"/>
      <c r="DH117" s="270"/>
      <c r="DI117" s="276"/>
      <c r="DJ117" s="276"/>
      <c r="DK117" s="276"/>
      <c r="DL117" s="276"/>
      <c r="DM117" s="272"/>
      <c r="DN117" s="269"/>
      <c r="DO117" s="269"/>
      <c r="DP117" s="272"/>
      <c r="DQ117" s="269"/>
      <c r="DR117" s="281"/>
      <c r="DS117" s="269"/>
      <c r="DT117" s="274"/>
      <c r="DU117" s="275"/>
      <c r="DV117" s="275"/>
      <c r="DW117" s="273"/>
      <c r="DX117" s="273"/>
      <c r="DY117" s="275"/>
      <c r="DZ117" s="275"/>
      <c r="EA117" s="275"/>
      <c r="EB117" s="275"/>
      <c r="EC117" s="275"/>
      <c r="ED117" s="275"/>
      <c r="EE117" s="275"/>
      <c r="EF117" s="275"/>
      <c r="EG117" s="275"/>
      <c r="EH117" s="275"/>
      <c r="EI117" s="275"/>
      <c r="EJ117" s="275"/>
      <c r="EK117" s="273"/>
      <c r="EL117" s="289"/>
      <c r="EM117" s="289"/>
      <c r="EN117" s="289"/>
      <c r="EO117" s="289"/>
      <c r="EP117" s="289"/>
      <c r="EQ117" s="289"/>
      <c r="ER117" s="289"/>
      <c r="ES117" s="289"/>
      <c r="ET117" s="289"/>
      <c r="EU117" s="289"/>
      <c r="EV117" s="289"/>
      <c r="EW117" s="289"/>
      <c r="EX117" s="289"/>
      <c r="EY117" s="289"/>
      <c r="EZ117" s="289"/>
      <c r="FA117" s="289"/>
      <c r="FB117" s="289"/>
      <c r="FC117" s="289"/>
      <c r="FD117" s="289"/>
      <c r="FE117" s="290"/>
      <c r="FF117" s="290"/>
      <c r="FG117" s="290"/>
      <c r="FH117" s="290"/>
      <c r="FI117" s="290"/>
      <c r="FJ117" s="290"/>
      <c r="FK117" s="290"/>
      <c r="FL117" s="290"/>
      <c r="FM117" s="290"/>
      <c r="FN117" s="290"/>
      <c r="FO117" s="290"/>
      <c r="FP117" s="290"/>
      <c r="FQ117" s="290"/>
      <c r="FR117" s="290"/>
      <c r="FS117" s="290"/>
      <c r="FT117" s="290"/>
      <c r="FU117" s="290"/>
      <c r="FV117" s="290"/>
      <c r="FW117" s="290"/>
      <c r="FX117" s="268"/>
      <c r="FY117" s="268"/>
      <c r="FZ117" s="268"/>
      <c r="GA117" s="268"/>
      <c r="GB117" s="268"/>
      <c r="GC117" s="268"/>
      <c r="GD117" s="268"/>
      <c r="GE117" s="268"/>
      <c r="GF117" s="268"/>
      <c r="GG117" s="268"/>
      <c r="GH117" s="268"/>
      <c r="GI117" s="268"/>
      <c r="GJ117" s="268"/>
      <c r="GK117" s="268"/>
      <c r="GL117" s="268"/>
      <c r="GM117" s="268"/>
      <c r="GN117" s="268"/>
      <c r="GO117" s="268"/>
      <c r="HB117" s="294"/>
      <c r="HC117" s="294"/>
      <c r="HL117" s="341"/>
      <c r="HM117" s="341"/>
      <c r="HN117" s="341"/>
    </row>
    <row r="118" spans="1:222" x14ac:dyDescent="0.3">
      <c r="A118" s="269"/>
      <c r="B118" s="270"/>
      <c r="C118" s="270"/>
      <c r="D118" s="269"/>
      <c r="E118" s="281"/>
      <c r="F118" s="269"/>
      <c r="G118" s="384"/>
      <c r="H118" s="276"/>
      <c r="I118" s="272"/>
      <c r="J118" s="271"/>
      <c r="K118" s="269"/>
      <c r="L118" s="270"/>
      <c r="M118" s="270"/>
      <c r="N118" s="269"/>
      <c r="O118" s="270"/>
      <c r="P118" s="270"/>
      <c r="Q118" s="270"/>
      <c r="R118" s="270"/>
      <c r="S118" s="270"/>
      <c r="T118" s="270"/>
      <c r="U118" s="270"/>
      <c r="V118" s="270"/>
      <c r="W118" s="270"/>
      <c r="X118" s="270"/>
      <c r="Y118" s="270"/>
      <c r="Z118" s="269"/>
      <c r="AA118" s="269"/>
      <c r="AB118" s="269"/>
      <c r="AC118" s="269"/>
      <c r="AD118" s="281"/>
      <c r="AE118" s="281"/>
      <c r="AF118" s="276"/>
      <c r="AG118" s="276"/>
      <c r="AH118" s="281"/>
      <c r="AI118" s="281"/>
      <c r="AJ118" s="269"/>
      <c r="AK118" s="276"/>
      <c r="AL118" s="276"/>
      <c r="AM118" s="270"/>
      <c r="AN118" s="270"/>
      <c r="AO118" s="270"/>
      <c r="AP118" s="270"/>
      <c r="AQ118" s="273"/>
      <c r="AR118" s="273"/>
      <c r="AS118" s="273"/>
      <c r="AT118" s="273"/>
      <c r="AU118" s="270"/>
      <c r="AV118" s="276"/>
      <c r="AW118" s="276"/>
      <c r="AX118" s="275"/>
      <c r="AY118" s="276"/>
      <c r="AZ118" s="276"/>
      <c r="BA118" s="275"/>
      <c r="BB118" s="276"/>
      <c r="BC118" s="276"/>
      <c r="BD118" s="276"/>
      <c r="BE118" s="276"/>
      <c r="BF118" s="270"/>
      <c r="BG118" s="351"/>
      <c r="BH118" s="270"/>
      <c r="BI118" s="270"/>
      <c r="BJ118" s="276"/>
      <c r="BK118" s="276"/>
      <c r="BL118" s="370"/>
      <c r="BM118" s="373"/>
      <c r="BN118" s="370"/>
      <c r="BO118" s="282"/>
      <c r="BP118" s="276"/>
      <c r="BQ118" s="273"/>
      <c r="BR118" s="281"/>
      <c r="BS118" s="276"/>
      <c r="BT118" s="272"/>
      <c r="BU118" s="272"/>
      <c r="BV118" s="272"/>
      <c r="BW118" s="272"/>
      <c r="BX118" s="272"/>
      <c r="BY118" s="272"/>
      <c r="BZ118" s="272"/>
      <c r="CA118" s="277"/>
      <c r="CB118" s="273"/>
      <c r="CC118" s="276"/>
      <c r="CD118" s="275"/>
      <c r="CE118" s="275"/>
      <c r="CF118" s="270"/>
      <c r="CG118" s="270"/>
      <c r="CH118" s="269"/>
      <c r="CI118" s="281"/>
      <c r="CJ118" s="270"/>
      <c r="CK118" s="278"/>
      <c r="CL118" s="278"/>
      <c r="CM118" s="278"/>
      <c r="CN118" s="279"/>
      <c r="CO118" s="279"/>
      <c r="CP118" s="269"/>
      <c r="CQ118" s="281"/>
      <c r="CR118" s="276"/>
      <c r="CS118" s="272"/>
      <c r="CT118" s="272"/>
      <c r="CU118" s="278"/>
      <c r="CV118" s="278"/>
      <c r="CW118" s="278"/>
      <c r="CX118" s="278"/>
      <c r="CY118" s="278"/>
      <c r="CZ118" s="278"/>
      <c r="DA118" s="278"/>
      <c r="DB118" s="281"/>
      <c r="DC118" s="276"/>
      <c r="DD118" s="276"/>
      <c r="DE118" s="269"/>
      <c r="DF118" s="269"/>
      <c r="DG118" s="270"/>
      <c r="DH118" s="270"/>
      <c r="DI118" s="276"/>
      <c r="DJ118" s="276"/>
      <c r="DK118" s="276"/>
      <c r="DL118" s="276"/>
      <c r="DM118" s="272"/>
      <c r="DN118" s="269"/>
      <c r="DO118" s="269"/>
      <c r="DP118" s="272"/>
      <c r="DQ118" s="269"/>
      <c r="DR118" s="281"/>
      <c r="DS118" s="269"/>
      <c r="DT118" s="274"/>
      <c r="DU118" s="275"/>
      <c r="DV118" s="275"/>
      <c r="DW118" s="273"/>
      <c r="DX118" s="273"/>
      <c r="DY118" s="275"/>
      <c r="DZ118" s="275"/>
      <c r="EA118" s="275"/>
      <c r="EB118" s="275"/>
      <c r="EC118" s="275"/>
      <c r="ED118" s="275"/>
      <c r="EE118" s="275"/>
      <c r="EF118" s="275"/>
      <c r="EG118" s="275"/>
      <c r="EH118" s="275"/>
      <c r="EI118" s="275"/>
      <c r="EJ118" s="275"/>
      <c r="EK118" s="273"/>
      <c r="EL118" s="289"/>
      <c r="EM118" s="289"/>
      <c r="EN118" s="289"/>
      <c r="EO118" s="289"/>
      <c r="EP118" s="289"/>
      <c r="EQ118" s="289"/>
      <c r="ER118" s="289"/>
      <c r="ES118" s="289"/>
      <c r="ET118" s="289"/>
      <c r="EU118" s="289"/>
      <c r="EV118" s="289"/>
      <c r="EW118" s="289"/>
      <c r="EX118" s="289"/>
      <c r="EY118" s="289"/>
      <c r="EZ118" s="289"/>
      <c r="FA118" s="289"/>
      <c r="FB118" s="289"/>
      <c r="FC118" s="289"/>
      <c r="FD118" s="289"/>
      <c r="FE118" s="290"/>
      <c r="FF118" s="290"/>
      <c r="FG118" s="290"/>
      <c r="FH118" s="290"/>
      <c r="FI118" s="290"/>
      <c r="FJ118" s="290"/>
      <c r="FK118" s="290"/>
      <c r="FL118" s="290"/>
      <c r="FM118" s="290"/>
      <c r="FN118" s="290"/>
      <c r="FO118" s="290"/>
      <c r="FP118" s="290"/>
      <c r="FQ118" s="290"/>
      <c r="FR118" s="290"/>
      <c r="FS118" s="290"/>
      <c r="FT118" s="290"/>
      <c r="FU118" s="290"/>
      <c r="FV118" s="290"/>
      <c r="FW118" s="290"/>
      <c r="FX118" s="268"/>
      <c r="FY118" s="268"/>
      <c r="FZ118" s="268"/>
      <c r="GA118" s="268"/>
      <c r="GB118" s="268"/>
      <c r="GC118" s="268"/>
      <c r="GD118" s="268"/>
      <c r="GE118" s="268"/>
      <c r="GF118" s="268"/>
      <c r="GG118" s="268"/>
      <c r="GH118" s="268"/>
      <c r="GI118" s="268"/>
      <c r="GJ118" s="268"/>
      <c r="GK118" s="268"/>
      <c r="GL118" s="268"/>
      <c r="GM118" s="268"/>
      <c r="GN118" s="268"/>
      <c r="GO118" s="268"/>
      <c r="HB118" s="294"/>
      <c r="HC118" s="294"/>
      <c r="HL118" s="341"/>
      <c r="HM118" s="341"/>
      <c r="HN118" s="341"/>
    </row>
    <row r="119" spans="1:222" x14ac:dyDescent="0.3">
      <c r="A119" s="269"/>
      <c r="B119" s="270"/>
      <c r="C119" s="270"/>
      <c r="D119" s="269"/>
      <c r="E119" s="281"/>
      <c r="F119" s="269"/>
      <c r="G119" s="384"/>
      <c r="H119" s="276"/>
      <c r="I119" s="272"/>
      <c r="J119" s="271"/>
      <c r="K119" s="269"/>
      <c r="L119" s="270"/>
      <c r="M119" s="270"/>
      <c r="N119" s="269"/>
      <c r="O119" s="270"/>
      <c r="P119" s="270"/>
      <c r="Q119" s="270"/>
      <c r="R119" s="270"/>
      <c r="S119" s="270"/>
      <c r="T119" s="270"/>
      <c r="U119" s="270"/>
      <c r="V119" s="270"/>
      <c r="W119" s="270"/>
      <c r="X119" s="270"/>
      <c r="Y119" s="270"/>
      <c r="Z119" s="269"/>
      <c r="AA119" s="269"/>
      <c r="AB119" s="269"/>
      <c r="AC119" s="269"/>
      <c r="AD119" s="281"/>
      <c r="AE119" s="281"/>
      <c r="AF119" s="276"/>
      <c r="AG119" s="276"/>
      <c r="AH119" s="281"/>
      <c r="AI119" s="281"/>
      <c r="AJ119" s="269"/>
      <c r="AK119" s="276"/>
      <c r="AL119" s="276"/>
      <c r="AM119" s="270"/>
      <c r="AN119" s="270"/>
      <c r="AO119" s="270"/>
      <c r="AP119" s="270"/>
      <c r="AQ119" s="273"/>
      <c r="AR119" s="273"/>
      <c r="AS119" s="273"/>
      <c r="AT119" s="273"/>
      <c r="AU119" s="270"/>
      <c r="AV119" s="276"/>
      <c r="AW119" s="276"/>
      <c r="AX119" s="275"/>
      <c r="AY119" s="276"/>
      <c r="AZ119" s="276"/>
      <c r="BA119" s="275"/>
      <c r="BB119" s="276"/>
      <c r="BC119" s="276"/>
      <c r="BD119" s="276"/>
      <c r="BE119" s="276"/>
      <c r="BF119" s="270"/>
      <c r="BG119" s="351"/>
      <c r="BH119" s="270"/>
      <c r="BI119" s="270"/>
      <c r="BJ119" s="276"/>
      <c r="BK119" s="276"/>
      <c r="BL119" s="370"/>
      <c r="BM119" s="373"/>
      <c r="BN119" s="370"/>
      <c r="BO119" s="282"/>
      <c r="BP119" s="276"/>
      <c r="BQ119" s="273"/>
      <c r="BR119" s="281"/>
      <c r="BS119" s="276"/>
      <c r="BT119" s="272"/>
      <c r="BU119" s="272"/>
      <c r="BV119" s="272"/>
      <c r="BW119" s="272"/>
      <c r="BX119" s="272"/>
      <c r="BY119" s="272"/>
      <c r="BZ119" s="272"/>
      <c r="CA119" s="277"/>
      <c r="CB119" s="273"/>
      <c r="CC119" s="276"/>
      <c r="CD119" s="275"/>
      <c r="CE119" s="275"/>
      <c r="CF119" s="270"/>
      <c r="CG119" s="270"/>
      <c r="CH119" s="269"/>
      <c r="CI119" s="281"/>
      <c r="CJ119" s="270"/>
      <c r="CK119" s="278"/>
      <c r="CL119" s="278"/>
      <c r="CM119" s="278"/>
      <c r="CN119" s="279"/>
      <c r="CO119" s="279"/>
      <c r="CP119" s="269"/>
      <c r="CQ119" s="281"/>
      <c r="CR119" s="276"/>
      <c r="CS119" s="272"/>
      <c r="CT119" s="272"/>
      <c r="CU119" s="278"/>
      <c r="CV119" s="278"/>
      <c r="CW119" s="278"/>
      <c r="CX119" s="278"/>
      <c r="CY119" s="278"/>
      <c r="CZ119" s="278"/>
      <c r="DA119" s="278"/>
      <c r="DB119" s="281"/>
      <c r="DC119" s="276"/>
      <c r="DD119" s="276"/>
      <c r="DE119" s="269"/>
      <c r="DF119" s="269"/>
      <c r="DG119" s="270"/>
      <c r="DH119" s="270"/>
      <c r="DI119" s="276"/>
      <c r="DJ119" s="276"/>
      <c r="DK119" s="276"/>
      <c r="DL119" s="276"/>
      <c r="DM119" s="272"/>
      <c r="DN119" s="269"/>
      <c r="DO119" s="269"/>
      <c r="DP119" s="272"/>
      <c r="DQ119" s="269"/>
      <c r="DR119" s="281"/>
      <c r="DS119" s="269"/>
      <c r="DT119" s="274"/>
      <c r="DU119" s="275"/>
      <c r="DV119" s="275"/>
      <c r="DW119" s="273"/>
      <c r="DX119" s="273"/>
      <c r="DY119" s="275"/>
      <c r="DZ119" s="275"/>
      <c r="EA119" s="275"/>
      <c r="EB119" s="275"/>
      <c r="EC119" s="275"/>
      <c r="ED119" s="275"/>
      <c r="EE119" s="275"/>
      <c r="EF119" s="275"/>
      <c r="EG119" s="275"/>
      <c r="EH119" s="275"/>
      <c r="EI119" s="275"/>
      <c r="EJ119" s="275"/>
      <c r="EK119" s="273"/>
      <c r="EL119" s="289"/>
      <c r="EM119" s="289"/>
      <c r="EN119" s="289"/>
      <c r="EO119" s="289"/>
      <c r="EP119" s="289"/>
      <c r="EQ119" s="289"/>
      <c r="ER119" s="289"/>
      <c r="ES119" s="289"/>
      <c r="ET119" s="289"/>
      <c r="EU119" s="289"/>
      <c r="EV119" s="289"/>
      <c r="EW119" s="289"/>
      <c r="EX119" s="289"/>
      <c r="EY119" s="289"/>
      <c r="EZ119" s="289"/>
      <c r="FA119" s="289"/>
      <c r="FB119" s="289"/>
      <c r="FC119" s="289"/>
      <c r="FD119" s="289"/>
      <c r="FE119" s="290"/>
      <c r="FF119" s="290"/>
      <c r="FG119" s="290"/>
      <c r="FH119" s="290"/>
      <c r="FI119" s="290"/>
      <c r="FJ119" s="290"/>
      <c r="FK119" s="290"/>
      <c r="FL119" s="290"/>
      <c r="FM119" s="290"/>
      <c r="FN119" s="290"/>
      <c r="FO119" s="290"/>
      <c r="FP119" s="290"/>
      <c r="FQ119" s="290"/>
      <c r="FR119" s="290"/>
      <c r="FS119" s="290"/>
      <c r="FT119" s="290"/>
      <c r="FU119" s="290"/>
      <c r="FV119" s="290"/>
      <c r="FW119" s="290"/>
      <c r="FX119" s="268"/>
      <c r="FY119" s="268"/>
      <c r="FZ119" s="268"/>
      <c r="GA119" s="268"/>
      <c r="GB119" s="268"/>
      <c r="GC119" s="268"/>
      <c r="GD119" s="268"/>
      <c r="GE119" s="268"/>
      <c r="GF119" s="268"/>
      <c r="GG119" s="268"/>
      <c r="GH119" s="268"/>
      <c r="GI119" s="268"/>
      <c r="GJ119" s="268"/>
      <c r="GK119" s="268"/>
      <c r="GL119" s="268"/>
      <c r="GM119" s="268"/>
      <c r="GN119" s="268"/>
      <c r="GO119" s="268"/>
      <c r="HB119" s="294"/>
      <c r="HC119" s="294"/>
      <c r="HL119" s="341"/>
      <c r="HM119" s="341"/>
      <c r="HN119" s="341"/>
    </row>
    <row r="120" spans="1:222" x14ac:dyDescent="0.3">
      <c r="A120" s="269"/>
      <c r="B120" s="270"/>
      <c r="C120" s="270"/>
      <c r="D120" s="269"/>
      <c r="E120" s="281"/>
      <c r="F120" s="269"/>
      <c r="G120" s="384"/>
      <c r="H120" s="276"/>
      <c r="I120" s="272"/>
      <c r="J120" s="271"/>
      <c r="K120" s="269"/>
      <c r="L120" s="270"/>
      <c r="M120" s="270"/>
      <c r="N120" s="269"/>
      <c r="O120" s="270"/>
      <c r="P120" s="270"/>
      <c r="Q120" s="270"/>
      <c r="R120" s="270"/>
      <c r="S120" s="270"/>
      <c r="T120" s="270"/>
      <c r="U120" s="270"/>
      <c r="V120" s="270"/>
      <c r="W120" s="270"/>
      <c r="X120" s="270"/>
      <c r="Y120" s="270"/>
      <c r="Z120" s="269"/>
      <c r="AA120" s="269"/>
      <c r="AB120" s="269"/>
      <c r="AC120" s="269"/>
      <c r="AD120" s="281"/>
      <c r="AE120" s="281"/>
      <c r="AF120" s="276"/>
      <c r="AG120" s="276"/>
      <c r="AH120" s="281"/>
      <c r="AI120" s="281"/>
      <c r="AJ120" s="269"/>
      <c r="AK120" s="276"/>
      <c r="AL120" s="276"/>
      <c r="AM120" s="270"/>
      <c r="AN120" s="270"/>
      <c r="AO120" s="270"/>
      <c r="AP120" s="270"/>
      <c r="AQ120" s="273"/>
      <c r="AR120" s="273"/>
      <c r="AS120" s="273"/>
      <c r="AT120" s="273"/>
      <c r="AU120" s="270"/>
      <c r="AV120" s="276"/>
      <c r="AW120" s="276"/>
      <c r="AX120" s="275"/>
      <c r="AY120" s="276"/>
      <c r="AZ120" s="276"/>
      <c r="BA120" s="275"/>
      <c r="BB120" s="276"/>
      <c r="BC120" s="276"/>
      <c r="BD120" s="276"/>
      <c r="BE120" s="276"/>
      <c r="BF120" s="270"/>
      <c r="BG120" s="351"/>
      <c r="BH120" s="270"/>
      <c r="BI120" s="270"/>
      <c r="BJ120" s="276"/>
      <c r="BK120" s="276"/>
      <c r="BL120" s="370"/>
      <c r="BM120" s="373"/>
      <c r="BN120" s="370"/>
      <c r="BO120" s="282"/>
      <c r="BP120" s="276"/>
      <c r="BQ120" s="273"/>
      <c r="BR120" s="281"/>
      <c r="BS120" s="276"/>
      <c r="BT120" s="272"/>
      <c r="BU120" s="272"/>
      <c r="BV120" s="272"/>
      <c r="BW120" s="272"/>
      <c r="BX120" s="272"/>
      <c r="BY120" s="272"/>
      <c r="BZ120" s="272"/>
      <c r="CA120" s="277"/>
      <c r="CB120" s="273"/>
      <c r="CC120" s="276"/>
      <c r="CD120" s="275"/>
      <c r="CE120" s="275"/>
      <c r="CF120" s="270"/>
      <c r="CG120" s="270"/>
      <c r="CH120" s="269"/>
      <c r="CI120" s="281"/>
      <c r="CJ120" s="270"/>
      <c r="CK120" s="278"/>
      <c r="CL120" s="278"/>
      <c r="CM120" s="278"/>
      <c r="CN120" s="279"/>
      <c r="CO120" s="279"/>
      <c r="CP120" s="269"/>
      <c r="CQ120" s="281"/>
      <c r="CR120" s="276"/>
      <c r="CS120" s="272"/>
      <c r="CT120" s="272"/>
      <c r="CU120" s="278"/>
      <c r="CV120" s="278"/>
      <c r="CW120" s="278"/>
      <c r="CX120" s="278"/>
      <c r="CY120" s="278"/>
      <c r="CZ120" s="278"/>
      <c r="DA120" s="278"/>
      <c r="DB120" s="281"/>
      <c r="DC120" s="276"/>
      <c r="DD120" s="276"/>
      <c r="DE120" s="269"/>
      <c r="DF120" s="269"/>
      <c r="DG120" s="270"/>
      <c r="DH120" s="270"/>
      <c r="DI120" s="276"/>
      <c r="DJ120" s="276"/>
      <c r="DK120" s="276"/>
      <c r="DL120" s="276"/>
      <c r="DM120" s="272"/>
      <c r="DN120" s="269"/>
      <c r="DO120" s="269"/>
      <c r="DP120" s="272"/>
      <c r="DQ120" s="269"/>
      <c r="DR120" s="281"/>
      <c r="DS120" s="269"/>
      <c r="DT120" s="274"/>
      <c r="DU120" s="275"/>
      <c r="DV120" s="275"/>
      <c r="DW120" s="273"/>
      <c r="DX120" s="273"/>
      <c r="DY120" s="275"/>
      <c r="DZ120" s="275"/>
      <c r="EA120" s="275"/>
      <c r="EB120" s="275"/>
      <c r="EC120" s="275"/>
      <c r="ED120" s="275"/>
      <c r="EE120" s="275"/>
      <c r="EF120" s="275"/>
      <c r="EG120" s="275"/>
      <c r="EH120" s="275"/>
      <c r="EI120" s="275"/>
      <c r="EJ120" s="275"/>
      <c r="EK120" s="273"/>
      <c r="EL120" s="289"/>
      <c r="EM120" s="289"/>
      <c r="EN120" s="289"/>
      <c r="EO120" s="289"/>
      <c r="EP120" s="289"/>
      <c r="EQ120" s="289"/>
      <c r="ER120" s="289"/>
      <c r="ES120" s="289"/>
      <c r="ET120" s="289"/>
      <c r="EU120" s="289"/>
      <c r="EV120" s="289"/>
      <c r="EW120" s="289"/>
      <c r="EX120" s="289"/>
      <c r="EY120" s="289"/>
      <c r="EZ120" s="289"/>
      <c r="FA120" s="289"/>
      <c r="FB120" s="289"/>
      <c r="FC120" s="289"/>
      <c r="FD120" s="289"/>
      <c r="FE120" s="290"/>
      <c r="FF120" s="290"/>
      <c r="FG120" s="290"/>
      <c r="FH120" s="290"/>
      <c r="FI120" s="290"/>
      <c r="FJ120" s="290"/>
      <c r="FK120" s="290"/>
      <c r="FL120" s="290"/>
      <c r="FM120" s="290"/>
      <c r="FN120" s="290"/>
      <c r="FO120" s="290"/>
      <c r="FP120" s="290"/>
      <c r="FQ120" s="290"/>
      <c r="FR120" s="290"/>
      <c r="FS120" s="290"/>
      <c r="FT120" s="290"/>
      <c r="FU120" s="290"/>
      <c r="FV120" s="290"/>
      <c r="FW120" s="290"/>
      <c r="FX120" s="268"/>
      <c r="FY120" s="268"/>
      <c r="FZ120" s="268"/>
      <c r="GA120" s="268"/>
      <c r="GB120" s="268"/>
      <c r="GC120" s="268"/>
      <c r="GD120" s="268"/>
      <c r="GE120" s="268"/>
      <c r="GF120" s="268"/>
      <c r="GG120" s="268"/>
      <c r="GH120" s="268"/>
      <c r="GI120" s="268"/>
      <c r="GJ120" s="268"/>
      <c r="GK120" s="268"/>
      <c r="GL120" s="268"/>
      <c r="GM120" s="268"/>
      <c r="GN120" s="268"/>
      <c r="GO120" s="268"/>
      <c r="HB120" s="294"/>
      <c r="HC120" s="294"/>
      <c r="HL120" s="341"/>
      <c r="HM120" s="341"/>
      <c r="HN120" s="341"/>
    </row>
    <row r="121" spans="1:222" x14ac:dyDescent="0.3">
      <c r="A121" s="269"/>
      <c r="B121" s="270"/>
      <c r="C121" s="270"/>
      <c r="D121" s="269"/>
      <c r="E121" s="281"/>
      <c r="F121" s="269"/>
      <c r="G121" s="384"/>
      <c r="H121" s="276"/>
      <c r="I121" s="272"/>
      <c r="J121" s="271"/>
      <c r="K121" s="269"/>
      <c r="L121" s="270"/>
      <c r="M121" s="270"/>
      <c r="N121" s="269"/>
      <c r="O121" s="270"/>
      <c r="P121" s="270"/>
      <c r="Q121" s="270"/>
      <c r="R121" s="270"/>
      <c r="S121" s="270"/>
      <c r="T121" s="270"/>
      <c r="U121" s="270"/>
      <c r="V121" s="270"/>
      <c r="W121" s="270"/>
      <c r="X121" s="270"/>
      <c r="Y121" s="270"/>
      <c r="Z121" s="269"/>
      <c r="AA121" s="269"/>
      <c r="AB121" s="269"/>
      <c r="AC121" s="269"/>
      <c r="AD121" s="281"/>
      <c r="AE121" s="281"/>
      <c r="AF121" s="276"/>
      <c r="AG121" s="276"/>
      <c r="AH121" s="281"/>
      <c r="AI121" s="281"/>
      <c r="AJ121" s="269"/>
      <c r="AK121" s="276"/>
      <c r="AL121" s="276"/>
      <c r="AM121" s="270"/>
      <c r="AN121" s="270"/>
      <c r="AO121" s="270"/>
      <c r="AP121" s="270"/>
      <c r="AQ121" s="273"/>
      <c r="AR121" s="273"/>
      <c r="AS121" s="273"/>
      <c r="AT121" s="273"/>
      <c r="AU121" s="270"/>
      <c r="AV121" s="276"/>
      <c r="AW121" s="276"/>
      <c r="AX121" s="275"/>
      <c r="AY121" s="276"/>
      <c r="AZ121" s="276"/>
      <c r="BA121" s="275"/>
      <c r="BB121" s="276"/>
      <c r="BC121" s="276"/>
      <c r="BD121" s="276"/>
      <c r="BE121" s="276"/>
      <c r="BF121" s="270"/>
      <c r="BG121" s="351"/>
      <c r="BH121" s="270"/>
      <c r="BI121" s="270"/>
      <c r="BJ121" s="276"/>
      <c r="BK121" s="276"/>
      <c r="BL121" s="370"/>
      <c r="BM121" s="373"/>
      <c r="BN121" s="370"/>
      <c r="BO121" s="282"/>
      <c r="BP121" s="276"/>
      <c r="BQ121" s="273"/>
      <c r="BR121" s="281"/>
      <c r="BS121" s="276"/>
      <c r="BT121" s="272"/>
      <c r="BU121" s="272"/>
      <c r="BV121" s="272"/>
      <c r="BW121" s="272"/>
      <c r="BX121" s="272"/>
      <c r="BY121" s="272"/>
      <c r="BZ121" s="272"/>
      <c r="CA121" s="277"/>
      <c r="CB121" s="273"/>
      <c r="CC121" s="276"/>
      <c r="CD121" s="275"/>
      <c r="CE121" s="275"/>
      <c r="CF121" s="270"/>
      <c r="CG121" s="270"/>
      <c r="CH121" s="269"/>
      <c r="CI121" s="281"/>
      <c r="CJ121" s="270"/>
      <c r="CK121" s="278"/>
      <c r="CL121" s="278"/>
      <c r="CM121" s="278"/>
      <c r="CN121" s="279"/>
      <c r="CO121" s="279"/>
      <c r="CP121" s="269"/>
      <c r="CQ121" s="281"/>
      <c r="CR121" s="276"/>
      <c r="CS121" s="272"/>
      <c r="CT121" s="272"/>
      <c r="CU121" s="278"/>
      <c r="CV121" s="278"/>
      <c r="CW121" s="278"/>
      <c r="CX121" s="278"/>
      <c r="CY121" s="278"/>
      <c r="CZ121" s="278"/>
      <c r="DA121" s="278"/>
      <c r="DB121" s="281"/>
      <c r="DC121" s="276"/>
      <c r="DD121" s="276"/>
      <c r="DE121" s="269"/>
      <c r="DF121" s="269"/>
      <c r="DG121" s="270"/>
      <c r="DH121" s="270"/>
      <c r="DI121" s="276"/>
      <c r="DJ121" s="276"/>
      <c r="DK121" s="276"/>
      <c r="DL121" s="276"/>
      <c r="DM121" s="272"/>
      <c r="DN121" s="269"/>
      <c r="DO121" s="269"/>
      <c r="DP121" s="272"/>
      <c r="DQ121" s="269"/>
      <c r="DR121" s="281"/>
      <c r="DS121" s="269"/>
      <c r="DT121" s="274"/>
      <c r="DU121" s="275"/>
      <c r="DV121" s="275"/>
      <c r="DW121" s="273"/>
      <c r="DX121" s="273"/>
      <c r="DY121" s="275"/>
      <c r="DZ121" s="275"/>
      <c r="EA121" s="275"/>
      <c r="EB121" s="275"/>
      <c r="EC121" s="275"/>
      <c r="ED121" s="275"/>
      <c r="EE121" s="275"/>
      <c r="EF121" s="275"/>
      <c r="EG121" s="275"/>
      <c r="EH121" s="275"/>
      <c r="EI121" s="275"/>
      <c r="EJ121" s="275"/>
      <c r="EK121" s="273"/>
      <c r="EL121" s="289"/>
      <c r="EM121" s="289"/>
      <c r="EN121" s="289"/>
      <c r="EO121" s="289"/>
      <c r="EP121" s="289"/>
      <c r="EQ121" s="289"/>
      <c r="ER121" s="289"/>
      <c r="ES121" s="289"/>
      <c r="ET121" s="289"/>
      <c r="EU121" s="289"/>
      <c r="EV121" s="289"/>
      <c r="EW121" s="289"/>
      <c r="EX121" s="289"/>
      <c r="EY121" s="289"/>
      <c r="EZ121" s="289"/>
      <c r="FA121" s="289"/>
      <c r="FB121" s="289"/>
      <c r="FC121" s="289"/>
      <c r="FD121" s="289"/>
      <c r="FE121" s="290"/>
      <c r="FF121" s="290"/>
      <c r="FG121" s="290"/>
      <c r="FH121" s="290"/>
      <c r="FI121" s="290"/>
      <c r="FJ121" s="290"/>
      <c r="FK121" s="290"/>
      <c r="FL121" s="290"/>
      <c r="FM121" s="290"/>
      <c r="FN121" s="290"/>
      <c r="FO121" s="290"/>
      <c r="FP121" s="290"/>
      <c r="FQ121" s="290"/>
      <c r="FR121" s="290"/>
      <c r="FS121" s="290"/>
      <c r="FT121" s="290"/>
      <c r="FU121" s="290"/>
      <c r="FV121" s="290"/>
      <c r="FW121" s="290"/>
      <c r="FX121" s="268"/>
      <c r="FY121" s="268"/>
      <c r="FZ121" s="268"/>
      <c r="GA121" s="268"/>
      <c r="GB121" s="268"/>
      <c r="GC121" s="268"/>
      <c r="GD121" s="268"/>
      <c r="GE121" s="268"/>
      <c r="GF121" s="268"/>
      <c r="GG121" s="268"/>
      <c r="GH121" s="268"/>
      <c r="GI121" s="268"/>
      <c r="GJ121" s="268"/>
      <c r="GK121" s="268"/>
      <c r="GL121" s="268"/>
      <c r="GM121" s="268"/>
      <c r="GN121" s="268"/>
      <c r="GO121" s="268"/>
      <c r="HB121" s="294"/>
      <c r="HC121" s="294"/>
      <c r="HL121" s="341"/>
      <c r="HM121" s="341"/>
      <c r="HN121" s="341"/>
    </row>
    <row r="122" spans="1:222" x14ac:dyDescent="0.3">
      <c r="A122" s="269"/>
      <c r="B122" s="270"/>
      <c r="C122" s="270"/>
      <c r="D122" s="269"/>
      <c r="E122" s="281"/>
      <c r="F122" s="269"/>
      <c r="G122" s="384"/>
      <c r="H122" s="276"/>
      <c r="I122" s="272"/>
      <c r="J122" s="271"/>
      <c r="K122" s="269"/>
      <c r="L122" s="270"/>
      <c r="M122" s="270"/>
      <c r="N122" s="269"/>
      <c r="O122" s="270"/>
      <c r="P122" s="270"/>
      <c r="Q122" s="270"/>
      <c r="R122" s="270"/>
      <c r="S122" s="270"/>
      <c r="T122" s="270"/>
      <c r="U122" s="270"/>
      <c r="V122" s="270"/>
      <c r="W122" s="270"/>
      <c r="X122" s="270"/>
      <c r="Y122" s="270"/>
      <c r="Z122" s="269"/>
      <c r="AA122" s="269"/>
      <c r="AB122" s="269"/>
      <c r="AC122" s="269"/>
      <c r="AD122" s="281"/>
      <c r="AE122" s="281"/>
      <c r="AF122" s="276"/>
      <c r="AG122" s="276"/>
      <c r="AH122" s="281"/>
      <c r="AI122" s="281"/>
      <c r="AJ122" s="269"/>
      <c r="AK122" s="276"/>
      <c r="AL122" s="276"/>
      <c r="AM122" s="270"/>
      <c r="AN122" s="270"/>
      <c r="AO122" s="270"/>
      <c r="AP122" s="270"/>
      <c r="AQ122" s="273"/>
      <c r="AR122" s="273"/>
      <c r="AS122" s="273"/>
      <c r="AT122" s="273"/>
      <c r="AU122" s="270"/>
      <c r="AV122" s="276"/>
      <c r="AW122" s="276"/>
      <c r="AX122" s="275"/>
      <c r="AY122" s="276"/>
      <c r="AZ122" s="276"/>
      <c r="BA122" s="275"/>
      <c r="BB122" s="276"/>
      <c r="BC122" s="276"/>
      <c r="BD122" s="276"/>
      <c r="BE122" s="276"/>
      <c r="BF122" s="270"/>
      <c r="BG122" s="351"/>
      <c r="BH122" s="270"/>
      <c r="BI122" s="270"/>
      <c r="BJ122" s="276"/>
      <c r="BK122" s="276"/>
      <c r="BL122" s="370"/>
      <c r="BM122" s="373"/>
      <c r="BN122" s="370"/>
      <c r="BO122" s="282"/>
      <c r="BP122" s="276"/>
      <c r="BQ122" s="273"/>
      <c r="BR122" s="281"/>
      <c r="BS122" s="276"/>
      <c r="BT122" s="272"/>
      <c r="BU122" s="272"/>
      <c r="BV122" s="272"/>
      <c r="BW122" s="272"/>
      <c r="BX122" s="272"/>
      <c r="BY122" s="272"/>
      <c r="BZ122" s="272"/>
      <c r="CA122" s="277"/>
      <c r="CB122" s="273"/>
      <c r="CC122" s="276"/>
      <c r="CD122" s="275"/>
      <c r="CE122" s="275"/>
      <c r="CF122" s="270"/>
      <c r="CG122" s="270"/>
      <c r="CH122" s="269"/>
      <c r="CI122" s="281"/>
      <c r="CJ122" s="270"/>
      <c r="CK122" s="278"/>
      <c r="CL122" s="278"/>
      <c r="CM122" s="278"/>
      <c r="CN122" s="279"/>
      <c r="CO122" s="279"/>
      <c r="CP122" s="269"/>
      <c r="CQ122" s="281"/>
      <c r="CR122" s="276"/>
      <c r="CS122" s="272"/>
      <c r="CT122" s="272"/>
      <c r="CU122" s="278"/>
      <c r="CV122" s="278"/>
      <c r="CW122" s="278"/>
      <c r="CX122" s="278"/>
      <c r="CY122" s="278"/>
      <c r="CZ122" s="278"/>
      <c r="DA122" s="278"/>
      <c r="DB122" s="281"/>
      <c r="DC122" s="276"/>
      <c r="DD122" s="276"/>
      <c r="DE122" s="269"/>
      <c r="DF122" s="269"/>
      <c r="DG122" s="270"/>
      <c r="DH122" s="270"/>
      <c r="DI122" s="276"/>
      <c r="DJ122" s="276"/>
      <c r="DK122" s="276"/>
      <c r="DL122" s="276"/>
      <c r="DM122" s="272"/>
      <c r="DN122" s="269"/>
      <c r="DO122" s="269"/>
      <c r="DP122" s="272"/>
      <c r="DQ122" s="269"/>
      <c r="DR122" s="281"/>
      <c r="DS122" s="269"/>
      <c r="DT122" s="274"/>
      <c r="DU122" s="275"/>
      <c r="DV122" s="275"/>
      <c r="DW122" s="273"/>
      <c r="DX122" s="273"/>
      <c r="DY122" s="275"/>
      <c r="DZ122" s="275"/>
      <c r="EA122" s="275"/>
      <c r="EB122" s="275"/>
      <c r="EC122" s="275"/>
      <c r="ED122" s="275"/>
      <c r="EE122" s="275"/>
      <c r="EF122" s="275"/>
      <c r="EG122" s="275"/>
      <c r="EH122" s="275"/>
      <c r="EI122" s="275"/>
      <c r="EJ122" s="275"/>
      <c r="EK122" s="273"/>
      <c r="EL122" s="289"/>
      <c r="EM122" s="289"/>
      <c r="EN122" s="289"/>
      <c r="EO122" s="289"/>
      <c r="EP122" s="289"/>
      <c r="EQ122" s="289"/>
      <c r="ER122" s="289"/>
      <c r="ES122" s="289"/>
      <c r="ET122" s="289"/>
      <c r="EU122" s="289"/>
      <c r="EV122" s="289"/>
      <c r="EW122" s="289"/>
      <c r="EX122" s="289"/>
      <c r="EY122" s="289"/>
      <c r="EZ122" s="289"/>
      <c r="FA122" s="289"/>
      <c r="FB122" s="289"/>
      <c r="FC122" s="289"/>
      <c r="FD122" s="289"/>
      <c r="FE122" s="290"/>
      <c r="FF122" s="290"/>
      <c r="FG122" s="290"/>
      <c r="FH122" s="290"/>
      <c r="FI122" s="290"/>
      <c r="FJ122" s="290"/>
      <c r="FK122" s="290"/>
      <c r="FL122" s="290"/>
      <c r="FM122" s="290"/>
      <c r="FN122" s="290"/>
      <c r="FO122" s="290"/>
      <c r="FP122" s="290"/>
      <c r="FQ122" s="290"/>
      <c r="FR122" s="290"/>
      <c r="FS122" s="290"/>
      <c r="FT122" s="290"/>
      <c r="FU122" s="290"/>
      <c r="FV122" s="290"/>
      <c r="FW122" s="290"/>
      <c r="FX122" s="268"/>
      <c r="FY122" s="268"/>
      <c r="FZ122" s="268"/>
      <c r="GA122" s="268"/>
      <c r="GB122" s="268"/>
      <c r="GC122" s="268"/>
      <c r="GD122" s="268"/>
      <c r="GE122" s="268"/>
      <c r="GF122" s="268"/>
      <c r="GG122" s="268"/>
      <c r="GH122" s="268"/>
      <c r="GI122" s="268"/>
      <c r="GJ122" s="268"/>
      <c r="GK122" s="268"/>
      <c r="GL122" s="268"/>
      <c r="GM122" s="268"/>
      <c r="GN122" s="268"/>
      <c r="GO122" s="268"/>
      <c r="HB122" s="294"/>
      <c r="HC122" s="294"/>
      <c r="HL122" s="341"/>
      <c r="HM122" s="341"/>
      <c r="HN122" s="341"/>
    </row>
    <row r="123" spans="1:222" x14ac:dyDescent="0.3">
      <c r="A123" s="269"/>
      <c r="B123" s="270"/>
      <c r="C123" s="270"/>
      <c r="D123" s="269"/>
      <c r="E123" s="281"/>
      <c r="F123" s="269"/>
      <c r="G123" s="384"/>
      <c r="H123" s="276"/>
      <c r="I123" s="272"/>
      <c r="J123" s="271"/>
      <c r="K123" s="269"/>
      <c r="L123" s="270"/>
      <c r="M123" s="270"/>
      <c r="N123" s="269"/>
      <c r="O123" s="270"/>
      <c r="P123" s="270"/>
      <c r="Q123" s="270"/>
      <c r="R123" s="270"/>
      <c r="S123" s="270"/>
      <c r="T123" s="270"/>
      <c r="U123" s="270"/>
      <c r="V123" s="270"/>
      <c r="W123" s="270"/>
      <c r="X123" s="270"/>
      <c r="Y123" s="270"/>
      <c r="Z123" s="269"/>
      <c r="AA123" s="269"/>
      <c r="AB123" s="269"/>
      <c r="AC123" s="269"/>
      <c r="AD123" s="281"/>
      <c r="AE123" s="281"/>
      <c r="AF123" s="276"/>
      <c r="AG123" s="276"/>
      <c r="AH123" s="281"/>
      <c r="AI123" s="281"/>
      <c r="AJ123" s="269"/>
      <c r="AK123" s="276"/>
      <c r="AL123" s="276"/>
      <c r="AM123" s="270"/>
      <c r="AN123" s="270"/>
      <c r="AO123" s="270"/>
      <c r="AP123" s="270"/>
      <c r="AQ123" s="273"/>
      <c r="AR123" s="273"/>
      <c r="AS123" s="273"/>
      <c r="AT123" s="273"/>
      <c r="AU123" s="270"/>
      <c r="AV123" s="276"/>
      <c r="AW123" s="276"/>
      <c r="AX123" s="275"/>
      <c r="AY123" s="276"/>
      <c r="AZ123" s="276"/>
      <c r="BA123" s="275"/>
      <c r="BB123" s="276"/>
      <c r="BC123" s="276"/>
      <c r="BD123" s="276"/>
      <c r="BE123" s="276"/>
      <c r="BF123" s="270"/>
      <c r="BG123" s="351"/>
      <c r="BH123" s="270"/>
      <c r="BI123" s="270"/>
      <c r="BJ123" s="276"/>
      <c r="BK123" s="276"/>
      <c r="BL123" s="370"/>
      <c r="BM123" s="373"/>
      <c r="BN123" s="370"/>
      <c r="BO123" s="282"/>
      <c r="BP123" s="276"/>
      <c r="BQ123" s="273"/>
      <c r="BR123" s="281"/>
      <c r="BS123" s="276"/>
      <c r="BT123" s="272"/>
      <c r="BU123" s="272"/>
      <c r="BV123" s="272"/>
      <c r="BW123" s="272"/>
      <c r="BX123" s="272"/>
      <c r="BY123" s="272"/>
      <c r="BZ123" s="272"/>
      <c r="CA123" s="277"/>
      <c r="CB123" s="273"/>
      <c r="CC123" s="276"/>
      <c r="CD123" s="275"/>
      <c r="CE123" s="275"/>
      <c r="CF123" s="270"/>
      <c r="CG123" s="270"/>
      <c r="CH123" s="269"/>
      <c r="CI123" s="281"/>
      <c r="CJ123" s="270"/>
      <c r="CK123" s="278"/>
      <c r="CL123" s="278"/>
      <c r="CM123" s="278"/>
      <c r="CN123" s="279"/>
      <c r="CO123" s="279"/>
      <c r="CP123" s="269"/>
      <c r="CQ123" s="281"/>
      <c r="CR123" s="276"/>
      <c r="CS123" s="272"/>
      <c r="CT123" s="272"/>
      <c r="CU123" s="278"/>
      <c r="CV123" s="278"/>
      <c r="CW123" s="278"/>
      <c r="CX123" s="278"/>
      <c r="CY123" s="278"/>
      <c r="CZ123" s="278"/>
      <c r="DA123" s="278"/>
      <c r="DB123" s="281"/>
      <c r="DC123" s="276"/>
      <c r="DD123" s="276"/>
      <c r="DE123" s="269"/>
      <c r="DF123" s="269"/>
      <c r="DG123" s="270"/>
      <c r="DH123" s="270"/>
      <c r="DI123" s="276"/>
      <c r="DJ123" s="276"/>
      <c r="DK123" s="276"/>
      <c r="DL123" s="276"/>
      <c r="DM123" s="272"/>
      <c r="DN123" s="269"/>
      <c r="DO123" s="269"/>
      <c r="DP123" s="272"/>
      <c r="DQ123" s="269"/>
      <c r="DR123" s="281"/>
      <c r="DS123" s="269"/>
      <c r="DT123" s="274"/>
      <c r="DU123" s="275"/>
      <c r="DV123" s="275"/>
      <c r="DW123" s="273"/>
      <c r="DX123" s="273"/>
      <c r="DY123" s="275"/>
      <c r="DZ123" s="275"/>
      <c r="EA123" s="275"/>
      <c r="EB123" s="275"/>
      <c r="EC123" s="275"/>
      <c r="ED123" s="275"/>
      <c r="EE123" s="275"/>
      <c r="EF123" s="275"/>
      <c r="EG123" s="275"/>
      <c r="EH123" s="275"/>
      <c r="EI123" s="275"/>
      <c r="EJ123" s="275"/>
      <c r="EK123" s="273"/>
      <c r="EL123" s="289"/>
      <c r="EM123" s="289"/>
      <c r="EN123" s="289"/>
      <c r="EO123" s="289"/>
      <c r="EP123" s="289"/>
      <c r="EQ123" s="289"/>
      <c r="ER123" s="289"/>
      <c r="ES123" s="289"/>
      <c r="ET123" s="289"/>
      <c r="EU123" s="289"/>
      <c r="EV123" s="289"/>
      <c r="EW123" s="289"/>
      <c r="EX123" s="289"/>
      <c r="EY123" s="289"/>
      <c r="EZ123" s="289"/>
      <c r="FA123" s="289"/>
      <c r="FB123" s="289"/>
      <c r="FC123" s="289"/>
      <c r="FD123" s="289"/>
      <c r="FE123" s="290"/>
      <c r="FF123" s="290"/>
      <c r="FG123" s="290"/>
      <c r="FH123" s="290"/>
      <c r="FI123" s="290"/>
      <c r="FJ123" s="290"/>
      <c r="FK123" s="290"/>
      <c r="FL123" s="290"/>
      <c r="FM123" s="290"/>
      <c r="FN123" s="290"/>
      <c r="FO123" s="290"/>
      <c r="FP123" s="290"/>
      <c r="FQ123" s="290"/>
      <c r="FR123" s="290"/>
      <c r="FS123" s="290"/>
      <c r="FT123" s="290"/>
      <c r="FU123" s="290"/>
      <c r="FV123" s="290"/>
      <c r="FW123" s="290"/>
      <c r="FX123" s="268"/>
      <c r="FY123" s="268"/>
      <c r="FZ123" s="268"/>
      <c r="GA123" s="268"/>
      <c r="GB123" s="268"/>
      <c r="GC123" s="268"/>
      <c r="GD123" s="268"/>
      <c r="GE123" s="268"/>
      <c r="GF123" s="268"/>
      <c r="GG123" s="268"/>
      <c r="GH123" s="268"/>
      <c r="GI123" s="268"/>
      <c r="GJ123" s="268"/>
      <c r="GK123" s="268"/>
      <c r="GL123" s="268"/>
      <c r="GM123" s="268"/>
      <c r="GN123" s="268"/>
      <c r="GO123" s="268"/>
      <c r="HB123" s="294"/>
      <c r="HC123" s="294"/>
      <c r="HL123" s="341"/>
      <c r="HM123" s="341"/>
      <c r="HN123" s="341"/>
    </row>
    <row r="124" spans="1:222" x14ac:dyDescent="0.3">
      <c r="A124" s="269"/>
      <c r="B124" s="270"/>
      <c r="C124" s="270"/>
      <c r="D124" s="269"/>
      <c r="E124" s="281"/>
      <c r="F124" s="269"/>
      <c r="G124" s="384"/>
      <c r="H124" s="276"/>
      <c r="I124" s="272"/>
      <c r="J124" s="271"/>
      <c r="K124" s="269"/>
      <c r="L124" s="270"/>
      <c r="M124" s="270"/>
      <c r="N124" s="269"/>
      <c r="O124" s="270"/>
      <c r="P124" s="270"/>
      <c r="Q124" s="270"/>
      <c r="R124" s="270"/>
      <c r="S124" s="270"/>
      <c r="T124" s="270"/>
      <c r="U124" s="270"/>
      <c r="V124" s="270"/>
      <c r="W124" s="270"/>
      <c r="X124" s="270"/>
      <c r="Y124" s="270"/>
      <c r="Z124" s="269"/>
      <c r="AA124" s="269"/>
      <c r="AB124" s="269"/>
      <c r="AC124" s="269"/>
      <c r="AD124" s="281"/>
      <c r="AE124" s="281"/>
      <c r="AF124" s="276"/>
      <c r="AG124" s="276"/>
      <c r="AH124" s="281"/>
      <c r="AI124" s="281"/>
      <c r="AJ124" s="269"/>
      <c r="AK124" s="276"/>
      <c r="AL124" s="276"/>
      <c r="AM124" s="270"/>
      <c r="AN124" s="270"/>
      <c r="AO124" s="270"/>
      <c r="AP124" s="270"/>
      <c r="AQ124" s="273"/>
      <c r="AR124" s="273"/>
      <c r="AS124" s="273"/>
      <c r="AT124" s="273"/>
      <c r="AU124" s="270"/>
      <c r="AV124" s="276"/>
      <c r="AW124" s="276"/>
      <c r="AX124" s="275"/>
      <c r="AY124" s="276"/>
      <c r="AZ124" s="276"/>
      <c r="BA124" s="275"/>
      <c r="BB124" s="276"/>
      <c r="BC124" s="276"/>
      <c r="BD124" s="276"/>
      <c r="BE124" s="276"/>
      <c r="BF124" s="270"/>
      <c r="BG124" s="351"/>
      <c r="BH124" s="270"/>
      <c r="BI124" s="270"/>
      <c r="BJ124" s="276"/>
      <c r="BK124" s="276"/>
      <c r="BL124" s="370"/>
      <c r="BM124" s="373"/>
      <c r="BN124" s="370"/>
      <c r="BO124" s="282"/>
      <c r="BP124" s="276"/>
      <c r="BQ124" s="273"/>
      <c r="BR124" s="281"/>
      <c r="BS124" s="276"/>
      <c r="BT124" s="272"/>
      <c r="BU124" s="272"/>
      <c r="BV124" s="272"/>
      <c r="BW124" s="272"/>
      <c r="BX124" s="272"/>
      <c r="BY124" s="272"/>
      <c r="BZ124" s="272"/>
      <c r="CA124" s="277"/>
      <c r="CB124" s="273"/>
      <c r="CC124" s="276"/>
      <c r="CD124" s="275"/>
      <c r="CE124" s="275"/>
      <c r="CF124" s="270"/>
      <c r="CG124" s="270"/>
      <c r="CH124" s="269"/>
      <c r="CI124" s="281"/>
      <c r="CJ124" s="270"/>
      <c r="CK124" s="278"/>
      <c r="CL124" s="278"/>
      <c r="CM124" s="278"/>
      <c r="CN124" s="279"/>
      <c r="CO124" s="279"/>
      <c r="CP124" s="269"/>
      <c r="CQ124" s="281"/>
      <c r="CR124" s="276"/>
      <c r="CS124" s="272"/>
      <c r="CT124" s="272"/>
      <c r="CU124" s="278"/>
      <c r="CV124" s="278"/>
      <c r="CW124" s="278"/>
      <c r="CX124" s="278"/>
      <c r="CY124" s="278"/>
      <c r="CZ124" s="278"/>
      <c r="DA124" s="278"/>
      <c r="DB124" s="281"/>
      <c r="DC124" s="276"/>
      <c r="DD124" s="276"/>
      <c r="DE124" s="269"/>
      <c r="DF124" s="269"/>
      <c r="DG124" s="270"/>
      <c r="DH124" s="270"/>
      <c r="DI124" s="276"/>
      <c r="DJ124" s="276"/>
      <c r="DK124" s="276"/>
      <c r="DL124" s="276"/>
      <c r="DM124" s="272"/>
      <c r="DN124" s="269"/>
      <c r="DO124" s="269"/>
      <c r="DP124" s="272"/>
      <c r="DQ124" s="269"/>
      <c r="DR124" s="281"/>
      <c r="DS124" s="269"/>
      <c r="DT124" s="274"/>
      <c r="DU124" s="275"/>
      <c r="DV124" s="275"/>
      <c r="DW124" s="273"/>
      <c r="DX124" s="273"/>
      <c r="DY124" s="275"/>
      <c r="DZ124" s="275"/>
      <c r="EA124" s="275"/>
      <c r="EB124" s="275"/>
      <c r="EC124" s="275"/>
      <c r="ED124" s="275"/>
      <c r="EE124" s="275"/>
      <c r="EF124" s="275"/>
      <c r="EG124" s="275"/>
      <c r="EH124" s="275"/>
      <c r="EI124" s="275"/>
      <c r="EJ124" s="275"/>
      <c r="EK124" s="273"/>
      <c r="EL124" s="289"/>
      <c r="EM124" s="289"/>
      <c r="EN124" s="289"/>
      <c r="EO124" s="289"/>
      <c r="EP124" s="289"/>
      <c r="EQ124" s="289"/>
      <c r="ER124" s="289"/>
      <c r="ES124" s="289"/>
      <c r="ET124" s="289"/>
      <c r="EU124" s="289"/>
      <c r="EV124" s="289"/>
      <c r="EW124" s="289"/>
      <c r="EX124" s="289"/>
      <c r="EY124" s="289"/>
      <c r="EZ124" s="289"/>
      <c r="FA124" s="289"/>
      <c r="FB124" s="289"/>
      <c r="FC124" s="289"/>
      <c r="FD124" s="289"/>
      <c r="FE124" s="290"/>
      <c r="FF124" s="290"/>
      <c r="FG124" s="290"/>
      <c r="FH124" s="290"/>
      <c r="FI124" s="290"/>
      <c r="FJ124" s="290"/>
      <c r="FK124" s="290"/>
      <c r="FL124" s="290"/>
      <c r="FM124" s="290"/>
      <c r="FN124" s="290"/>
      <c r="FO124" s="290"/>
      <c r="FP124" s="290"/>
      <c r="FQ124" s="290"/>
      <c r="FR124" s="290"/>
      <c r="FS124" s="290"/>
      <c r="FT124" s="290"/>
      <c r="FU124" s="290"/>
      <c r="FV124" s="290"/>
      <c r="FW124" s="290"/>
      <c r="FX124" s="268"/>
      <c r="FY124" s="268"/>
      <c r="FZ124" s="268"/>
      <c r="GA124" s="268"/>
      <c r="GB124" s="268"/>
      <c r="GC124" s="268"/>
      <c r="GD124" s="268"/>
      <c r="GE124" s="268"/>
      <c r="GF124" s="268"/>
      <c r="GG124" s="268"/>
      <c r="GH124" s="268"/>
      <c r="GI124" s="268"/>
      <c r="GJ124" s="268"/>
      <c r="GK124" s="268"/>
      <c r="GL124" s="268"/>
      <c r="GM124" s="268"/>
      <c r="GN124" s="268"/>
      <c r="GO124" s="268"/>
      <c r="HB124" s="294"/>
      <c r="HC124" s="294"/>
      <c r="HL124" s="341"/>
      <c r="HM124" s="341"/>
      <c r="HN124" s="341"/>
    </row>
    <row r="125" spans="1:222" x14ac:dyDescent="0.3">
      <c r="A125" s="269"/>
      <c r="B125" s="270"/>
      <c r="C125" s="270"/>
      <c r="D125" s="269"/>
      <c r="E125" s="281"/>
      <c r="F125" s="269"/>
      <c r="G125" s="384"/>
      <c r="H125" s="276"/>
      <c r="I125" s="272"/>
      <c r="J125" s="271"/>
      <c r="K125" s="269"/>
      <c r="L125" s="270"/>
      <c r="M125" s="270"/>
      <c r="N125" s="269"/>
      <c r="O125" s="270"/>
      <c r="P125" s="270"/>
      <c r="Q125" s="270"/>
      <c r="R125" s="270"/>
      <c r="S125" s="270"/>
      <c r="T125" s="270"/>
      <c r="U125" s="270"/>
      <c r="V125" s="270"/>
      <c r="W125" s="270"/>
      <c r="X125" s="270"/>
      <c r="Y125" s="270"/>
      <c r="Z125" s="269"/>
      <c r="AA125" s="269"/>
      <c r="AB125" s="269"/>
      <c r="AC125" s="269"/>
      <c r="AD125" s="281"/>
      <c r="AE125" s="281"/>
      <c r="AF125" s="276"/>
      <c r="AG125" s="276"/>
      <c r="AH125" s="281"/>
      <c r="AI125" s="281"/>
      <c r="AJ125" s="269"/>
      <c r="AK125" s="276"/>
      <c r="AL125" s="276"/>
      <c r="AM125" s="270"/>
      <c r="AN125" s="270"/>
      <c r="AO125" s="270"/>
      <c r="AP125" s="270"/>
      <c r="AQ125" s="273"/>
      <c r="AR125" s="273"/>
      <c r="AS125" s="273"/>
      <c r="AT125" s="273"/>
      <c r="AU125" s="270"/>
      <c r="AV125" s="276"/>
      <c r="AW125" s="276"/>
      <c r="AX125" s="275"/>
      <c r="AY125" s="276"/>
      <c r="AZ125" s="276"/>
      <c r="BA125" s="275"/>
      <c r="BB125" s="276"/>
      <c r="BC125" s="276"/>
      <c r="BD125" s="276"/>
      <c r="BE125" s="276"/>
      <c r="BF125" s="270"/>
      <c r="BG125" s="351"/>
      <c r="BH125" s="270"/>
      <c r="BI125" s="270"/>
      <c r="BJ125" s="276"/>
      <c r="BK125" s="276"/>
      <c r="BL125" s="370"/>
      <c r="BM125" s="373"/>
      <c r="BN125" s="370"/>
      <c r="BO125" s="282"/>
      <c r="BP125" s="276"/>
      <c r="BQ125" s="273"/>
      <c r="BR125" s="281"/>
      <c r="BS125" s="276"/>
      <c r="BT125" s="272"/>
      <c r="BU125" s="272"/>
      <c r="BV125" s="272"/>
      <c r="BW125" s="272"/>
      <c r="BX125" s="272"/>
      <c r="BY125" s="272"/>
      <c r="BZ125" s="272"/>
      <c r="CA125" s="277"/>
      <c r="CB125" s="273"/>
      <c r="CC125" s="276"/>
      <c r="CD125" s="275"/>
      <c r="CE125" s="275"/>
      <c r="CF125" s="270"/>
      <c r="CG125" s="270"/>
      <c r="CH125" s="269"/>
      <c r="CI125" s="281"/>
      <c r="CJ125" s="270"/>
      <c r="CK125" s="278"/>
      <c r="CL125" s="278"/>
      <c r="CM125" s="278"/>
      <c r="CN125" s="279"/>
      <c r="CO125" s="279"/>
      <c r="CP125" s="269"/>
      <c r="CQ125" s="281"/>
      <c r="CR125" s="276"/>
      <c r="CS125" s="272"/>
      <c r="CT125" s="272"/>
      <c r="CU125" s="278"/>
      <c r="CV125" s="278"/>
      <c r="CW125" s="278"/>
      <c r="CX125" s="278"/>
      <c r="CY125" s="278"/>
      <c r="CZ125" s="278"/>
      <c r="DA125" s="278"/>
      <c r="DB125" s="281"/>
      <c r="DC125" s="276"/>
      <c r="DD125" s="276"/>
      <c r="DE125" s="269"/>
      <c r="DF125" s="269"/>
      <c r="DG125" s="270"/>
      <c r="DH125" s="270"/>
      <c r="DI125" s="276"/>
      <c r="DJ125" s="276"/>
      <c r="DK125" s="276"/>
      <c r="DL125" s="276"/>
      <c r="DM125" s="272"/>
      <c r="DN125" s="269"/>
      <c r="DO125" s="269"/>
      <c r="DP125" s="272"/>
      <c r="DQ125" s="269"/>
      <c r="DR125" s="281"/>
      <c r="DS125" s="269"/>
      <c r="DT125" s="274"/>
      <c r="DU125" s="275"/>
      <c r="DV125" s="275"/>
      <c r="DW125" s="273"/>
      <c r="DX125" s="273"/>
      <c r="DY125" s="275"/>
      <c r="DZ125" s="275"/>
      <c r="EA125" s="275"/>
      <c r="EB125" s="275"/>
      <c r="EC125" s="275"/>
      <c r="ED125" s="275"/>
      <c r="EE125" s="275"/>
      <c r="EF125" s="275"/>
      <c r="EG125" s="275"/>
      <c r="EH125" s="275"/>
      <c r="EI125" s="275"/>
      <c r="EJ125" s="275"/>
      <c r="EK125" s="273"/>
      <c r="EL125" s="289"/>
      <c r="EM125" s="289"/>
      <c r="EN125" s="289"/>
      <c r="EO125" s="289"/>
      <c r="EP125" s="289"/>
      <c r="EQ125" s="289"/>
      <c r="ER125" s="289"/>
      <c r="ES125" s="289"/>
      <c r="ET125" s="289"/>
      <c r="EU125" s="289"/>
      <c r="EV125" s="289"/>
      <c r="EW125" s="289"/>
      <c r="EX125" s="289"/>
      <c r="EY125" s="289"/>
      <c r="EZ125" s="289"/>
      <c r="FA125" s="289"/>
      <c r="FB125" s="289"/>
      <c r="FC125" s="289"/>
      <c r="FD125" s="289"/>
      <c r="FE125" s="290"/>
      <c r="FF125" s="290"/>
      <c r="FG125" s="290"/>
      <c r="FH125" s="290"/>
      <c r="FI125" s="290"/>
      <c r="FJ125" s="290"/>
      <c r="FK125" s="290"/>
      <c r="FL125" s="290"/>
      <c r="FM125" s="290"/>
      <c r="FN125" s="290"/>
      <c r="FO125" s="290"/>
      <c r="FP125" s="290"/>
      <c r="FQ125" s="290"/>
      <c r="FR125" s="290"/>
      <c r="FS125" s="290"/>
      <c r="FT125" s="290"/>
      <c r="FU125" s="290"/>
      <c r="FV125" s="290"/>
      <c r="FW125" s="290"/>
      <c r="FX125" s="268"/>
      <c r="FY125" s="268"/>
      <c r="FZ125" s="268"/>
      <c r="GA125" s="268"/>
      <c r="GB125" s="268"/>
      <c r="GC125" s="268"/>
      <c r="GD125" s="268"/>
      <c r="GE125" s="268"/>
      <c r="GF125" s="268"/>
      <c r="GG125" s="268"/>
      <c r="GH125" s="268"/>
      <c r="GI125" s="268"/>
      <c r="GJ125" s="268"/>
      <c r="GK125" s="268"/>
      <c r="GL125" s="268"/>
      <c r="GM125" s="268"/>
      <c r="GN125" s="268"/>
      <c r="GO125" s="268"/>
      <c r="HB125" s="294"/>
      <c r="HC125" s="294"/>
      <c r="HL125" s="341"/>
      <c r="HM125" s="341"/>
      <c r="HN125" s="341"/>
    </row>
    <row r="126" spans="1:222" x14ac:dyDescent="0.3">
      <c r="A126" s="269"/>
      <c r="B126" s="270"/>
      <c r="C126" s="270"/>
      <c r="D126" s="269"/>
      <c r="E126" s="281"/>
      <c r="F126" s="269"/>
      <c r="G126" s="384"/>
      <c r="H126" s="276"/>
      <c r="I126" s="272"/>
      <c r="J126" s="271"/>
      <c r="K126" s="269"/>
      <c r="L126" s="270"/>
      <c r="M126" s="270"/>
      <c r="N126" s="269"/>
      <c r="O126" s="270"/>
      <c r="P126" s="270"/>
      <c r="Q126" s="270"/>
      <c r="R126" s="270"/>
      <c r="S126" s="270"/>
      <c r="T126" s="270"/>
      <c r="U126" s="270"/>
      <c r="V126" s="270"/>
      <c r="W126" s="270"/>
      <c r="X126" s="270"/>
      <c r="Y126" s="270"/>
      <c r="Z126" s="269"/>
      <c r="AA126" s="269"/>
      <c r="AB126" s="269"/>
      <c r="AC126" s="269"/>
      <c r="AD126" s="281"/>
      <c r="AE126" s="281"/>
      <c r="AF126" s="276"/>
      <c r="AG126" s="276"/>
      <c r="AH126" s="281"/>
      <c r="AI126" s="281"/>
      <c r="AJ126" s="269"/>
      <c r="AK126" s="276"/>
      <c r="AL126" s="276"/>
      <c r="AM126" s="270"/>
      <c r="AN126" s="270"/>
      <c r="AO126" s="270"/>
      <c r="AP126" s="270"/>
      <c r="AQ126" s="273"/>
      <c r="AR126" s="273"/>
      <c r="AS126" s="273"/>
      <c r="AT126" s="273"/>
      <c r="AU126" s="270"/>
      <c r="AV126" s="276"/>
      <c r="AW126" s="276"/>
      <c r="AX126" s="275"/>
      <c r="AY126" s="276"/>
      <c r="AZ126" s="276"/>
      <c r="BA126" s="275"/>
      <c r="BB126" s="276"/>
      <c r="BC126" s="276"/>
      <c r="BD126" s="276"/>
      <c r="BE126" s="276"/>
      <c r="BF126" s="270"/>
      <c r="BG126" s="351"/>
      <c r="BH126" s="270"/>
      <c r="BI126" s="270"/>
      <c r="BJ126" s="276"/>
      <c r="BK126" s="276"/>
      <c r="BL126" s="370"/>
      <c r="BM126" s="373"/>
      <c r="BN126" s="370"/>
      <c r="BO126" s="282"/>
      <c r="BP126" s="276"/>
      <c r="BQ126" s="273"/>
      <c r="BR126" s="281"/>
      <c r="BS126" s="276"/>
      <c r="BT126" s="272"/>
      <c r="BU126" s="272"/>
      <c r="BV126" s="272"/>
      <c r="BW126" s="272"/>
      <c r="BX126" s="272"/>
      <c r="BY126" s="272"/>
      <c r="BZ126" s="272"/>
      <c r="CA126" s="277"/>
      <c r="CB126" s="273"/>
      <c r="CC126" s="276"/>
      <c r="CD126" s="275"/>
      <c r="CE126" s="275"/>
      <c r="CF126" s="270"/>
      <c r="CG126" s="270"/>
      <c r="CH126" s="269"/>
      <c r="CI126" s="281"/>
      <c r="CJ126" s="270"/>
      <c r="CK126" s="278"/>
      <c r="CL126" s="278"/>
      <c r="CM126" s="278"/>
      <c r="CN126" s="279"/>
      <c r="CO126" s="279"/>
      <c r="CP126" s="269"/>
      <c r="CQ126" s="281"/>
      <c r="CR126" s="276"/>
      <c r="CS126" s="272"/>
      <c r="CT126" s="272"/>
      <c r="CU126" s="278"/>
      <c r="CV126" s="278"/>
      <c r="CW126" s="278"/>
      <c r="CX126" s="278"/>
      <c r="CY126" s="278"/>
      <c r="CZ126" s="278"/>
      <c r="DA126" s="278"/>
      <c r="DB126" s="281"/>
      <c r="DC126" s="276"/>
      <c r="DD126" s="276"/>
      <c r="DE126" s="269"/>
      <c r="DF126" s="269"/>
      <c r="DG126" s="270"/>
      <c r="DH126" s="270"/>
      <c r="DI126" s="276"/>
      <c r="DJ126" s="276"/>
      <c r="DK126" s="276"/>
      <c r="DL126" s="276"/>
      <c r="DM126" s="272"/>
      <c r="DN126" s="269"/>
      <c r="DO126" s="269"/>
      <c r="DP126" s="272"/>
      <c r="DQ126" s="269"/>
      <c r="DR126" s="281"/>
      <c r="DS126" s="269"/>
      <c r="DT126" s="274"/>
      <c r="DU126" s="275"/>
      <c r="DV126" s="275"/>
      <c r="DW126" s="273"/>
      <c r="DX126" s="273"/>
      <c r="DY126" s="275"/>
      <c r="DZ126" s="275"/>
      <c r="EA126" s="275"/>
      <c r="EB126" s="275"/>
      <c r="EC126" s="275"/>
      <c r="ED126" s="275"/>
      <c r="EE126" s="275"/>
      <c r="EF126" s="275"/>
      <c r="EG126" s="275"/>
      <c r="EH126" s="275"/>
      <c r="EI126" s="275"/>
      <c r="EJ126" s="275"/>
      <c r="EK126" s="273"/>
      <c r="EL126" s="289"/>
      <c r="EM126" s="289"/>
      <c r="EN126" s="289"/>
      <c r="EO126" s="289"/>
      <c r="EP126" s="289"/>
      <c r="EQ126" s="289"/>
      <c r="ER126" s="289"/>
      <c r="ES126" s="289"/>
      <c r="ET126" s="289"/>
      <c r="EU126" s="289"/>
      <c r="EV126" s="289"/>
      <c r="EW126" s="289"/>
      <c r="EX126" s="289"/>
      <c r="EY126" s="289"/>
      <c r="EZ126" s="289"/>
      <c r="FA126" s="289"/>
      <c r="FB126" s="289"/>
      <c r="FC126" s="289"/>
      <c r="FD126" s="289"/>
      <c r="FE126" s="290"/>
      <c r="FF126" s="290"/>
      <c r="FG126" s="290"/>
      <c r="FH126" s="290"/>
      <c r="FI126" s="290"/>
      <c r="FJ126" s="290"/>
      <c r="FK126" s="290"/>
      <c r="FL126" s="290"/>
      <c r="FM126" s="290"/>
      <c r="FN126" s="290"/>
      <c r="FO126" s="290"/>
      <c r="FP126" s="290"/>
      <c r="FQ126" s="290"/>
      <c r="FR126" s="290"/>
      <c r="FS126" s="290"/>
      <c r="FT126" s="290"/>
      <c r="FU126" s="290"/>
      <c r="FV126" s="290"/>
      <c r="FW126" s="290"/>
      <c r="FX126" s="268"/>
      <c r="FY126" s="268"/>
      <c r="FZ126" s="268"/>
      <c r="GA126" s="268"/>
      <c r="GB126" s="268"/>
      <c r="GC126" s="268"/>
      <c r="GD126" s="268"/>
      <c r="GE126" s="268"/>
      <c r="GF126" s="268"/>
      <c r="GG126" s="268"/>
      <c r="GH126" s="268"/>
      <c r="GI126" s="268"/>
      <c r="GJ126" s="268"/>
      <c r="GK126" s="268"/>
      <c r="GL126" s="268"/>
      <c r="GM126" s="268"/>
      <c r="GN126" s="268"/>
      <c r="GO126" s="268"/>
      <c r="HB126" s="294"/>
      <c r="HC126" s="294"/>
      <c r="HL126" s="341"/>
      <c r="HM126" s="341"/>
      <c r="HN126" s="341"/>
    </row>
    <row r="127" spans="1:222" x14ac:dyDescent="0.3">
      <c r="A127" s="269"/>
      <c r="B127" s="270"/>
      <c r="C127" s="270"/>
      <c r="D127" s="269"/>
      <c r="E127" s="281"/>
      <c r="F127" s="269"/>
      <c r="G127" s="384"/>
      <c r="H127" s="276"/>
      <c r="I127" s="272"/>
      <c r="J127" s="271"/>
      <c r="K127" s="269"/>
      <c r="L127" s="270"/>
      <c r="M127" s="270"/>
      <c r="N127" s="269"/>
      <c r="O127" s="270"/>
      <c r="P127" s="270"/>
      <c r="Q127" s="270"/>
      <c r="R127" s="270"/>
      <c r="S127" s="270"/>
      <c r="T127" s="270"/>
      <c r="U127" s="270"/>
      <c r="V127" s="270"/>
      <c r="W127" s="270"/>
      <c r="X127" s="270"/>
      <c r="Y127" s="270"/>
      <c r="Z127" s="269"/>
      <c r="AA127" s="269"/>
      <c r="AB127" s="269"/>
      <c r="AC127" s="269"/>
      <c r="AD127" s="281"/>
      <c r="AE127" s="281"/>
      <c r="AF127" s="276"/>
      <c r="AG127" s="276"/>
      <c r="AH127" s="281"/>
      <c r="AI127" s="281"/>
      <c r="AJ127" s="269"/>
      <c r="AK127" s="276"/>
      <c r="AL127" s="276"/>
      <c r="AM127" s="270"/>
      <c r="AN127" s="270"/>
      <c r="AO127" s="270"/>
      <c r="AP127" s="270"/>
      <c r="AQ127" s="273"/>
      <c r="AR127" s="273"/>
      <c r="AS127" s="273"/>
      <c r="AT127" s="273"/>
      <c r="AU127" s="270"/>
      <c r="AV127" s="276"/>
      <c r="AW127" s="276"/>
      <c r="AX127" s="275"/>
      <c r="AY127" s="276"/>
      <c r="AZ127" s="276"/>
      <c r="BA127" s="275"/>
      <c r="BB127" s="276"/>
      <c r="BC127" s="276"/>
      <c r="BD127" s="276"/>
      <c r="BE127" s="276"/>
      <c r="BF127" s="270"/>
      <c r="BG127" s="351"/>
      <c r="BH127" s="270"/>
      <c r="BI127" s="270"/>
      <c r="BJ127" s="276"/>
      <c r="BK127" s="276"/>
      <c r="BL127" s="370"/>
      <c r="BM127" s="373"/>
      <c r="BN127" s="370"/>
      <c r="BO127" s="282"/>
      <c r="BP127" s="276"/>
      <c r="BQ127" s="273"/>
      <c r="BR127" s="281"/>
      <c r="BS127" s="276"/>
      <c r="BT127" s="272"/>
      <c r="BU127" s="272"/>
      <c r="BV127" s="272"/>
      <c r="BW127" s="272"/>
      <c r="BX127" s="272"/>
      <c r="BY127" s="272"/>
      <c r="BZ127" s="272"/>
      <c r="CA127" s="277"/>
      <c r="CB127" s="273"/>
      <c r="CC127" s="276"/>
      <c r="CD127" s="275"/>
      <c r="CE127" s="275"/>
      <c r="CF127" s="270"/>
      <c r="CG127" s="270"/>
      <c r="CH127" s="269"/>
      <c r="CI127" s="281"/>
      <c r="CJ127" s="270"/>
      <c r="CK127" s="278"/>
      <c r="CL127" s="278"/>
      <c r="CM127" s="278"/>
      <c r="CN127" s="279"/>
      <c r="CO127" s="279"/>
      <c r="CP127" s="269"/>
      <c r="CQ127" s="281"/>
      <c r="CR127" s="276"/>
      <c r="CS127" s="272"/>
      <c r="CT127" s="272"/>
      <c r="CU127" s="278"/>
      <c r="CV127" s="278"/>
      <c r="CW127" s="278"/>
      <c r="CX127" s="278"/>
      <c r="CY127" s="278"/>
      <c r="CZ127" s="278"/>
      <c r="DA127" s="278"/>
      <c r="DB127" s="281"/>
      <c r="DC127" s="276"/>
      <c r="DD127" s="276"/>
      <c r="DE127" s="269"/>
      <c r="DF127" s="269"/>
      <c r="DG127" s="270"/>
      <c r="DH127" s="270"/>
      <c r="DI127" s="276"/>
      <c r="DJ127" s="276"/>
      <c r="DK127" s="276"/>
      <c r="DL127" s="276"/>
      <c r="DM127" s="272"/>
      <c r="DN127" s="269"/>
      <c r="DO127" s="269"/>
      <c r="DP127" s="272"/>
      <c r="DQ127" s="269"/>
      <c r="DR127" s="281"/>
      <c r="DS127" s="269"/>
      <c r="DT127" s="274"/>
      <c r="DU127" s="275"/>
      <c r="DV127" s="275"/>
      <c r="DW127" s="273"/>
      <c r="DX127" s="273"/>
      <c r="DY127" s="275"/>
      <c r="DZ127" s="275"/>
      <c r="EA127" s="275"/>
      <c r="EB127" s="275"/>
      <c r="EC127" s="275"/>
      <c r="ED127" s="275"/>
      <c r="EE127" s="275"/>
      <c r="EF127" s="275"/>
      <c r="EG127" s="275"/>
      <c r="EH127" s="275"/>
      <c r="EI127" s="275"/>
      <c r="EJ127" s="275"/>
      <c r="EK127" s="273"/>
      <c r="EL127" s="289"/>
      <c r="EM127" s="289"/>
      <c r="EN127" s="289"/>
      <c r="EO127" s="289"/>
      <c r="EP127" s="289"/>
      <c r="EQ127" s="289"/>
      <c r="ER127" s="289"/>
      <c r="ES127" s="289"/>
      <c r="ET127" s="289"/>
      <c r="EU127" s="289"/>
      <c r="EV127" s="289"/>
      <c r="EW127" s="289"/>
      <c r="EX127" s="289"/>
      <c r="EY127" s="289"/>
      <c r="EZ127" s="289"/>
      <c r="FA127" s="289"/>
      <c r="FB127" s="289"/>
      <c r="FC127" s="289"/>
      <c r="FD127" s="289"/>
      <c r="FE127" s="290"/>
      <c r="FF127" s="290"/>
      <c r="FG127" s="290"/>
      <c r="FH127" s="290"/>
      <c r="FI127" s="290"/>
      <c r="FJ127" s="290"/>
      <c r="FK127" s="290"/>
      <c r="FL127" s="290"/>
      <c r="FM127" s="290"/>
      <c r="FN127" s="290"/>
      <c r="FO127" s="290"/>
      <c r="FP127" s="290"/>
      <c r="FQ127" s="290"/>
      <c r="FR127" s="290"/>
      <c r="FS127" s="290"/>
      <c r="FT127" s="290"/>
      <c r="FU127" s="290"/>
      <c r="FV127" s="290"/>
      <c r="FW127" s="290"/>
      <c r="FX127" s="268"/>
      <c r="FY127" s="268"/>
      <c r="FZ127" s="268"/>
      <c r="GA127" s="268"/>
      <c r="GB127" s="268"/>
      <c r="GC127" s="268"/>
      <c r="GD127" s="268"/>
      <c r="GE127" s="268"/>
      <c r="GF127" s="268"/>
      <c r="GG127" s="268"/>
      <c r="GH127" s="268"/>
      <c r="GI127" s="268"/>
      <c r="GJ127" s="268"/>
      <c r="GK127" s="268"/>
      <c r="GL127" s="268"/>
      <c r="GM127" s="268"/>
      <c r="GN127" s="268"/>
      <c r="GO127" s="268"/>
      <c r="HB127" s="294"/>
      <c r="HC127" s="294"/>
      <c r="HL127" s="341"/>
      <c r="HM127" s="341"/>
      <c r="HN127" s="341"/>
    </row>
    <row r="128" spans="1:222" x14ac:dyDescent="0.3">
      <c r="A128" s="269"/>
      <c r="B128" s="270"/>
      <c r="C128" s="270"/>
      <c r="D128" s="269"/>
      <c r="E128" s="281"/>
      <c r="F128" s="269"/>
      <c r="G128" s="384"/>
      <c r="H128" s="276"/>
      <c r="I128" s="272"/>
      <c r="J128" s="271"/>
      <c r="K128" s="269"/>
      <c r="L128" s="270"/>
      <c r="M128" s="270"/>
      <c r="N128" s="269"/>
      <c r="O128" s="270"/>
      <c r="P128" s="270"/>
      <c r="Q128" s="270"/>
      <c r="R128" s="270"/>
      <c r="S128" s="270"/>
      <c r="T128" s="270"/>
      <c r="U128" s="270"/>
      <c r="V128" s="270"/>
      <c r="W128" s="270"/>
      <c r="X128" s="270"/>
      <c r="Y128" s="270"/>
      <c r="Z128" s="269"/>
      <c r="AA128" s="269"/>
      <c r="AB128" s="269"/>
      <c r="AC128" s="269"/>
      <c r="AD128" s="281"/>
      <c r="AE128" s="281"/>
      <c r="AF128" s="276"/>
      <c r="AG128" s="276"/>
      <c r="AH128" s="281"/>
      <c r="AI128" s="281"/>
      <c r="AJ128" s="269"/>
      <c r="AK128" s="276"/>
      <c r="AL128" s="276"/>
      <c r="AM128" s="270"/>
      <c r="AN128" s="270"/>
      <c r="AO128" s="270"/>
      <c r="AP128" s="270"/>
      <c r="AQ128" s="273"/>
      <c r="AR128" s="273"/>
      <c r="AS128" s="273"/>
      <c r="AT128" s="273"/>
      <c r="AU128" s="270"/>
      <c r="AV128" s="276"/>
      <c r="AW128" s="276"/>
      <c r="AX128" s="275"/>
      <c r="AY128" s="276"/>
      <c r="AZ128" s="276"/>
      <c r="BA128" s="275"/>
      <c r="BB128" s="276"/>
      <c r="BC128" s="276"/>
      <c r="BD128" s="276"/>
      <c r="BE128" s="276"/>
      <c r="BF128" s="270"/>
      <c r="BG128" s="351"/>
      <c r="BH128" s="270"/>
      <c r="BI128" s="270"/>
      <c r="BJ128" s="276"/>
      <c r="BK128" s="276"/>
      <c r="BL128" s="370"/>
      <c r="BM128" s="373"/>
      <c r="BN128" s="370"/>
      <c r="BO128" s="282"/>
      <c r="BP128" s="276"/>
      <c r="BQ128" s="273"/>
      <c r="BR128" s="281"/>
      <c r="BS128" s="276"/>
      <c r="BT128" s="272"/>
      <c r="BU128" s="272"/>
      <c r="BV128" s="272"/>
      <c r="BW128" s="272"/>
      <c r="BX128" s="272"/>
      <c r="BY128" s="272"/>
      <c r="BZ128" s="272"/>
      <c r="CA128" s="277"/>
      <c r="CB128" s="273"/>
      <c r="CC128" s="276"/>
      <c r="CD128" s="275"/>
      <c r="CE128" s="275"/>
      <c r="CF128" s="270"/>
      <c r="CG128" s="270"/>
      <c r="CH128" s="269"/>
      <c r="CI128" s="281"/>
      <c r="CJ128" s="270"/>
      <c r="CK128" s="278"/>
      <c r="CL128" s="278"/>
      <c r="CM128" s="278"/>
      <c r="CN128" s="279"/>
      <c r="CO128" s="279"/>
      <c r="CP128" s="269"/>
      <c r="CQ128" s="281"/>
      <c r="CR128" s="276"/>
      <c r="CS128" s="272"/>
      <c r="CT128" s="272"/>
      <c r="CU128" s="278"/>
      <c r="CV128" s="278"/>
      <c r="CW128" s="278"/>
      <c r="CX128" s="278"/>
      <c r="CY128" s="278"/>
      <c r="CZ128" s="278"/>
      <c r="DA128" s="278"/>
      <c r="DB128" s="281"/>
      <c r="DC128" s="276"/>
      <c r="DD128" s="276"/>
      <c r="DE128" s="269"/>
      <c r="DF128" s="269"/>
      <c r="DG128" s="270"/>
      <c r="DH128" s="270"/>
      <c r="DI128" s="276"/>
      <c r="DJ128" s="276"/>
      <c r="DK128" s="276"/>
      <c r="DL128" s="276"/>
      <c r="DM128" s="272"/>
      <c r="DN128" s="269"/>
      <c r="DO128" s="269"/>
      <c r="DP128" s="272"/>
      <c r="DQ128" s="269"/>
      <c r="DR128" s="281"/>
      <c r="DS128" s="269"/>
      <c r="DT128" s="274"/>
      <c r="DU128" s="275"/>
      <c r="DV128" s="275"/>
      <c r="DW128" s="273"/>
      <c r="DX128" s="273"/>
      <c r="DY128" s="275"/>
      <c r="DZ128" s="275"/>
      <c r="EA128" s="275"/>
      <c r="EB128" s="275"/>
      <c r="EC128" s="275"/>
      <c r="ED128" s="275"/>
      <c r="EE128" s="275"/>
      <c r="EF128" s="275"/>
      <c r="EG128" s="275"/>
      <c r="EH128" s="275"/>
      <c r="EI128" s="275"/>
      <c r="EJ128" s="275"/>
      <c r="EK128" s="273"/>
      <c r="EL128" s="289"/>
      <c r="EM128" s="289"/>
      <c r="EN128" s="289"/>
      <c r="EO128" s="289"/>
      <c r="EP128" s="289"/>
      <c r="EQ128" s="289"/>
      <c r="ER128" s="289"/>
      <c r="ES128" s="289"/>
      <c r="ET128" s="289"/>
      <c r="EU128" s="289"/>
      <c r="EV128" s="289"/>
      <c r="EW128" s="289"/>
      <c r="EX128" s="289"/>
      <c r="EY128" s="289"/>
      <c r="EZ128" s="289"/>
      <c r="FA128" s="289"/>
      <c r="FB128" s="289"/>
      <c r="FC128" s="289"/>
      <c r="FD128" s="289"/>
      <c r="FE128" s="290"/>
      <c r="FF128" s="290"/>
      <c r="FG128" s="290"/>
      <c r="FH128" s="290"/>
      <c r="FI128" s="290"/>
      <c r="FJ128" s="290"/>
      <c r="FK128" s="290"/>
      <c r="FL128" s="290"/>
      <c r="FM128" s="290"/>
      <c r="FN128" s="290"/>
      <c r="FO128" s="290"/>
      <c r="FP128" s="290"/>
      <c r="FQ128" s="290"/>
      <c r="FR128" s="290"/>
      <c r="FS128" s="290"/>
      <c r="FT128" s="290"/>
      <c r="FU128" s="290"/>
      <c r="FV128" s="290"/>
      <c r="FW128" s="290"/>
      <c r="FX128" s="268"/>
      <c r="FY128" s="268"/>
      <c r="FZ128" s="268"/>
      <c r="GA128" s="268"/>
      <c r="GB128" s="268"/>
      <c r="GC128" s="268"/>
      <c r="GD128" s="268"/>
      <c r="GE128" s="268"/>
      <c r="GF128" s="268"/>
      <c r="GG128" s="268"/>
      <c r="GH128" s="268"/>
      <c r="GI128" s="268"/>
      <c r="GJ128" s="268"/>
      <c r="GK128" s="268"/>
      <c r="GL128" s="268"/>
      <c r="GM128" s="268"/>
      <c r="GN128" s="268"/>
      <c r="GO128" s="268"/>
      <c r="HB128" s="294"/>
      <c r="HC128" s="294"/>
      <c r="HL128" s="341"/>
      <c r="HM128" s="341"/>
      <c r="HN128" s="341"/>
    </row>
    <row r="129" spans="1:222" x14ac:dyDescent="0.3">
      <c r="A129" s="269"/>
      <c r="B129" s="270"/>
      <c r="C129" s="270"/>
      <c r="D129" s="269"/>
      <c r="E129" s="281"/>
      <c r="F129" s="269"/>
      <c r="G129" s="384"/>
      <c r="H129" s="276"/>
      <c r="I129" s="272"/>
      <c r="J129" s="271"/>
      <c r="K129" s="269"/>
      <c r="L129" s="270"/>
      <c r="M129" s="270"/>
      <c r="N129" s="269"/>
      <c r="O129" s="270"/>
      <c r="P129" s="270"/>
      <c r="Q129" s="270"/>
      <c r="R129" s="270"/>
      <c r="S129" s="270"/>
      <c r="T129" s="270"/>
      <c r="U129" s="270"/>
      <c r="V129" s="270"/>
      <c r="W129" s="270"/>
      <c r="X129" s="270"/>
      <c r="Y129" s="270"/>
      <c r="Z129" s="269"/>
      <c r="AA129" s="269"/>
      <c r="AB129" s="269"/>
      <c r="AC129" s="269"/>
      <c r="AD129" s="281"/>
      <c r="AE129" s="281"/>
      <c r="AF129" s="276"/>
      <c r="AG129" s="276"/>
      <c r="AH129" s="281"/>
      <c r="AI129" s="281"/>
      <c r="AJ129" s="269"/>
      <c r="AK129" s="276"/>
      <c r="AL129" s="276"/>
      <c r="AM129" s="270"/>
      <c r="AN129" s="270"/>
      <c r="AO129" s="270"/>
      <c r="AP129" s="270"/>
      <c r="AQ129" s="273"/>
      <c r="AR129" s="273"/>
      <c r="AS129" s="273"/>
      <c r="AT129" s="273"/>
      <c r="AU129" s="270"/>
      <c r="AV129" s="276"/>
      <c r="AW129" s="276"/>
      <c r="AX129" s="275"/>
      <c r="AY129" s="276"/>
      <c r="AZ129" s="276"/>
      <c r="BA129" s="275"/>
      <c r="BB129" s="276"/>
      <c r="BC129" s="276"/>
      <c r="BD129" s="276"/>
      <c r="BE129" s="276"/>
      <c r="BF129" s="270"/>
      <c r="BG129" s="351"/>
      <c r="BH129" s="270"/>
      <c r="BI129" s="270"/>
      <c r="BJ129" s="276"/>
      <c r="BK129" s="276"/>
      <c r="BL129" s="370"/>
      <c r="BM129" s="373"/>
      <c r="BN129" s="370"/>
      <c r="BO129" s="282"/>
      <c r="BP129" s="276"/>
      <c r="BQ129" s="273"/>
      <c r="BR129" s="281"/>
      <c r="BS129" s="276"/>
      <c r="BT129" s="272"/>
      <c r="BU129" s="272"/>
      <c r="BV129" s="272"/>
      <c r="BW129" s="272"/>
      <c r="BX129" s="272"/>
      <c r="BY129" s="272"/>
      <c r="BZ129" s="272"/>
      <c r="CA129" s="277"/>
      <c r="CB129" s="273"/>
      <c r="CC129" s="276"/>
      <c r="CD129" s="275"/>
      <c r="CE129" s="275"/>
      <c r="CF129" s="270"/>
      <c r="CG129" s="270"/>
      <c r="CH129" s="269"/>
      <c r="CI129" s="281"/>
      <c r="CJ129" s="270"/>
      <c r="CK129" s="278"/>
      <c r="CL129" s="278"/>
      <c r="CM129" s="278"/>
      <c r="CN129" s="279"/>
      <c r="CO129" s="279"/>
      <c r="CP129" s="269"/>
      <c r="CQ129" s="281"/>
      <c r="CR129" s="276"/>
      <c r="CS129" s="272"/>
      <c r="CT129" s="272"/>
      <c r="CU129" s="278"/>
      <c r="CV129" s="278"/>
      <c r="CW129" s="278"/>
      <c r="CX129" s="278"/>
      <c r="CY129" s="278"/>
      <c r="CZ129" s="278"/>
      <c r="DA129" s="278"/>
      <c r="DB129" s="281"/>
      <c r="DC129" s="276"/>
      <c r="DD129" s="276"/>
      <c r="DE129" s="269"/>
      <c r="DF129" s="269"/>
      <c r="DG129" s="270"/>
      <c r="DH129" s="270"/>
      <c r="DI129" s="276"/>
      <c r="DJ129" s="276"/>
      <c r="DK129" s="276"/>
      <c r="DL129" s="276"/>
      <c r="DM129" s="272"/>
      <c r="DN129" s="269"/>
      <c r="DO129" s="269"/>
      <c r="DP129" s="272"/>
      <c r="DQ129" s="269"/>
      <c r="DR129" s="281"/>
      <c r="DS129" s="269"/>
      <c r="DT129" s="274"/>
      <c r="DU129" s="275"/>
      <c r="DV129" s="275"/>
      <c r="DW129" s="273"/>
      <c r="DX129" s="273"/>
      <c r="DY129" s="275"/>
      <c r="DZ129" s="275"/>
      <c r="EA129" s="275"/>
      <c r="EB129" s="275"/>
      <c r="EC129" s="275"/>
      <c r="ED129" s="275"/>
      <c r="EE129" s="275"/>
      <c r="EF129" s="275"/>
      <c r="EG129" s="275"/>
      <c r="EH129" s="275"/>
      <c r="EI129" s="275"/>
      <c r="EJ129" s="275"/>
      <c r="EK129" s="273"/>
      <c r="EL129" s="289"/>
      <c r="EM129" s="289"/>
      <c r="EN129" s="289"/>
      <c r="EO129" s="289"/>
      <c r="EP129" s="289"/>
      <c r="EQ129" s="289"/>
      <c r="ER129" s="289"/>
      <c r="ES129" s="289"/>
      <c r="ET129" s="289"/>
      <c r="EU129" s="289"/>
      <c r="EV129" s="289"/>
      <c r="EW129" s="289"/>
      <c r="EX129" s="289"/>
      <c r="EY129" s="289"/>
      <c r="EZ129" s="289"/>
      <c r="FA129" s="289"/>
      <c r="FB129" s="289"/>
      <c r="FC129" s="289"/>
      <c r="FD129" s="289"/>
      <c r="FE129" s="290"/>
      <c r="FF129" s="290"/>
      <c r="FG129" s="290"/>
      <c r="FH129" s="290"/>
      <c r="FI129" s="290"/>
      <c r="FJ129" s="290"/>
      <c r="FK129" s="290"/>
      <c r="FL129" s="290"/>
      <c r="FM129" s="290"/>
      <c r="FN129" s="290"/>
      <c r="FO129" s="290"/>
      <c r="FP129" s="290"/>
      <c r="FQ129" s="290"/>
      <c r="FR129" s="290"/>
      <c r="FS129" s="290"/>
      <c r="FT129" s="290"/>
      <c r="FU129" s="290"/>
      <c r="FV129" s="290"/>
      <c r="FW129" s="290"/>
      <c r="FX129" s="268"/>
      <c r="FY129" s="268"/>
      <c r="FZ129" s="268"/>
      <c r="GA129" s="268"/>
      <c r="GB129" s="268"/>
      <c r="GC129" s="268"/>
      <c r="GD129" s="268"/>
      <c r="GE129" s="268"/>
      <c r="GF129" s="268"/>
      <c r="GG129" s="268"/>
      <c r="GH129" s="268"/>
      <c r="GI129" s="268"/>
      <c r="GJ129" s="268"/>
      <c r="GK129" s="268"/>
      <c r="GL129" s="268"/>
      <c r="GM129" s="268"/>
      <c r="GN129" s="268"/>
      <c r="GO129" s="268"/>
      <c r="HB129" s="294"/>
      <c r="HC129" s="294"/>
      <c r="HL129" s="341"/>
      <c r="HM129" s="341"/>
      <c r="HN129" s="341"/>
    </row>
    <row r="130" spans="1:222" x14ac:dyDescent="0.3">
      <c r="A130" s="269"/>
      <c r="B130" s="270"/>
      <c r="C130" s="270"/>
      <c r="D130" s="269"/>
      <c r="E130" s="281"/>
      <c r="F130" s="269"/>
      <c r="G130" s="384"/>
      <c r="H130" s="276"/>
      <c r="I130" s="272"/>
      <c r="J130" s="271"/>
      <c r="K130" s="269"/>
      <c r="L130" s="270"/>
      <c r="M130" s="270"/>
      <c r="N130" s="269"/>
      <c r="O130" s="270"/>
      <c r="P130" s="270"/>
      <c r="Q130" s="270"/>
      <c r="R130" s="270"/>
      <c r="S130" s="270"/>
      <c r="T130" s="270"/>
      <c r="U130" s="270"/>
      <c r="V130" s="270"/>
      <c r="W130" s="270"/>
      <c r="X130" s="270"/>
      <c r="Y130" s="270"/>
      <c r="Z130" s="269"/>
      <c r="AA130" s="269"/>
      <c r="AB130" s="269"/>
      <c r="AC130" s="269"/>
      <c r="AD130" s="281"/>
      <c r="AE130" s="281"/>
      <c r="AF130" s="276"/>
      <c r="AG130" s="276"/>
      <c r="AH130" s="281"/>
      <c r="AI130" s="281"/>
      <c r="AJ130" s="269"/>
      <c r="AK130" s="276"/>
      <c r="AL130" s="276"/>
      <c r="AM130" s="270"/>
      <c r="AN130" s="270"/>
      <c r="AO130" s="270"/>
      <c r="AP130" s="270"/>
      <c r="AQ130" s="273"/>
      <c r="AR130" s="273"/>
      <c r="AS130" s="273"/>
      <c r="AT130" s="273"/>
      <c r="AU130" s="270"/>
      <c r="AV130" s="276"/>
      <c r="AW130" s="276"/>
      <c r="AX130" s="275"/>
      <c r="AY130" s="276"/>
      <c r="AZ130" s="276"/>
      <c r="BA130" s="275"/>
      <c r="BB130" s="276"/>
      <c r="BC130" s="276"/>
      <c r="BD130" s="276"/>
      <c r="BE130" s="276"/>
      <c r="BF130" s="270"/>
      <c r="BG130" s="351"/>
      <c r="BH130" s="270"/>
      <c r="BI130" s="270"/>
      <c r="BJ130" s="276"/>
      <c r="BK130" s="276"/>
      <c r="BL130" s="370"/>
      <c r="BM130" s="373"/>
      <c r="BN130" s="370"/>
      <c r="BO130" s="282"/>
      <c r="BP130" s="276"/>
      <c r="BQ130" s="273"/>
      <c r="BR130" s="281"/>
      <c r="BS130" s="276"/>
      <c r="BT130" s="272"/>
      <c r="BU130" s="272"/>
      <c r="BV130" s="272"/>
      <c r="BW130" s="272"/>
      <c r="BX130" s="272"/>
      <c r="BY130" s="272"/>
      <c r="BZ130" s="272"/>
      <c r="CA130" s="277"/>
      <c r="CB130" s="273"/>
      <c r="CC130" s="276"/>
      <c r="CD130" s="275"/>
      <c r="CE130" s="275"/>
      <c r="CF130" s="270"/>
      <c r="CG130" s="270"/>
      <c r="CH130" s="269"/>
      <c r="CI130" s="281"/>
      <c r="CJ130" s="270"/>
      <c r="CK130" s="278"/>
      <c r="CL130" s="278"/>
      <c r="CM130" s="278"/>
      <c r="CN130" s="279"/>
      <c r="CO130" s="279"/>
      <c r="CP130" s="269"/>
      <c r="CQ130" s="281"/>
      <c r="CR130" s="276"/>
      <c r="CS130" s="272"/>
      <c r="CT130" s="272"/>
      <c r="CU130" s="278"/>
      <c r="CV130" s="278"/>
      <c r="CW130" s="278"/>
      <c r="CX130" s="278"/>
      <c r="CY130" s="278"/>
      <c r="CZ130" s="278"/>
      <c r="DA130" s="278"/>
      <c r="DB130" s="281"/>
      <c r="DC130" s="276"/>
      <c r="DD130" s="276"/>
      <c r="DE130" s="269"/>
      <c r="DF130" s="269"/>
      <c r="DG130" s="270"/>
      <c r="DH130" s="270"/>
      <c r="DI130" s="276"/>
      <c r="DJ130" s="276"/>
      <c r="DK130" s="276"/>
      <c r="DL130" s="276"/>
      <c r="DM130" s="272"/>
      <c r="DN130" s="269"/>
      <c r="DO130" s="269"/>
      <c r="DP130" s="272"/>
      <c r="DQ130" s="269"/>
      <c r="DR130" s="281"/>
      <c r="DS130" s="269"/>
      <c r="DT130" s="274"/>
      <c r="DU130" s="275"/>
      <c r="DV130" s="275"/>
      <c r="DW130" s="273"/>
      <c r="DX130" s="273"/>
      <c r="DY130" s="275"/>
      <c r="DZ130" s="275"/>
      <c r="EA130" s="275"/>
      <c r="EB130" s="275"/>
      <c r="EC130" s="275"/>
      <c r="ED130" s="275"/>
      <c r="EE130" s="275"/>
      <c r="EF130" s="275"/>
      <c r="EG130" s="275"/>
      <c r="EH130" s="275"/>
      <c r="EI130" s="275"/>
      <c r="EJ130" s="275"/>
      <c r="EK130" s="273"/>
      <c r="EL130" s="289"/>
      <c r="EM130" s="289"/>
      <c r="EN130" s="289"/>
      <c r="EO130" s="289"/>
      <c r="EP130" s="289"/>
      <c r="EQ130" s="289"/>
      <c r="ER130" s="289"/>
      <c r="ES130" s="289"/>
      <c r="ET130" s="289"/>
      <c r="EU130" s="289"/>
      <c r="EV130" s="289"/>
      <c r="EW130" s="289"/>
      <c r="EX130" s="289"/>
      <c r="EY130" s="289"/>
      <c r="EZ130" s="289"/>
      <c r="FA130" s="289"/>
      <c r="FB130" s="289"/>
      <c r="FC130" s="289"/>
      <c r="FD130" s="289"/>
      <c r="FE130" s="290"/>
      <c r="FF130" s="290"/>
      <c r="FG130" s="290"/>
      <c r="FH130" s="290"/>
      <c r="FI130" s="290"/>
      <c r="FJ130" s="290"/>
      <c r="FK130" s="290"/>
      <c r="FL130" s="290"/>
      <c r="FM130" s="290"/>
      <c r="FN130" s="290"/>
      <c r="FO130" s="290"/>
      <c r="FP130" s="290"/>
      <c r="FQ130" s="290"/>
      <c r="FR130" s="290"/>
      <c r="FS130" s="290"/>
      <c r="FT130" s="290"/>
      <c r="FU130" s="290"/>
      <c r="FV130" s="290"/>
      <c r="FW130" s="290"/>
      <c r="FX130" s="268"/>
      <c r="FY130" s="268"/>
      <c r="FZ130" s="268"/>
      <c r="GA130" s="268"/>
      <c r="GB130" s="268"/>
      <c r="GC130" s="268"/>
      <c r="GD130" s="268"/>
      <c r="GE130" s="268"/>
      <c r="GF130" s="268"/>
      <c r="GG130" s="268"/>
      <c r="GH130" s="268"/>
      <c r="GI130" s="268"/>
      <c r="GJ130" s="268"/>
      <c r="GK130" s="268"/>
      <c r="GL130" s="268"/>
      <c r="GM130" s="268"/>
      <c r="GN130" s="268"/>
      <c r="GO130" s="268"/>
      <c r="HB130" s="294"/>
      <c r="HC130" s="294"/>
      <c r="HL130" s="341"/>
      <c r="HM130" s="341"/>
      <c r="HN130" s="341"/>
    </row>
    <row r="131" spans="1:222" x14ac:dyDescent="0.3">
      <c r="A131" s="269"/>
      <c r="B131" s="270"/>
      <c r="C131" s="270"/>
      <c r="D131" s="269"/>
      <c r="E131" s="281"/>
      <c r="F131" s="269"/>
      <c r="G131" s="384"/>
      <c r="H131" s="276"/>
      <c r="I131" s="272"/>
      <c r="J131" s="271"/>
      <c r="K131" s="269"/>
      <c r="L131" s="270"/>
      <c r="M131" s="270"/>
      <c r="N131" s="269"/>
      <c r="O131" s="270"/>
      <c r="P131" s="270"/>
      <c r="Q131" s="270"/>
      <c r="R131" s="270"/>
      <c r="S131" s="270"/>
      <c r="T131" s="270"/>
      <c r="U131" s="270"/>
      <c r="V131" s="270"/>
      <c r="W131" s="270"/>
      <c r="X131" s="270"/>
      <c r="Y131" s="270"/>
      <c r="Z131" s="269"/>
      <c r="AA131" s="269"/>
      <c r="AB131" s="269"/>
      <c r="AC131" s="269"/>
      <c r="AD131" s="281"/>
      <c r="AE131" s="281"/>
      <c r="AF131" s="276"/>
      <c r="AG131" s="276"/>
      <c r="AH131" s="281"/>
      <c r="AI131" s="281"/>
      <c r="AJ131" s="269"/>
      <c r="AK131" s="276"/>
      <c r="AL131" s="276"/>
      <c r="AM131" s="270"/>
      <c r="AN131" s="270"/>
      <c r="AO131" s="270"/>
      <c r="AP131" s="270"/>
      <c r="AQ131" s="273"/>
      <c r="AR131" s="273"/>
      <c r="AS131" s="273"/>
      <c r="AT131" s="273"/>
      <c r="AU131" s="270"/>
      <c r="AV131" s="276"/>
      <c r="AW131" s="276"/>
      <c r="AX131" s="275"/>
      <c r="AY131" s="276"/>
      <c r="AZ131" s="276"/>
      <c r="BA131" s="275"/>
      <c r="BB131" s="276"/>
      <c r="BC131" s="276"/>
      <c r="BD131" s="276"/>
      <c r="BE131" s="276"/>
      <c r="BF131" s="270"/>
      <c r="BG131" s="351"/>
      <c r="BH131" s="270"/>
      <c r="BI131" s="270"/>
      <c r="BJ131" s="276"/>
      <c r="BK131" s="276"/>
      <c r="BL131" s="370"/>
      <c r="BM131" s="373"/>
      <c r="BN131" s="370"/>
      <c r="BO131" s="282"/>
      <c r="BP131" s="276"/>
      <c r="BQ131" s="273"/>
      <c r="BR131" s="281"/>
      <c r="BS131" s="276"/>
      <c r="BT131" s="272"/>
      <c r="BU131" s="272"/>
      <c r="BV131" s="272"/>
      <c r="BW131" s="272"/>
      <c r="BX131" s="272"/>
      <c r="BY131" s="272"/>
      <c r="BZ131" s="272"/>
      <c r="CA131" s="277"/>
      <c r="CB131" s="273"/>
      <c r="CC131" s="276"/>
      <c r="CD131" s="275"/>
      <c r="CE131" s="275"/>
      <c r="CF131" s="270"/>
      <c r="CG131" s="270"/>
      <c r="CH131" s="269"/>
      <c r="CI131" s="281"/>
      <c r="CJ131" s="270"/>
      <c r="CK131" s="278"/>
      <c r="CL131" s="278"/>
      <c r="CM131" s="278"/>
      <c r="CN131" s="279"/>
      <c r="CO131" s="279"/>
      <c r="CP131" s="269"/>
      <c r="CQ131" s="281"/>
      <c r="CR131" s="276"/>
      <c r="CS131" s="272"/>
      <c r="CT131" s="272"/>
      <c r="CU131" s="278"/>
      <c r="CV131" s="278"/>
      <c r="CW131" s="278"/>
      <c r="CX131" s="278"/>
      <c r="CY131" s="278"/>
      <c r="CZ131" s="278"/>
      <c r="DA131" s="278"/>
      <c r="DB131" s="281"/>
      <c r="DC131" s="276"/>
      <c r="DD131" s="276"/>
      <c r="DE131" s="269"/>
      <c r="DF131" s="269"/>
      <c r="DG131" s="270"/>
      <c r="DH131" s="270"/>
      <c r="DI131" s="276"/>
      <c r="DJ131" s="276"/>
      <c r="DK131" s="276"/>
      <c r="DL131" s="276"/>
      <c r="DM131" s="272"/>
      <c r="DN131" s="269"/>
      <c r="DO131" s="269"/>
      <c r="DP131" s="272"/>
      <c r="DQ131" s="269"/>
      <c r="DR131" s="281"/>
      <c r="DS131" s="269"/>
      <c r="DT131" s="274"/>
      <c r="DU131" s="275"/>
      <c r="DV131" s="275"/>
      <c r="DW131" s="273"/>
      <c r="DX131" s="273"/>
      <c r="DY131" s="275"/>
      <c r="DZ131" s="275"/>
      <c r="EA131" s="275"/>
      <c r="EB131" s="275"/>
      <c r="EC131" s="275"/>
      <c r="ED131" s="275"/>
      <c r="EE131" s="275"/>
      <c r="EF131" s="275"/>
      <c r="EG131" s="275"/>
      <c r="EH131" s="275"/>
      <c r="EI131" s="275"/>
      <c r="EJ131" s="275"/>
      <c r="EK131" s="273"/>
      <c r="EL131" s="289"/>
      <c r="EM131" s="289"/>
      <c r="EN131" s="289"/>
      <c r="EO131" s="289"/>
      <c r="EP131" s="289"/>
      <c r="EQ131" s="289"/>
      <c r="ER131" s="289"/>
      <c r="ES131" s="289"/>
      <c r="ET131" s="289"/>
      <c r="EU131" s="289"/>
      <c r="EV131" s="289"/>
      <c r="EW131" s="289"/>
      <c r="EX131" s="289"/>
      <c r="EY131" s="289"/>
      <c r="EZ131" s="289"/>
      <c r="FA131" s="289"/>
      <c r="FB131" s="289"/>
      <c r="FC131" s="289"/>
      <c r="FD131" s="289"/>
      <c r="FE131" s="290"/>
      <c r="FF131" s="290"/>
      <c r="FG131" s="290"/>
      <c r="FH131" s="290"/>
      <c r="FI131" s="290"/>
      <c r="FJ131" s="290"/>
      <c r="FK131" s="290"/>
      <c r="FL131" s="290"/>
      <c r="FM131" s="290"/>
      <c r="FN131" s="290"/>
      <c r="FO131" s="290"/>
      <c r="FP131" s="290"/>
      <c r="FQ131" s="290"/>
      <c r="FR131" s="290"/>
      <c r="FS131" s="290"/>
      <c r="FT131" s="290"/>
      <c r="FU131" s="290"/>
      <c r="FV131" s="290"/>
      <c r="FW131" s="290"/>
      <c r="FX131" s="268"/>
      <c r="FY131" s="268"/>
      <c r="FZ131" s="268"/>
      <c r="GA131" s="268"/>
      <c r="GB131" s="268"/>
      <c r="GC131" s="268"/>
      <c r="GD131" s="268"/>
      <c r="GE131" s="268"/>
      <c r="GF131" s="268"/>
      <c r="GG131" s="268"/>
      <c r="GH131" s="268"/>
      <c r="GI131" s="268"/>
      <c r="GJ131" s="268"/>
      <c r="GK131" s="268"/>
      <c r="GL131" s="268"/>
      <c r="GM131" s="268"/>
      <c r="GN131" s="268"/>
      <c r="GO131" s="268"/>
      <c r="HB131" s="294"/>
      <c r="HC131" s="294"/>
      <c r="HL131" s="341"/>
      <c r="HM131" s="341"/>
      <c r="HN131" s="341"/>
    </row>
    <row r="132" spans="1:222" x14ac:dyDescent="0.3">
      <c r="A132" s="269"/>
      <c r="B132" s="270"/>
      <c r="C132" s="270"/>
      <c r="D132" s="269"/>
      <c r="E132" s="281"/>
      <c r="F132" s="269"/>
      <c r="G132" s="384"/>
      <c r="H132" s="276"/>
      <c r="I132" s="272"/>
      <c r="J132" s="271"/>
      <c r="K132" s="269"/>
      <c r="L132" s="270"/>
      <c r="M132" s="270"/>
      <c r="N132" s="269"/>
      <c r="O132" s="270"/>
      <c r="P132" s="270"/>
      <c r="Q132" s="270"/>
      <c r="R132" s="270"/>
      <c r="S132" s="270"/>
      <c r="T132" s="270"/>
      <c r="U132" s="270"/>
      <c r="V132" s="270"/>
      <c r="W132" s="270"/>
      <c r="X132" s="270"/>
      <c r="Y132" s="270"/>
      <c r="Z132" s="269"/>
      <c r="AA132" s="269"/>
      <c r="AB132" s="269"/>
      <c r="AC132" s="269"/>
      <c r="AD132" s="281"/>
      <c r="AE132" s="281"/>
      <c r="AF132" s="276"/>
      <c r="AG132" s="276"/>
      <c r="AH132" s="281"/>
      <c r="AI132" s="281"/>
      <c r="AJ132" s="269"/>
      <c r="AK132" s="276"/>
      <c r="AL132" s="276"/>
      <c r="AM132" s="270"/>
      <c r="AN132" s="270"/>
      <c r="AO132" s="270"/>
      <c r="AP132" s="270"/>
      <c r="AQ132" s="273"/>
      <c r="AR132" s="273"/>
      <c r="AS132" s="273"/>
      <c r="AT132" s="273"/>
      <c r="AU132" s="270"/>
      <c r="AV132" s="276"/>
      <c r="AW132" s="276"/>
      <c r="AX132" s="275"/>
      <c r="AY132" s="276"/>
      <c r="AZ132" s="276"/>
      <c r="BA132" s="275"/>
      <c r="BB132" s="276"/>
      <c r="BC132" s="276"/>
      <c r="BD132" s="276"/>
      <c r="BE132" s="276"/>
      <c r="BF132" s="270"/>
      <c r="BG132" s="351"/>
      <c r="BH132" s="270"/>
      <c r="BI132" s="270"/>
      <c r="BJ132" s="276"/>
      <c r="BK132" s="276"/>
      <c r="BL132" s="370"/>
      <c r="BM132" s="373"/>
      <c r="BN132" s="370"/>
      <c r="BO132" s="282"/>
      <c r="BP132" s="276"/>
      <c r="BQ132" s="273"/>
      <c r="BR132" s="281"/>
      <c r="BS132" s="276"/>
      <c r="BT132" s="272"/>
      <c r="BU132" s="272"/>
      <c r="BV132" s="272"/>
      <c r="BW132" s="272"/>
      <c r="BX132" s="272"/>
      <c r="BY132" s="272"/>
      <c r="BZ132" s="272"/>
      <c r="CA132" s="277"/>
      <c r="CB132" s="273"/>
      <c r="CC132" s="276"/>
      <c r="CD132" s="275"/>
      <c r="CE132" s="275"/>
      <c r="CF132" s="270"/>
      <c r="CG132" s="270"/>
      <c r="CH132" s="269"/>
      <c r="CI132" s="281"/>
      <c r="CJ132" s="270"/>
      <c r="CK132" s="278"/>
      <c r="CL132" s="278"/>
      <c r="CM132" s="278"/>
      <c r="CN132" s="279"/>
      <c r="CO132" s="279"/>
      <c r="CP132" s="269"/>
      <c r="CQ132" s="281"/>
      <c r="CR132" s="276"/>
      <c r="CS132" s="272"/>
      <c r="CT132" s="272"/>
      <c r="CU132" s="278"/>
      <c r="CV132" s="278"/>
      <c r="CW132" s="278"/>
      <c r="CX132" s="278"/>
      <c r="CY132" s="278"/>
      <c r="CZ132" s="278"/>
      <c r="DA132" s="278"/>
      <c r="DB132" s="281"/>
      <c r="DC132" s="276"/>
      <c r="DD132" s="276"/>
      <c r="DE132" s="269"/>
      <c r="DF132" s="269"/>
      <c r="DG132" s="270"/>
      <c r="DH132" s="270"/>
      <c r="DI132" s="276"/>
      <c r="DJ132" s="276"/>
      <c r="DK132" s="276"/>
      <c r="DL132" s="276"/>
      <c r="DM132" s="272"/>
      <c r="DN132" s="269"/>
      <c r="DO132" s="269"/>
      <c r="DP132" s="272"/>
      <c r="DQ132" s="269"/>
      <c r="DR132" s="281"/>
      <c r="DS132" s="269"/>
      <c r="DT132" s="274"/>
      <c r="DU132" s="275"/>
      <c r="DV132" s="275"/>
      <c r="DW132" s="273"/>
      <c r="DX132" s="273"/>
      <c r="DY132" s="275"/>
      <c r="DZ132" s="275"/>
      <c r="EA132" s="275"/>
      <c r="EB132" s="275"/>
      <c r="EC132" s="275"/>
      <c r="ED132" s="275"/>
      <c r="EE132" s="275"/>
      <c r="EF132" s="275"/>
      <c r="EG132" s="275"/>
      <c r="EH132" s="275"/>
      <c r="EI132" s="275"/>
      <c r="EJ132" s="275"/>
      <c r="EK132" s="273"/>
      <c r="EL132" s="289"/>
      <c r="EM132" s="289"/>
      <c r="EN132" s="289"/>
      <c r="EO132" s="289"/>
      <c r="EP132" s="289"/>
      <c r="EQ132" s="289"/>
      <c r="ER132" s="289"/>
      <c r="ES132" s="289"/>
      <c r="ET132" s="289"/>
      <c r="EU132" s="289"/>
      <c r="EV132" s="289"/>
      <c r="EW132" s="289"/>
      <c r="EX132" s="289"/>
      <c r="EY132" s="289"/>
      <c r="EZ132" s="289"/>
      <c r="FA132" s="289"/>
      <c r="FB132" s="289"/>
      <c r="FC132" s="289"/>
      <c r="FD132" s="289"/>
      <c r="FE132" s="290"/>
      <c r="FF132" s="290"/>
      <c r="FG132" s="290"/>
      <c r="FH132" s="290"/>
      <c r="FI132" s="290"/>
      <c r="FJ132" s="290"/>
      <c r="FK132" s="290"/>
      <c r="FL132" s="290"/>
      <c r="FM132" s="290"/>
      <c r="FN132" s="290"/>
      <c r="FO132" s="290"/>
      <c r="FP132" s="290"/>
      <c r="FQ132" s="290"/>
      <c r="FR132" s="290"/>
      <c r="FS132" s="290"/>
      <c r="FT132" s="290"/>
      <c r="FU132" s="290"/>
      <c r="FV132" s="290"/>
      <c r="FW132" s="290"/>
      <c r="FX132" s="268"/>
      <c r="FY132" s="268"/>
      <c r="FZ132" s="268"/>
      <c r="GA132" s="268"/>
      <c r="GB132" s="268"/>
      <c r="GC132" s="268"/>
      <c r="GD132" s="268"/>
      <c r="GE132" s="268"/>
      <c r="GF132" s="268"/>
      <c r="GG132" s="268"/>
      <c r="GH132" s="268"/>
      <c r="GI132" s="268"/>
      <c r="GJ132" s="268"/>
      <c r="GK132" s="268"/>
      <c r="GL132" s="268"/>
      <c r="GM132" s="268"/>
      <c r="GN132" s="268"/>
      <c r="GO132" s="268"/>
      <c r="HB132" s="294"/>
      <c r="HC132" s="294"/>
      <c r="HL132" s="341"/>
      <c r="HM132" s="341"/>
      <c r="HN132" s="341"/>
    </row>
    <row r="133" spans="1:222" x14ac:dyDescent="0.3">
      <c r="A133" s="269"/>
      <c r="B133" s="270"/>
      <c r="C133" s="270"/>
      <c r="D133" s="269"/>
      <c r="E133" s="281"/>
      <c r="F133" s="269"/>
      <c r="G133" s="384"/>
      <c r="H133" s="276"/>
      <c r="I133" s="272"/>
      <c r="J133" s="271"/>
      <c r="K133" s="269"/>
      <c r="L133" s="270"/>
      <c r="M133" s="270"/>
      <c r="N133" s="269"/>
      <c r="O133" s="270"/>
      <c r="P133" s="270"/>
      <c r="Q133" s="270"/>
      <c r="R133" s="270"/>
      <c r="S133" s="270"/>
      <c r="T133" s="270"/>
      <c r="U133" s="270"/>
      <c r="V133" s="270"/>
      <c r="W133" s="270"/>
      <c r="X133" s="270"/>
      <c r="Y133" s="270"/>
      <c r="Z133" s="269"/>
      <c r="AA133" s="269"/>
      <c r="AB133" s="269"/>
      <c r="AC133" s="269"/>
      <c r="AD133" s="281"/>
      <c r="AE133" s="281"/>
      <c r="AF133" s="276"/>
      <c r="AG133" s="276"/>
      <c r="AH133" s="281"/>
      <c r="AI133" s="281"/>
      <c r="AJ133" s="269"/>
      <c r="AK133" s="276"/>
      <c r="AL133" s="276"/>
      <c r="AM133" s="270"/>
      <c r="AN133" s="270"/>
      <c r="AO133" s="270"/>
      <c r="AP133" s="270"/>
      <c r="AQ133" s="273"/>
      <c r="AR133" s="273"/>
      <c r="AS133" s="273"/>
      <c r="AT133" s="273"/>
      <c r="AU133" s="270"/>
      <c r="AV133" s="276"/>
      <c r="AW133" s="276"/>
      <c r="AX133" s="275"/>
      <c r="AY133" s="276"/>
      <c r="AZ133" s="276"/>
      <c r="BA133" s="275"/>
      <c r="BB133" s="276"/>
      <c r="BC133" s="276"/>
      <c r="BD133" s="276"/>
      <c r="BE133" s="276"/>
      <c r="BF133" s="270"/>
      <c r="BG133" s="351"/>
      <c r="BH133" s="270"/>
      <c r="BI133" s="270"/>
      <c r="BJ133" s="276"/>
      <c r="BK133" s="276"/>
      <c r="BL133" s="370"/>
      <c r="BM133" s="373"/>
      <c r="BN133" s="370"/>
      <c r="BO133" s="282"/>
      <c r="BP133" s="276"/>
      <c r="BQ133" s="273"/>
      <c r="BR133" s="281"/>
      <c r="BS133" s="276"/>
      <c r="BT133" s="272"/>
      <c r="BU133" s="272"/>
      <c r="BV133" s="272"/>
      <c r="BW133" s="272"/>
      <c r="BX133" s="272"/>
      <c r="BY133" s="272"/>
      <c r="BZ133" s="272"/>
      <c r="CA133" s="277"/>
      <c r="CB133" s="273"/>
      <c r="CC133" s="276"/>
      <c r="CD133" s="275"/>
      <c r="CE133" s="275"/>
      <c r="CF133" s="270"/>
      <c r="CG133" s="270"/>
      <c r="CH133" s="269"/>
      <c r="CI133" s="281"/>
      <c r="CJ133" s="270"/>
      <c r="CK133" s="278"/>
      <c r="CL133" s="278"/>
      <c r="CM133" s="278"/>
      <c r="CN133" s="279"/>
      <c r="CO133" s="279"/>
      <c r="CP133" s="269"/>
      <c r="CQ133" s="281"/>
      <c r="CR133" s="276"/>
      <c r="CS133" s="272"/>
      <c r="CT133" s="272"/>
      <c r="CU133" s="278"/>
      <c r="CV133" s="278"/>
      <c r="CW133" s="278"/>
      <c r="CX133" s="278"/>
      <c r="CY133" s="278"/>
      <c r="CZ133" s="278"/>
      <c r="DA133" s="278"/>
      <c r="DB133" s="281"/>
      <c r="DC133" s="276"/>
      <c r="DD133" s="276"/>
      <c r="DE133" s="269"/>
      <c r="DF133" s="269"/>
      <c r="DG133" s="270"/>
      <c r="DH133" s="270"/>
      <c r="DI133" s="276"/>
      <c r="DJ133" s="276"/>
      <c r="DK133" s="276"/>
      <c r="DL133" s="276"/>
      <c r="DM133" s="272"/>
      <c r="DN133" s="269"/>
      <c r="DO133" s="269"/>
      <c r="DP133" s="272"/>
      <c r="DQ133" s="269"/>
      <c r="DR133" s="281"/>
      <c r="DS133" s="269"/>
      <c r="DT133" s="274"/>
      <c r="DU133" s="275"/>
      <c r="DV133" s="275"/>
      <c r="DW133" s="273"/>
      <c r="DX133" s="273"/>
      <c r="DY133" s="275"/>
      <c r="DZ133" s="275"/>
      <c r="EA133" s="275"/>
      <c r="EB133" s="275"/>
      <c r="EC133" s="275"/>
      <c r="ED133" s="275"/>
      <c r="EE133" s="275"/>
      <c r="EF133" s="275"/>
      <c r="EG133" s="275"/>
      <c r="EH133" s="275"/>
      <c r="EI133" s="275"/>
      <c r="EJ133" s="275"/>
      <c r="EK133" s="273"/>
      <c r="EL133" s="289"/>
      <c r="EM133" s="289"/>
      <c r="EN133" s="289"/>
      <c r="EO133" s="289"/>
      <c r="EP133" s="289"/>
      <c r="EQ133" s="289"/>
      <c r="ER133" s="289"/>
      <c r="ES133" s="289"/>
      <c r="ET133" s="289"/>
      <c r="EU133" s="289"/>
      <c r="EV133" s="289"/>
      <c r="EW133" s="289"/>
      <c r="EX133" s="289"/>
      <c r="EY133" s="289"/>
      <c r="EZ133" s="289"/>
      <c r="FA133" s="289"/>
      <c r="FB133" s="289"/>
      <c r="FC133" s="289"/>
      <c r="FD133" s="289"/>
      <c r="FE133" s="290"/>
      <c r="FF133" s="290"/>
      <c r="FG133" s="290"/>
      <c r="FH133" s="290"/>
      <c r="FI133" s="290"/>
      <c r="FJ133" s="290"/>
      <c r="FK133" s="290"/>
      <c r="FL133" s="290"/>
      <c r="FM133" s="290"/>
      <c r="FN133" s="290"/>
      <c r="FO133" s="290"/>
      <c r="FP133" s="290"/>
      <c r="FQ133" s="290"/>
      <c r="FR133" s="290"/>
      <c r="FS133" s="290"/>
      <c r="FT133" s="290"/>
      <c r="FU133" s="290"/>
      <c r="FV133" s="290"/>
      <c r="FW133" s="290"/>
      <c r="FX133" s="268"/>
      <c r="FY133" s="268"/>
      <c r="FZ133" s="268"/>
      <c r="GA133" s="268"/>
      <c r="GB133" s="268"/>
      <c r="GC133" s="268"/>
      <c r="GD133" s="268"/>
      <c r="GE133" s="268"/>
      <c r="GF133" s="268"/>
      <c r="GG133" s="268"/>
      <c r="GH133" s="268"/>
      <c r="GI133" s="268"/>
      <c r="GJ133" s="268"/>
      <c r="GK133" s="268"/>
      <c r="GL133" s="268"/>
      <c r="GM133" s="268"/>
      <c r="GN133" s="268"/>
      <c r="GO133" s="268"/>
      <c r="HB133" s="294"/>
      <c r="HC133" s="294"/>
      <c r="HL133" s="341"/>
      <c r="HM133" s="341"/>
      <c r="HN133" s="341"/>
    </row>
    <row r="134" spans="1:222" x14ac:dyDescent="0.3">
      <c r="A134" s="269"/>
      <c r="B134" s="270"/>
      <c r="C134" s="270"/>
      <c r="D134" s="269"/>
      <c r="E134" s="281"/>
      <c r="F134" s="269"/>
      <c r="G134" s="384"/>
      <c r="H134" s="276"/>
      <c r="I134" s="272"/>
      <c r="J134" s="271"/>
      <c r="K134" s="269"/>
      <c r="L134" s="270"/>
      <c r="M134" s="270"/>
      <c r="N134" s="269"/>
      <c r="O134" s="270"/>
      <c r="P134" s="270"/>
      <c r="Q134" s="270"/>
      <c r="R134" s="270"/>
      <c r="S134" s="270"/>
      <c r="T134" s="270"/>
      <c r="U134" s="270"/>
      <c r="V134" s="270"/>
      <c r="W134" s="270"/>
      <c r="X134" s="270"/>
      <c r="Y134" s="270"/>
      <c r="Z134" s="269"/>
      <c r="AA134" s="269"/>
      <c r="AB134" s="269"/>
      <c r="AC134" s="269"/>
      <c r="AD134" s="281"/>
      <c r="AE134" s="281"/>
      <c r="AF134" s="276"/>
      <c r="AG134" s="276"/>
      <c r="AH134" s="281"/>
      <c r="AI134" s="281"/>
      <c r="AJ134" s="269"/>
      <c r="AK134" s="276"/>
      <c r="AL134" s="276"/>
      <c r="AM134" s="270"/>
      <c r="AN134" s="270"/>
      <c r="AO134" s="270"/>
      <c r="AP134" s="270"/>
      <c r="AQ134" s="273"/>
      <c r="AR134" s="273"/>
      <c r="AS134" s="273"/>
      <c r="AT134" s="273"/>
      <c r="AU134" s="270"/>
      <c r="AV134" s="276"/>
      <c r="AW134" s="276"/>
      <c r="AX134" s="275"/>
      <c r="AY134" s="276"/>
      <c r="AZ134" s="276"/>
      <c r="BA134" s="275"/>
      <c r="BB134" s="276"/>
      <c r="BC134" s="276"/>
      <c r="BD134" s="276"/>
      <c r="BE134" s="276"/>
      <c r="BF134" s="270"/>
      <c r="BG134" s="351"/>
      <c r="BH134" s="270"/>
      <c r="BI134" s="270"/>
      <c r="BJ134" s="276"/>
      <c r="BK134" s="276"/>
      <c r="BL134" s="370"/>
      <c r="BM134" s="373"/>
      <c r="BN134" s="370"/>
      <c r="BO134" s="282"/>
      <c r="BP134" s="276"/>
      <c r="BQ134" s="273"/>
      <c r="BR134" s="281"/>
      <c r="BS134" s="276"/>
      <c r="BT134" s="272"/>
      <c r="BU134" s="272"/>
      <c r="BV134" s="272"/>
      <c r="BW134" s="272"/>
      <c r="BX134" s="272"/>
      <c r="BY134" s="272"/>
      <c r="BZ134" s="272"/>
      <c r="CA134" s="277"/>
      <c r="CB134" s="273"/>
      <c r="CC134" s="276"/>
      <c r="CD134" s="275"/>
      <c r="CE134" s="275"/>
      <c r="CF134" s="270"/>
      <c r="CG134" s="270"/>
      <c r="CH134" s="269"/>
      <c r="CI134" s="281"/>
      <c r="CJ134" s="270"/>
      <c r="CK134" s="278"/>
      <c r="CL134" s="278"/>
      <c r="CM134" s="278"/>
      <c r="CN134" s="279"/>
      <c r="CO134" s="279"/>
      <c r="CP134" s="269"/>
      <c r="CQ134" s="281"/>
      <c r="CR134" s="276"/>
      <c r="CS134" s="272"/>
      <c r="CT134" s="272"/>
      <c r="CU134" s="278"/>
      <c r="CV134" s="278"/>
      <c r="CW134" s="278"/>
      <c r="CX134" s="278"/>
      <c r="CY134" s="278"/>
      <c r="CZ134" s="278"/>
      <c r="DA134" s="278"/>
      <c r="DB134" s="281"/>
      <c r="DC134" s="276"/>
      <c r="DD134" s="276"/>
      <c r="DE134" s="269"/>
      <c r="DF134" s="269"/>
      <c r="DG134" s="270"/>
      <c r="DH134" s="270"/>
      <c r="DI134" s="276"/>
      <c r="DJ134" s="276"/>
      <c r="DK134" s="276"/>
      <c r="DL134" s="276"/>
      <c r="DM134" s="272"/>
      <c r="DN134" s="269"/>
      <c r="DO134" s="269"/>
      <c r="DP134" s="272"/>
      <c r="DQ134" s="269"/>
      <c r="DR134" s="281"/>
      <c r="DS134" s="269"/>
      <c r="DT134" s="274"/>
      <c r="DU134" s="275"/>
      <c r="DV134" s="275"/>
      <c r="DW134" s="273"/>
      <c r="DX134" s="273"/>
      <c r="DY134" s="275"/>
      <c r="DZ134" s="275"/>
      <c r="EA134" s="275"/>
      <c r="EB134" s="275"/>
      <c r="EC134" s="275"/>
      <c r="ED134" s="275"/>
      <c r="EE134" s="275"/>
      <c r="EF134" s="275"/>
      <c r="EG134" s="275"/>
      <c r="EH134" s="275"/>
      <c r="EI134" s="275"/>
      <c r="EJ134" s="275"/>
      <c r="EK134" s="273"/>
      <c r="EL134" s="289"/>
      <c r="EM134" s="289"/>
      <c r="EN134" s="289"/>
      <c r="EO134" s="289"/>
      <c r="EP134" s="289"/>
      <c r="EQ134" s="289"/>
      <c r="ER134" s="289"/>
      <c r="ES134" s="289"/>
      <c r="ET134" s="289"/>
      <c r="EU134" s="289"/>
      <c r="EV134" s="289"/>
      <c r="EW134" s="289"/>
      <c r="EX134" s="289"/>
      <c r="EY134" s="289"/>
      <c r="EZ134" s="289"/>
      <c r="FA134" s="289"/>
      <c r="FB134" s="289"/>
      <c r="FC134" s="289"/>
      <c r="FD134" s="289"/>
      <c r="FE134" s="290"/>
      <c r="FF134" s="290"/>
      <c r="FG134" s="290"/>
      <c r="FH134" s="290"/>
      <c r="FI134" s="290"/>
      <c r="FJ134" s="290"/>
      <c r="FK134" s="290"/>
      <c r="FL134" s="290"/>
      <c r="FM134" s="290"/>
      <c r="FN134" s="290"/>
      <c r="FO134" s="290"/>
      <c r="FP134" s="290"/>
      <c r="FQ134" s="290"/>
      <c r="FR134" s="290"/>
      <c r="FS134" s="290"/>
      <c r="FT134" s="290"/>
      <c r="FU134" s="290"/>
      <c r="FV134" s="290"/>
      <c r="FW134" s="290"/>
      <c r="FX134" s="268"/>
      <c r="FY134" s="268"/>
      <c r="FZ134" s="268"/>
      <c r="GA134" s="268"/>
      <c r="GB134" s="268"/>
      <c r="GC134" s="268"/>
      <c r="GD134" s="268"/>
      <c r="GE134" s="268"/>
      <c r="GF134" s="268"/>
      <c r="GG134" s="268"/>
      <c r="GH134" s="268"/>
      <c r="GI134" s="268"/>
      <c r="GJ134" s="268"/>
      <c r="GK134" s="268"/>
      <c r="GL134" s="268"/>
      <c r="GM134" s="268"/>
      <c r="GN134" s="268"/>
      <c r="GO134" s="268"/>
      <c r="HB134" s="294"/>
      <c r="HC134" s="294"/>
      <c r="HL134" s="341"/>
      <c r="HM134" s="341"/>
      <c r="HN134" s="341"/>
    </row>
    <row r="135" spans="1:222" x14ac:dyDescent="0.3">
      <c r="A135" s="269"/>
      <c r="B135" s="270"/>
      <c r="C135" s="270"/>
      <c r="D135" s="269"/>
      <c r="E135" s="281"/>
      <c r="F135" s="269"/>
      <c r="G135" s="384"/>
      <c r="H135" s="276"/>
      <c r="I135" s="272"/>
      <c r="J135" s="271"/>
      <c r="K135" s="269"/>
      <c r="L135" s="270"/>
      <c r="M135" s="270"/>
      <c r="N135" s="269"/>
      <c r="O135" s="270"/>
      <c r="P135" s="270"/>
      <c r="Q135" s="270"/>
      <c r="R135" s="270"/>
      <c r="S135" s="270"/>
      <c r="T135" s="270"/>
      <c r="U135" s="270"/>
      <c r="V135" s="270"/>
      <c r="W135" s="270"/>
      <c r="X135" s="270"/>
      <c r="Y135" s="270"/>
      <c r="Z135" s="269"/>
      <c r="AA135" s="269"/>
      <c r="AB135" s="269"/>
      <c r="AC135" s="269"/>
      <c r="AD135" s="281"/>
      <c r="AE135" s="281"/>
      <c r="AF135" s="276"/>
      <c r="AG135" s="276"/>
      <c r="AH135" s="281"/>
      <c r="AI135" s="281"/>
      <c r="AJ135" s="269"/>
      <c r="AK135" s="276"/>
      <c r="AL135" s="276"/>
      <c r="AM135" s="270"/>
      <c r="AN135" s="270"/>
      <c r="AO135" s="270"/>
      <c r="AP135" s="270"/>
      <c r="AQ135" s="273"/>
      <c r="AR135" s="273"/>
      <c r="AS135" s="273"/>
      <c r="AT135" s="273"/>
      <c r="AU135" s="270"/>
      <c r="AV135" s="276"/>
      <c r="AW135" s="276"/>
      <c r="AX135" s="275"/>
      <c r="AY135" s="276"/>
      <c r="AZ135" s="276"/>
      <c r="BA135" s="275"/>
      <c r="BB135" s="276"/>
      <c r="BC135" s="276"/>
      <c r="BD135" s="276"/>
      <c r="BE135" s="276"/>
      <c r="BF135" s="270"/>
      <c r="BG135" s="351"/>
      <c r="BH135" s="270"/>
      <c r="BI135" s="270"/>
      <c r="BJ135" s="276"/>
      <c r="BK135" s="276"/>
      <c r="BL135" s="370"/>
      <c r="BM135" s="373"/>
      <c r="BN135" s="370"/>
      <c r="BO135" s="282"/>
      <c r="BP135" s="276"/>
      <c r="BQ135" s="273"/>
      <c r="BR135" s="281"/>
      <c r="BS135" s="276"/>
      <c r="BT135" s="272"/>
      <c r="BU135" s="272"/>
      <c r="BV135" s="272"/>
      <c r="BW135" s="272"/>
      <c r="BX135" s="272"/>
      <c r="BY135" s="272"/>
      <c r="BZ135" s="272"/>
      <c r="CA135" s="277"/>
      <c r="CB135" s="273"/>
      <c r="CC135" s="276"/>
      <c r="CD135" s="275"/>
      <c r="CE135" s="275"/>
      <c r="CF135" s="270"/>
      <c r="CG135" s="270"/>
      <c r="CH135" s="269"/>
      <c r="CI135" s="281"/>
      <c r="CJ135" s="270"/>
      <c r="CK135" s="278"/>
      <c r="CL135" s="278"/>
      <c r="CM135" s="278"/>
      <c r="CN135" s="279"/>
      <c r="CO135" s="279"/>
      <c r="CP135" s="269"/>
      <c r="CQ135" s="281"/>
      <c r="CR135" s="276"/>
      <c r="CS135" s="272"/>
      <c r="CT135" s="272"/>
      <c r="CU135" s="278"/>
      <c r="CV135" s="278"/>
      <c r="CW135" s="278"/>
      <c r="CX135" s="278"/>
      <c r="CY135" s="278"/>
      <c r="CZ135" s="278"/>
      <c r="DA135" s="278"/>
      <c r="DB135" s="281"/>
      <c r="DC135" s="276"/>
      <c r="DD135" s="276"/>
      <c r="DE135" s="269"/>
      <c r="DF135" s="269"/>
      <c r="DG135" s="270"/>
      <c r="DH135" s="270"/>
      <c r="DI135" s="276"/>
      <c r="DJ135" s="276"/>
      <c r="DK135" s="276"/>
      <c r="DL135" s="276"/>
      <c r="DM135" s="272"/>
      <c r="DN135" s="269"/>
      <c r="DO135" s="269"/>
      <c r="DP135" s="272"/>
      <c r="DQ135" s="269"/>
      <c r="DR135" s="281"/>
      <c r="DS135" s="269"/>
      <c r="DT135" s="274"/>
      <c r="DU135" s="275"/>
      <c r="DV135" s="275"/>
      <c r="DW135" s="273"/>
      <c r="DX135" s="273"/>
      <c r="DY135" s="275"/>
      <c r="DZ135" s="275"/>
      <c r="EA135" s="275"/>
      <c r="EB135" s="275"/>
      <c r="EC135" s="275"/>
      <c r="ED135" s="275"/>
      <c r="EE135" s="275"/>
      <c r="EF135" s="275"/>
      <c r="EG135" s="275"/>
      <c r="EH135" s="275"/>
      <c r="EI135" s="275"/>
      <c r="EJ135" s="275"/>
      <c r="EK135" s="273"/>
      <c r="EL135" s="289"/>
      <c r="EM135" s="289"/>
      <c r="EN135" s="289"/>
      <c r="EO135" s="289"/>
      <c r="EP135" s="289"/>
      <c r="EQ135" s="289"/>
      <c r="ER135" s="289"/>
      <c r="ES135" s="289"/>
      <c r="ET135" s="289"/>
      <c r="EU135" s="289"/>
      <c r="EV135" s="289"/>
      <c r="EW135" s="289"/>
      <c r="EX135" s="289"/>
      <c r="EY135" s="289"/>
      <c r="EZ135" s="289"/>
      <c r="FA135" s="289"/>
      <c r="FB135" s="289"/>
      <c r="FC135" s="289"/>
      <c r="FD135" s="289"/>
      <c r="FE135" s="290"/>
      <c r="FF135" s="290"/>
      <c r="FG135" s="290"/>
      <c r="FH135" s="290"/>
      <c r="FI135" s="290"/>
      <c r="FJ135" s="290"/>
      <c r="FK135" s="290"/>
      <c r="FL135" s="290"/>
      <c r="FM135" s="290"/>
      <c r="FN135" s="290"/>
      <c r="FO135" s="290"/>
      <c r="FP135" s="290"/>
      <c r="FQ135" s="290"/>
      <c r="FR135" s="290"/>
      <c r="FS135" s="290"/>
      <c r="FT135" s="290"/>
      <c r="FU135" s="290"/>
      <c r="FV135" s="290"/>
      <c r="FW135" s="290"/>
      <c r="FX135" s="268"/>
      <c r="FY135" s="268"/>
      <c r="FZ135" s="268"/>
      <c r="GA135" s="268"/>
      <c r="GB135" s="268"/>
      <c r="GC135" s="268"/>
      <c r="GD135" s="268"/>
      <c r="GE135" s="268"/>
      <c r="GF135" s="268"/>
      <c r="GG135" s="268"/>
      <c r="GH135" s="268"/>
      <c r="GI135" s="268"/>
      <c r="GJ135" s="268"/>
      <c r="GK135" s="268"/>
      <c r="GL135" s="268"/>
      <c r="GM135" s="268"/>
      <c r="GN135" s="268"/>
      <c r="GO135" s="268"/>
      <c r="HB135" s="294"/>
      <c r="HC135" s="294"/>
      <c r="HL135" s="341"/>
      <c r="HM135" s="341"/>
      <c r="HN135" s="341"/>
    </row>
    <row r="136" spans="1:222" x14ac:dyDescent="0.3">
      <c r="A136" s="269"/>
      <c r="B136" s="270"/>
      <c r="C136" s="270"/>
      <c r="D136" s="269"/>
      <c r="E136" s="281"/>
      <c r="F136" s="269"/>
      <c r="G136" s="384"/>
      <c r="H136" s="276"/>
      <c r="I136" s="272"/>
      <c r="J136" s="271"/>
      <c r="K136" s="269"/>
      <c r="L136" s="270"/>
      <c r="M136" s="270"/>
      <c r="N136" s="269"/>
      <c r="O136" s="270"/>
      <c r="P136" s="270"/>
      <c r="Q136" s="270"/>
      <c r="R136" s="270"/>
      <c r="S136" s="270"/>
      <c r="T136" s="270"/>
      <c r="U136" s="270"/>
      <c r="V136" s="270"/>
      <c r="W136" s="270"/>
      <c r="X136" s="270"/>
      <c r="Y136" s="270"/>
      <c r="Z136" s="269"/>
      <c r="AA136" s="269"/>
      <c r="AB136" s="269"/>
      <c r="AC136" s="269"/>
      <c r="AD136" s="281"/>
      <c r="AE136" s="281"/>
      <c r="AF136" s="276"/>
      <c r="AG136" s="276"/>
      <c r="AH136" s="281"/>
      <c r="AI136" s="281"/>
      <c r="AJ136" s="269"/>
      <c r="AK136" s="276"/>
      <c r="AL136" s="276"/>
      <c r="AM136" s="270"/>
      <c r="AN136" s="270"/>
      <c r="AO136" s="270"/>
      <c r="AP136" s="270"/>
      <c r="AQ136" s="273"/>
      <c r="AR136" s="273"/>
      <c r="AS136" s="273"/>
      <c r="AT136" s="273"/>
      <c r="AU136" s="270"/>
      <c r="AV136" s="276"/>
      <c r="AW136" s="276"/>
      <c r="AX136" s="275"/>
      <c r="AY136" s="276"/>
      <c r="AZ136" s="276"/>
      <c r="BA136" s="275"/>
      <c r="BB136" s="276"/>
      <c r="BC136" s="276"/>
      <c r="BD136" s="276"/>
      <c r="BE136" s="276"/>
      <c r="BF136" s="270"/>
      <c r="BG136" s="351"/>
      <c r="BH136" s="270"/>
      <c r="BI136" s="270"/>
      <c r="BJ136" s="276"/>
      <c r="BK136" s="276"/>
      <c r="BL136" s="370"/>
      <c r="BM136" s="373"/>
      <c r="BN136" s="370"/>
      <c r="BO136" s="282"/>
      <c r="BP136" s="276"/>
      <c r="BQ136" s="273"/>
      <c r="BR136" s="281"/>
      <c r="BS136" s="276"/>
      <c r="BT136" s="272"/>
      <c r="BU136" s="272"/>
      <c r="BV136" s="272"/>
      <c r="BW136" s="272"/>
      <c r="BX136" s="272"/>
      <c r="BY136" s="272"/>
      <c r="BZ136" s="272"/>
      <c r="CA136" s="277"/>
      <c r="CB136" s="273"/>
      <c r="CC136" s="276"/>
      <c r="CD136" s="275"/>
      <c r="CE136" s="275"/>
      <c r="CF136" s="270"/>
      <c r="CG136" s="270"/>
      <c r="CH136" s="269"/>
      <c r="CI136" s="281"/>
      <c r="CJ136" s="270"/>
      <c r="CK136" s="278"/>
      <c r="CL136" s="278"/>
      <c r="CM136" s="278"/>
      <c r="CN136" s="279"/>
      <c r="CO136" s="279"/>
      <c r="CP136" s="269"/>
      <c r="CQ136" s="281"/>
      <c r="CR136" s="276"/>
      <c r="CS136" s="272"/>
      <c r="CT136" s="272"/>
      <c r="CU136" s="278"/>
      <c r="CV136" s="278"/>
      <c r="CW136" s="278"/>
      <c r="CX136" s="278"/>
      <c r="CY136" s="278"/>
      <c r="CZ136" s="278"/>
      <c r="DA136" s="278"/>
      <c r="DB136" s="281"/>
      <c r="DC136" s="276"/>
      <c r="DD136" s="276"/>
      <c r="DE136" s="269"/>
      <c r="DF136" s="269"/>
      <c r="DG136" s="270"/>
      <c r="DH136" s="270"/>
      <c r="DI136" s="276"/>
      <c r="DJ136" s="276"/>
      <c r="DK136" s="276"/>
      <c r="DL136" s="276"/>
      <c r="DM136" s="272"/>
      <c r="DN136" s="269"/>
      <c r="DO136" s="269"/>
      <c r="DP136" s="272"/>
      <c r="DQ136" s="269"/>
      <c r="DR136" s="281"/>
      <c r="DS136" s="269"/>
      <c r="DT136" s="274"/>
      <c r="DU136" s="275"/>
      <c r="DV136" s="275"/>
      <c r="DW136" s="273"/>
      <c r="DX136" s="273"/>
      <c r="DY136" s="275"/>
      <c r="DZ136" s="275"/>
      <c r="EA136" s="275"/>
      <c r="EB136" s="275"/>
      <c r="EC136" s="275"/>
      <c r="ED136" s="275"/>
      <c r="EE136" s="275"/>
      <c r="EF136" s="275"/>
      <c r="EG136" s="275"/>
      <c r="EH136" s="275"/>
      <c r="EI136" s="275"/>
      <c r="EJ136" s="275"/>
      <c r="EK136" s="273"/>
      <c r="EL136" s="289"/>
      <c r="EM136" s="289"/>
      <c r="EN136" s="289"/>
      <c r="EO136" s="289"/>
      <c r="EP136" s="289"/>
      <c r="EQ136" s="289"/>
      <c r="ER136" s="289"/>
      <c r="ES136" s="289"/>
      <c r="ET136" s="289"/>
      <c r="EU136" s="289"/>
      <c r="EV136" s="289"/>
      <c r="EW136" s="289"/>
      <c r="EX136" s="289"/>
      <c r="EY136" s="289"/>
      <c r="EZ136" s="289"/>
      <c r="FA136" s="289"/>
      <c r="FB136" s="289"/>
      <c r="FC136" s="289"/>
      <c r="FD136" s="289"/>
      <c r="FE136" s="290"/>
      <c r="FF136" s="290"/>
      <c r="FG136" s="290"/>
      <c r="FH136" s="290"/>
      <c r="FI136" s="290"/>
      <c r="FJ136" s="290"/>
      <c r="FK136" s="290"/>
      <c r="FL136" s="290"/>
      <c r="FM136" s="290"/>
      <c r="FN136" s="290"/>
      <c r="FO136" s="290"/>
      <c r="FP136" s="290"/>
      <c r="FQ136" s="290"/>
      <c r="FR136" s="290"/>
      <c r="FS136" s="290"/>
      <c r="FT136" s="290"/>
      <c r="FU136" s="290"/>
      <c r="FV136" s="290"/>
      <c r="FW136" s="290"/>
      <c r="FX136" s="268"/>
      <c r="FY136" s="268"/>
      <c r="FZ136" s="268"/>
      <c r="GA136" s="268"/>
      <c r="GB136" s="268"/>
      <c r="GC136" s="268"/>
      <c r="GD136" s="268"/>
      <c r="GE136" s="268"/>
      <c r="GF136" s="268"/>
      <c r="GG136" s="268"/>
      <c r="GH136" s="268"/>
      <c r="GI136" s="268"/>
      <c r="GJ136" s="268"/>
      <c r="GK136" s="268"/>
      <c r="GL136" s="268"/>
      <c r="GM136" s="268"/>
      <c r="GN136" s="268"/>
      <c r="GO136" s="268"/>
      <c r="HB136" s="294"/>
      <c r="HC136" s="294"/>
      <c r="HL136" s="341"/>
      <c r="HM136" s="341"/>
      <c r="HN136" s="341"/>
    </row>
    <row r="137" spans="1:222" x14ac:dyDescent="0.3">
      <c r="A137" s="269"/>
      <c r="B137" s="270"/>
      <c r="C137" s="270"/>
      <c r="D137" s="269"/>
      <c r="E137" s="281"/>
      <c r="F137" s="269"/>
      <c r="G137" s="384"/>
      <c r="H137" s="276"/>
      <c r="I137" s="272"/>
      <c r="J137" s="271"/>
      <c r="K137" s="269"/>
      <c r="L137" s="270"/>
      <c r="M137" s="270"/>
      <c r="N137" s="269"/>
      <c r="O137" s="270"/>
      <c r="P137" s="270"/>
      <c r="Q137" s="270"/>
      <c r="R137" s="270"/>
      <c r="S137" s="270"/>
      <c r="T137" s="270"/>
      <c r="U137" s="270"/>
      <c r="V137" s="270"/>
      <c r="W137" s="270"/>
      <c r="X137" s="270"/>
      <c r="Y137" s="270"/>
      <c r="Z137" s="269"/>
      <c r="AA137" s="269"/>
      <c r="AB137" s="269"/>
      <c r="AC137" s="269"/>
      <c r="AD137" s="281"/>
      <c r="AE137" s="281"/>
      <c r="AF137" s="276"/>
      <c r="AG137" s="276"/>
      <c r="AH137" s="281"/>
      <c r="AI137" s="281"/>
      <c r="AJ137" s="269"/>
      <c r="AK137" s="276"/>
      <c r="AL137" s="276"/>
      <c r="AM137" s="270"/>
      <c r="AN137" s="270"/>
      <c r="AO137" s="270"/>
      <c r="AP137" s="270"/>
      <c r="AQ137" s="273"/>
      <c r="AR137" s="273"/>
      <c r="AS137" s="273"/>
      <c r="AT137" s="273"/>
      <c r="AU137" s="270"/>
      <c r="AV137" s="276"/>
      <c r="AW137" s="276"/>
      <c r="AX137" s="275"/>
      <c r="AY137" s="276"/>
      <c r="AZ137" s="276"/>
      <c r="BA137" s="275"/>
      <c r="BB137" s="276"/>
      <c r="BC137" s="276"/>
      <c r="BD137" s="276"/>
      <c r="BE137" s="276"/>
      <c r="BF137" s="270"/>
      <c r="BG137" s="351"/>
      <c r="BH137" s="270"/>
      <c r="BI137" s="270"/>
      <c r="BJ137" s="276"/>
      <c r="BK137" s="276"/>
      <c r="BL137" s="370"/>
      <c r="BM137" s="373"/>
      <c r="BN137" s="370"/>
      <c r="BO137" s="282"/>
      <c r="BP137" s="276"/>
      <c r="BQ137" s="273"/>
      <c r="BR137" s="281"/>
      <c r="BS137" s="276"/>
      <c r="BT137" s="272"/>
      <c r="BU137" s="272"/>
      <c r="BV137" s="272"/>
      <c r="BW137" s="272"/>
      <c r="BX137" s="272"/>
      <c r="BY137" s="272"/>
      <c r="BZ137" s="272"/>
      <c r="CA137" s="277"/>
      <c r="CB137" s="273"/>
      <c r="CC137" s="276"/>
      <c r="CD137" s="275"/>
      <c r="CE137" s="275"/>
      <c r="CF137" s="270"/>
      <c r="CG137" s="270"/>
      <c r="CH137" s="269"/>
      <c r="CI137" s="281"/>
      <c r="CJ137" s="270"/>
      <c r="CK137" s="278"/>
      <c r="CL137" s="278"/>
      <c r="CM137" s="278"/>
      <c r="CN137" s="279"/>
      <c r="CO137" s="279"/>
      <c r="CP137" s="269"/>
      <c r="CQ137" s="281"/>
      <c r="CR137" s="276"/>
      <c r="CS137" s="272"/>
      <c r="CT137" s="272"/>
      <c r="CU137" s="278"/>
      <c r="CV137" s="278"/>
      <c r="CW137" s="278"/>
      <c r="CX137" s="278"/>
      <c r="CY137" s="278"/>
      <c r="CZ137" s="278"/>
      <c r="DA137" s="278"/>
      <c r="DB137" s="281"/>
      <c r="DC137" s="276"/>
      <c r="DD137" s="276"/>
      <c r="DE137" s="269"/>
      <c r="DF137" s="269"/>
      <c r="DG137" s="270"/>
      <c r="DH137" s="270"/>
      <c r="DI137" s="276"/>
      <c r="DJ137" s="276"/>
      <c r="DK137" s="276"/>
      <c r="DL137" s="276"/>
      <c r="DM137" s="272"/>
      <c r="DN137" s="269"/>
      <c r="DO137" s="269"/>
      <c r="DP137" s="272"/>
      <c r="DQ137" s="269"/>
      <c r="DR137" s="281"/>
      <c r="DS137" s="269"/>
      <c r="DT137" s="274"/>
      <c r="DU137" s="275"/>
      <c r="DV137" s="275"/>
      <c r="DW137" s="273"/>
      <c r="DX137" s="273"/>
      <c r="DY137" s="275"/>
      <c r="DZ137" s="275"/>
      <c r="EA137" s="275"/>
      <c r="EB137" s="275"/>
      <c r="EC137" s="275"/>
      <c r="ED137" s="275"/>
      <c r="EE137" s="275"/>
      <c r="EF137" s="275"/>
      <c r="EG137" s="275"/>
      <c r="EH137" s="275"/>
      <c r="EI137" s="275"/>
      <c r="EJ137" s="275"/>
      <c r="EK137" s="273"/>
      <c r="EL137" s="289"/>
      <c r="EM137" s="289"/>
      <c r="EN137" s="289"/>
      <c r="EO137" s="289"/>
      <c r="EP137" s="289"/>
      <c r="EQ137" s="289"/>
      <c r="ER137" s="289"/>
      <c r="ES137" s="289"/>
      <c r="ET137" s="289"/>
      <c r="EU137" s="289"/>
      <c r="EV137" s="289"/>
      <c r="EW137" s="289"/>
      <c r="EX137" s="289"/>
      <c r="EY137" s="289"/>
      <c r="EZ137" s="289"/>
      <c r="FA137" s="289"/>
      <c r="FB137" s="289"/>
      <c r="FC137" s="289"/>
      <c r="FD137" s="289"/>
      <c r="FE137" s="290"/>
      <c r="FF137" s="290"/>
      <c r="FG137" s="290"/>
      <c r="FH137" s="290"/>
      <c r="FI137" s="290"/>
      <c r="FJ137" s="290"/>
      <c r="FK137" s="290"/>
      <c r="FL137" s="290"/>
      <c r="FM137" s="290"/>
      <c r="FN137" s="290"/>
      <c r="FO137" s="290"/>
      <c r="FP137" s="290"/>
      <c r="FQ137" s="290"/>
      <c r="FR137" s="290"/>
      <c r="FS137" s="290"/>
      <c r="FT137" s="290"/>
      <c r="FU137" s="290"/>
      <c r="FV137" s="290"/>
      <c r="FW137" s="290"/>
      <c r="FX137" s="268"/>
      <c r="FY137" s="268"/>
      <c r="FZ137" s="268"/>
      <c r="GA137" s="268"/>
      <c r="GB137" s="268"/>
      <c r="GC137" s="268"/>
      <c r="GD137" s="268"/>
      <c r="GE137" s="268"/>
      <c r="GF137" s="268"/>
      <c r="GG137" s="268"/>
      <c r="GH137" s="268"/>
      <c r="GI137" s="268"/>
      <c r="GJ137" s="268"/>
      <c r="GK137" s="268"/>
      <c r="GL137" s="268"/>
      <c r="GM137" s="268"/>
      <c r="GN137" s="268"/>
      <c r="GO137" s="268"/>
      <c r="HB137" s="294"/>
      <c r="HC137" s="294"/>
      <c r="HL137" s="341"/>
      <c r="HM137" s="341"/>
      <c r="HN137" s="341"/>
    </row>
    <row r="138" spans="1:222" x14ac:dyDescent="0.3">
      <c r="A138" s="269"/>
      <c r="B138" s="270"/>
      <c r="C138" s="270"/>
      <c r="D138" s="269"/>
      <c r="E138" s="281"/>
      <c r="F138" s="269"/>
      <c r="G138" s="384"/>
      <c r="H138" s="276"/>
      <c r="I138" s="272"/>
      <c r="J138" s="271"/>
      <c r="K138" s="269"/>
      <c r="L138" s="270"/>
      <c r="M138" s="270"/>
      <c r="N138" s="269"/>
      <c r="O138" s="270"/>
      <c r="P138" s="270"/>
      <c r="Q138" s="270"/>
      <c r="R138" s="270"/>
      <c r="S138" s="270"/>
      <c r="T138" s="270"/>
      <c r="U138" s="270"/>
      <c r="V138" s="270"/>
      <c r="W138" s="270"/>
      <c r="X138" s="270"/>
      <c r="Y138" s="270"/>
      <c r="Z138" s="269"/>
      <c r="AA138" s="269"/>
      <c r="AB138" s="269"/>
      <c r="AC138" s="269"/>
      <c r="AD138" s="281"/>
      <c r="AE138" s="281"/>
      <c r="AF138" s="276"/>
      <c r="AG138" s="276"/>
      <c r="AH138" s="281"/>
      <c r="AI138" s="281"/>
      <c r="AJ138" s="269"/>
      <c r="AK138" s="276"/>
      <c r="AL138" s="276"/>
      <c r="AM138" s="270"/>
      <c r="AN138" s="270"/>
      <c r="AO138" s="270"/>
      <c r="AP138" s="270"/>
      <c r="AQ138" s="273"/>
      <c r="AR138" s="273"/>
      <c r="AS138" s="273"/>
      <c r="AT138" s="273"/>
      <c r="AU138" s="270"/>
      <c r="AV138" s="276"/>
      <c r="AW138" s="276"/>
      <c r="AX138" s="275"/>
      <c r="AY138" s="276"/>
      <c r="AZ138" s="276"/>
      <c r="BA138" s="275"/>
      <c r="BB138" s="276"/>
      <c r="BC138" s="276"/>
      <c r="BD138" s="276"/>
      <c r="BE138" s="276"/>
      <c r="BF138" s="270"/>
      <c r="BG138" s="351"/>
      <c r="BH138" s="270"/>
      <c r="BI138" s="270"/>
      <c r="BJ138" s="276"/>
      <c r="BK138" s="276"/>
      <c r="BL138" s="370"/>
      <c r="BM138" s="373"/>
      <c r="BN138" s="370"/>
      <c r="BO138" s="282"/>
      <c r="BP138" s="276"/>
      <c r="BQ138" s="273"/>
      <c r="BR138" s="281"/>
      <c r="BS138" s="276"/>
      <c r="BT138" s="272"/>
      <c r="BU138" s="272"/>
      <c r="BV138" s="272"/>
      <c r="BW138" s="272"/>
      <c r="BX138" s="272"/>
      <c r="BY138" s="272"/>
      <c r="BZ138" s="272"/>
      <c r="CA138" s="277"/>
      <c r="CB138" s="273"/>
      <c r="CC138" s="276"/>
      <c r="CD138" s="275"/>
      <c r="CE138" s="275"/>
      <c r="CF138" s="270"/>
      <c r="CG138" s="270"/>
      <c r="CH138" s="269"/>
      <c r="CI138" s="281"/>
      <c r="CJ138" s="270"/>
      <c r="CK138" s="278"/>
      <c r="CL138" s="278"/>
      <c r="CM138" s="278"/>
      <c r="CN138" s="279"/>
      <c r="CO138" s="279"/>
      <c r="CP138" s="269"/>
      <c r="CQ138" s="281"/>
      <c r="CR138" s="276"/>
      <c r="CS138" s="272"/>
      <c r="CT138" s="272"/>
      <c r="CU138" s="278"/>
      <c r="CV138" s="278"/>
      <c r="CW138" s="278"/>
      <c r="CX138" s="278"/>
      <c r="CY138" s="278"/>
      <c r="CZ138" s="278"/>
      <c r="DA138" s="278"/>
      <c r="DB138" s="281"/>
      <c r="DC138" s="276"/>
      <c r="DD138" s="276"/>
      <c r="DE138" s="269"/>
      <c r="DF138" s="269"/>
      <c r="DG138" s="270"/>
      <c r="DH138" s="270"/>
      <c r="DI138" s="276"/>
      <c r="DJ138" s="276"/>
      <c r="DK138" s="276"/>
      <c r="DL138" s="276"/>
      <c r="DM138" s="272"/>
      <c r="DN138" s="269"/>
      <c r="DO138" s="269"/>
      <c r="DP138" s="272"/>
      <c r="DQ138" s="269"/>
      <c r="DR138" s="281"/>
      <c r="DS138" s="269"/>
      <c r="DT138" s="274"/>
      <c r="DU138" s="275"/>
      <c r="DV138" s="275"/>
      <c r="DW138" s="273"/>
      <c r="DX138" s="273"/>
      <c r="DY138" s="275"/>
      <c r="DZ138" s="275"/>
      <c r="EA138" s="275"/>
      <c r="EB138" s="275"/>
      <c r="EC138" s="275"/>
      <c r="ED138" s="275"/>
      <c r="EE138" s="275"/>
      <c r="EF138" s="275"/>
      <c r="EG138" s="275"/>
      <c r="EH138" s="275"/>
      <c r="EI138" s="275"/>
      <c r="EJ138" s="275"/>
      <c r="EK138" s="273"/>
      <c r="EL138" s="289"/>
      <c r="EM138" s="289"/>
      <c r="EN138" s="289"/>
      <c r="EO138" s="289"/>
      <c r="EP138" s="289"/>
      <c r="EQ138" s="289"/>
      <c r="ER138" s="289"/>
      <c r="ES138" s="289"/>
      <c r="ET138" s="289"/>
      <c r="EU138" s="289"/>
      <c r="EV138" s="289"/>
      <c r="EW138" s="289"/>
      <c r="EX138" s="289"/>
      <c r="EY138" s="289"/>
      <c r="EZ138" s="289"/>
      <c r="FA138" s="289"/>
      <c r="FB138" s="289"/>
      <c r="FC138" s="289"/>
      <c r="FD138" s="289"/>
      <c r="FE138" s="290"/>
      <c r="FF138" s="290"/>
      <c r="FG138" s="290"/>
      <c r="FH138" s="290"/>
      <c r="FI138" s="290"/>
      <c r="FJ138" s="290"/>
      <c r="FK138" s="290"/>
      <c r="FL138" s="290"/>
      <c r="FM138" s="290"/>
      <c r="FN138" s="290"/>
      <c r="FO138" s="290"/>
      <c r="FP138" s="290"/>
      <c r="FQ138" s="290"/>
      <c r="FR138" s="290"/>
      <c r="FS138" s="290"/>
      <c r="FT138" s="290"/>
      <c r="FU138" s="290"/>
      <c r="FV138" s="290"/>
      <c r="FW138" s="290"/>
      <c r="FX138" s="268"/>
      <c r="FY138" s="268"/>
      <c r="FZ138" s="268"/>
      <c r="GA138" s="268"/>
      <c r="GB138" s="268"/>
      <c r="GC138" s="268"/>
      <c r="GD138" s="268"/>
      <c r="GE138" s="268"/>
      <c r="GF138" s="268"/>
      <c r="GG138" s="268"/>
      <c r="GH138" s="268"/>
      <c r="GI138" s="268"/>
      <c r="GJ138" s="268"/>
      <c r="GK138" s="268"/>
      <c r="GL138" s="268"/>
      <c r="GM138" s="268"/>
      <c r="GN138" s="268"/>
      <c r="GO138" s="268"/>
      <c r="HB138" s="294"/>
      <c r="HC138" s="294"/>
      <c r="HL138" s="341"/>
      <c r="HM138" s="341"/>
      <c r="HN138" s="341"/>
    </row>
    <row r="139" spans="1:222" x14ac:dyDescent="0.3">
      <c r="A139" s="269"/>
      <c r="B139" s="270"/>
      <c r="C139" s="270"/>
      <c r="D139" s="269"/>
      <c r="E139" s="281"/>
      <c r="F139" s="269"/>
      <c r="G139" s="384"/>
      <c r="H139" s="276"/>
      <c r="I139" s="272"/>
      <c r="J139" s="271"/>
      <c r="K139" s="269"/>
      <c r="L139" s="270"/>
      <c r="M139" s="270"/>
      <c r="N139" s="269"/>
      <c r="O139" s="270"/>
      <c r="P139" s="270"/>
      <c r="Q139" s="270"/>
      <c r="R139" s="270"/>
      <c r="S139" s="270"/>
      <c r="T139" s="270"/>
      <c r="U139" s="270"/>
      <c r="V139" s="270"/>
      <c r="W139" s="270"/>
      <c r="X139" s="270"/>
      <c r="Y139" s="270"/>
      <c r="Z139" s="269"/>
      <c r="AA139" s="269"/>
      <c r="AB139" s="269"/>
      <c r="AC139" s="269"/>
      <c r="AD139" s="281"/>
      <c r="AE139" s="281"/>
      <c r="AF139" s="276"/>
      <c r="AG139" s="276"/>
      <c r="AH139" s="281"/>
      <c r="AI139" s="281"/>
      <c r="AJ139" s="269"/>
      <c r="AK139" s="276"/>
      <c r="AL139" s="276"/>
      <c r="AM139" s="270"/>
      <c r="AN139" s="270"/>
      <c r="AO139" s="270"/>
      <c r="AP139" s="270"/>
      <c r="AQ139" s="273"/>
      <c r="AR139" s="273"/>
      <c r="AS139" s="273"/>
      <c r="AT139" s="273"/>
      <c r="AU139" s="270"/>
      <c r="AV139" s="276"/>
      <c r="AW139" s="276"/>
      <c r="AX139" s="275"/>
      <c r="AY139" s="276"/>
      <c r="AZ139" s="276"/>
      <c r="BA139" s="275"/>
      <c r="BB139" s="276"/>
      <c r="BC139" s="276"/>
      <c r="BD139" s="276"/>
      <c r="BE139" s="276"/>
      <c r="BF139" s="270"/>
      <c r="BG139" s="351"/>
      <c r="BH139" s="270"/>
      <c r="BI139" s="270"/>
      <c r="BJ139" s="276"/>
      <c r="BK139" s="276"/>
      <c r="BL139" s="370"/>
      <c r="BM139" s="373"/>
      <c r="BN139" s="370"/>
      <c r="BO139" s="282"/>
      <c r="BP139" s="276"/>
      <c r="BQ139" s="273"/>
      <c r="BR139" s="281"/>
      <c r="BS139" s="276"/>
      <c r="BT139" s="272"/>
      <c r="BU139" s="272"/>
      <c r="BV139" s="272"/>
      <c r="BW139" s="272"/>
      <c r="BX139" s="272"/>
      <c r="BY139" s="272"/>
      <c r="BZ139" s="272"/>
      <c r="CA139" s="277"/>
      <c r="CB139" s="273"/>
      <c r="CC139" s="276"/>
      <c r="CD139" s="275"/>
      <c r="CE139" s="275"/>
      <c r="CF139" s="270"/>
      <c r="CG139" s="270"/>
      <c r="CH139" s="269"/>
      <c r="CI139" s="281"/>
      <c r="CJ139" s="270"/>
      <c r="CK139" s="278"/>
      <c r="CL139" s="278"/>
      <c r="CM139" s="278"/>
      <c r="CN139" s="279"/>
      <c r="CO139" s="279"/>
      <c r="CP139" s="269"/>
      <c r="CQ139" s="281"/>
      <c r="CR139" s="276"/>
      <c r="CS139" s="272"/>
      <c r="CT139" s="272"/>
      <c r="CU139" s="278"/>
      <c r="CV139" s="278"/>
      <c r="CW139" s="278"/>
      <c r="CX139" s="278"/>
      <c r="CY139" s="278"/>
      <c r="CZ139" s="278"/>
      <c r="DA139" s="278"/>
      <c r="DB139" s="281"/>
      <c r="DC139" s="276"/>
      <c r="DD139" s="276"/>
      <c r="DE139" s="269"/>
      <c r="DF139" s="269"/>
      <c r="DG139" s="270"/>
      <c r="DH139" s="270"/>
      <c r="DI139" s="276"/>
      <c r="DJ139" s="276"/>
      <c r="DK139" s="276"/>
      <c r="DL139" s="276"/>
      <c r="DM139" s="272"/>
      <c r="DN139" s="269"/>
      <c r="DO139" s="269"/>
      <c r="DP139" s="272"/>
      <c r="DQ139" s="269"/>
      <c r="DR139" s="281"/>
      <c r="DS139" s="269"/>
      <c r="DT139" s="274"/>
      <c r="DU139" s="275"/>
      <c r="DV139" s="275"/>
      <c r="DW139" s="273"/>
      <c r="DX139" s="273"/>
      <c r="DY139" s="275"/>
      <c r="DZ139" s="275"/>
      <c r="EA139" s="275"/>
      <c r="EB139" s="275"/>
      <c r="EC139" s="275"/>
      <c r="ED139" s="275"/>
      <c r="EE139" s="275"/>
      <c r="EF139" s="275"/>
      <c r="EG139" s="275"/>
      <c r="EH139" s="275"/>
      <c r="EI139" s="275"/>
      <c r="EJ139" s="275"/>
      <c r="EK139" s="273"/>
      <c r="EL139" s="289"/>
      <c r="EM139" s="289"/>
      <c r="EN139" s="289"/>
      <c r="EO139" s="289"/>
      <c r="EP139" s="289"/>
      <c r="EQ139" s="289"/>
      <c r="ER139" s="289"/>
      <c r="ES139" s="289"/>
      <c r="ET139" s="289"/>
      <c r="EU139" s="289"/>
      <c r="EV139" s="289"/>
      <c r="EW139" s="289"/>
      <c r="EX139" s="289"/>
      <c r="EY139" s="289"/>
      <c r="EZ139" s="289"/>
      <c r="FA139" s="289"/>
      <c r="FB139" s="289"/>
      <c r="FC139" s="289"/>
      <c r="FD139" s="289"/>
      <c r="FE139" s="290"/>
      <c r="FF139" s="290"/>
      <c r="FG139" s="290"/>
      <c r="FH139" s="290"/>
      <c r="FI139" s="290"/>
      <c r="FJ139" s="290"/>
      <c r="FK139" s="290"/>
      <c r="FL139" s="290"/>
      <c r="FM139" s="290"/>
      <c r="FN139" s="290"/>
      <c r="FO139" s="290"/>
      <c r="FP139" s="290"/>
      <c r="FQ139" s="290"/>
      <c r="FR139" s="290"/>
      <c r="FS139" s="290"/>
      <c r="FT139" s="290"/>
      <c r="FU139" s="290"/>
      <c r="FV139" s="290"/>
      <c r="FW139" s="290"/>
      <c r="FX139" s="268"/>
      <c r="FY139" s="268"/>
      <c r="FZ139" s="268"/>
      <c r="GA139" s="268"/>
      <c r="GB139" s="268"/>
      <c r="GC139" s="268"/>
      <c r="GD139" s="268"/>
      <c r="GE139" s="268"/>
      <c r="GF139" s="268"/>
      <c r="GG139" s="268"/>
      <c r="GH139" s="268"/>
      <c r="GI139" s="268"/>
      <c r="GJ139" s="268"/>
      <c r="GK139" s="268"/>
      <c r="GL139" s="268"/>
      <c r="GM139" s="268"/>
      <c r="GN139" s="268"/>
      <c r="GO139" s="268"/>
      <c r="HB139" s="294"/>
      <c r="HC139" s="294"/>
      <c r="HL139" s="341"/>
      <c r="HM139" s="341"/>
      <c r="HN139" s="341"/>
    </row>
    <row r="140" spans="1:222" x14ac:dyDescent="0.3">
      <c r="A140" s="269"/>
      <c r="B140" s="270"/>
      <c r="C140" s="270"/>
      <c r="D140" s="269"/>
      <c r="E140" s="281"/>
      <c r="F140" s="269"/>
      <c r="G140" s="384"/>
      <c r="H140" s="276"/>
      <c r="I140" s="272"/>
      <c r="J140" s="271"/>
      <c r="K140" s="269"/>
      <c r="L140" s="270"/>
      <c r="M140" s="270"/>
      <c r="N140" s="269"/>
      <c r="O140" s="270"/>
      <c r="P140" s="270"/>
      <c r="Q140" s="270"/>
      <c r="R140" s="270"/>
      <c r="S140" s="270"/>
      <c r="T140" s="270"/>
      <c r="U140" s="270"/>
      <c r="V140" s="270"/>
      <c r="W140" s="270"/>
      <c r="X140" s="270"/>
      <c r="Y140" s="270"/>
      <c r="Z140" s="269"/>
      <c r="AA140" s="269"/>
      <c r="AB140" s="269"/>
      <c r="AC140" s="269"/>
      <c r="AD140" s="281"/>
      <c r="AE140" s="281"/>
      <c r="AF140" s="276"/>
      <c r="AG140" s="276"/>
      <c r="AH140" s="281"/>
      <c r="AI140" s="281"/>
      <c r="AJ140" s="269"/>
      <c r="AK140" s="276"/>
      <c r="AL140" s="276"/>
      <c r="AM140" s="270"/>
      <c r="AN140" s="270"/>
      <c r="AO140" s="270"/>
      <c r="AP140" s="270"/>
      <c r="AQ140" s="273"/>
      <c r="AR140" s="273"/>
      <c r="AS140" s="273"/>
      <c r="AT140" s="273"/>
      <c r="AU140" s="270"/>
      <c r="AV140" s="276"/>
      <c r="AW140" s="276"/>
      <c r="AX140" s="275"/>
      <c r="AY140" s="276"/>
      <c r="AZ140" s="276"/>
      <c r="BA140" s="275"/>
      <c r="BB140" s="276"/>
      <c r="BC140" s="276"/>
      <c r="BD140" s="276"/>
      <c r="BE140" s="276"/>
      <c r="BF140" s="270"/>
      <c r="BG140" s="351"/>
      <c r="BH140" s="270"/>
      <c r="BI140" s="270"/>
      <c r="BJ140" s="276"/>
      <c r="BK140" s="276"/>
      <c r="BL140" s="370"/>
      <c r="BM140" s="373"/>
      <c r="BN140" s="370"/>
      <c r="BO140" s="282"/>
      <c r="BP140" s="276"/>
      <c r="BQ140" s="273"/>
      <c r="BR140" s="281"/>
      <c r="BS140" s="276"/>
      <c r="BT140" s="272"/>
      <c r="BU140" s="272"/>
      <c r="BV140" s="272"/>
      <c r="BW140" s="272"/>
      <c r="BX140" s="272"/>
      <c r="BY140" s="272"/>
      <c r="BZ140" s="272"/>
      <c r="CA140" s="277"/>
      <c r="CB140" s="273"/>
      <c r="CC140" s="276"/>
      <c r="CD140" s="275"/>
      <c r="CE140" s="275"/>
      <c r="CF140" s="270"/>
      <c r="CG140" s="270"/>
      <c r="CH140" s="269"/>
      <c r="CI140" s="281"/>
      <c r="CJ140" s="270"/>
      <c r="CK140" s="278"/>
      <c r="CL140" s="278"/>
      <c r="CM140" s="278"/>
      <c r="CN140" s="279"/>
      <c r="CO140" s="279"/>
      <c r="CP140" s="269"/>
      <c r="CQ140" s="281"/>
      <c r="CR140" s="276"/>
      <c r="CS140" s="272"/>
      <c r="CT140" s="272"/>
      <c r="CU140" s="278"/>
      <c r="CV140" s="278"/>
      <c r="CW140" s="278"/>
      <c r="CX140" s="278"/>
      <c r="CY140" s="278"/>
      <c r="CZ140" s="278"/>
      <c r="DA140" s="278"/>
      <c r="DB140" s="281"/>
      <c r="DC140" s="276"/>
      <c r="DD140" s="276"/>
      <c r="DE140" s="269"/>
      <c r="DF140" s="269"/>
      <c r="DG140" s="270"/>
      <c r="DH140" s="270"/>
      <c r="DI140" s="276"/>
      <c r="DJ140" s="276"/>
      <c r="DK140" s="276"/>
      <c r="DL140" s="276"/>
      <c r="DM140" s="272"/>
      <c r="DN140" s="269"/>
      <c r="DO140" s="269"/>
      <c r="DP140" s="272"/>
      <c r="DQ140" s="269"/>
      <c r="DR140" s="281"/>
      <c r="DS140" s="269"/>
      <c r="DT140" s="274"/>
      <c r="DU140" s="275"/>
      <c r="DV140" s="275"/>
      <c r="DW140" s="273"/>
      <c r="DX140" s="273"/>
      <c r="DY140" s="275"/>
      <c r="DZ140" s="275"/>
      <c r="EA140" s="275"/>
      <c r="EB140" s="275"/>
      <c r="EC140" s="275"/>
      <c r="ED140" s="275"/>
      <c r="EE140" s="275"/>
      <c r="EF140" s="275"/>
      <c r="EG140" s="275"/>
      <c r="EH140" s="275"/>
      <c r="EI140" s="275"/>
      <c r="EJ140" s="275"/>
      <c r="EK140" s="273"/>
      <c r="EL140" s="289"/>
      <c r="EM140" s="289"/>
      <c r="EN140" s="289"/>
      <c r="EO140" s="289"/>
      <c r="EP140" s="289"/>
      <c r="EQ140" s="289"/>
      <c r="ER140" s="289"/>
      <c r="ES140" s="289"/>
      <c r="ET140" s="289"/>
      <c r="EU140" s="289"/>
      <c r="EV140" s="289"/>
      <c r="EW140" s="289"/>
      <c r="EX140" s="289"/>
      <c r="EY140" s="289"/>
      <c r="EZ140" s="289"/>
      <c r="FA140" s="289"/>
      <c r="FB140" s="289"/>
      <c r="FC140" s="289"/>
      <c r="FD140" s="289"/>
      <c r="FE140" s="290"/>
      <c r="FF140" s="290"/>
      <c r="FG140" s="290"/>
      <c r="FH140" s="290"/>
      <c r="FI140" s="290"/>
      <c r="FJ140" s="290"/>
      <c r="FK140" s="290"/>
      <c r="FL140" s="290"/>
      <c r="FM140" s="290"/>
      <c r="FN140" s="290"/>
      <c r="FO140" s="290"/>
      <c r="FP140" s="290"/>
      <c r="FQ140" s="290"/>
      <c r="FR140" s="290"/>
      <c r="FS140" s="290"/>
      <c r="FT140" s="290"/>
      <c r="FU140" s="290"/>
      <c r="FV140" s="290"/>
      <c r="FW140" s="290"/>
      <c r="FX140" s="268"/>
      <c r="FY140" s="268"/>
      <c r="FZ140" s="268"/>
      <c r="GA140" s="268"/>
      <c r="GB140" s="268"/>
      <c r="GC140" s="268"/>
      <c r="GD140" s="268"/>
      <c r="GE140" s="268"/>
      <c r="GF140" s="268"/>
      <c r="GG140" s="268"/>
      <c r="GH140" s="268"/>
      <c r="GI140" s="268"/>
      <c r="GJ140" s="268"/>
      <c r="GK140" s="268"/>
      <c r="GL140" s="268"/>
      <c r="GM140" s="268"/>
      <c r="GN140" s="268"/>
      <c r="GO140" s="268"/>
      <c r="HB140" s="294"/>
      <c r="HC140" s="294"/>
      <c r="HL140" s="341"/>
      <c r="HM140" s="341"/>
      <c r="HN140" s="341"/>
    </row>
    <row r="141" spans="1:222" x14ac:dyDescent="0.3">
      <c r="A141" s="269"/>
      <c r="B141" s="270"/>
      <c r="C141" s="270"/>
      <c r="D141" s="269"/>
      <c r="E141" s="281"/>
      <c r="F141" s="269"/>
      <c r="G141" s="384"/>
      <c r="H141" s="276"/>
      <c r="I141" s="272"/>
      <c r="J141" s="271"/>
      <c r="K141" s="269"/>
      <c r="L141" s="270"/>
      <c r="M141" s="270"/>
      <c r="N141" s="269"/>
      <c r="O141" s="270"/>
      <c r="P141" s="270"/>
      <c r="Q141" s="270"/>
      <c r="R141" s="270"/>
      <c r="S141" s="270"/>
      <c r="T141" s="270"/>
      <c r="U141" s="270"/>
      <c r="V141" s="270"/>
      <c r="W141" s="270"/>
      <c r="X141" s="270"/>
      <c r="Y141" s="270"/>
      <c r="Z141" s="269"/>
      <c r="AA141" s="269"/>
      <c r="AB141" s="269"/>
      <c r="AC141" s="269"/>
      <c r="AD141" s="281"/>
      <c r="AE141" s="281"/>
      <c r="AF141" s="276"/>
      <c r="AG141" s="276"/>
      <c r="AH141" s="281"/>
      <c r="AI141" s="281"/>
      <c r="AJ141" s="269"/>
      <c r="AK141" s="276"/>
      <c r="AL141" s="276"/>
      <c r="AM141" s="270"/>
      <c r="AN141" s="270"/>
      <c r="AO141" s="270"/>
      <c r="AP141" s="270"/>
      <c r="AQ141" s="273"/>
      <c r="AR141" s="273"/>
      <c r="AS141" s="273"/>
      <c r="AT141" s="273"/>
      <c r="AU141" s="270"/>
      <c r="AV141" s="276"/>
      <c r="AW141" s="276"/>
      <c r="AX141" s="275"/>
      <c r="AY141" s="276"/>
      <c r="AZ141" s="276"/>
      <c r="BA141" s="275"/>
      <c r="BB141" s="276"/>
      <c r="BC141" s="276"/>
      <c r="BD141" s="276"/>
      <c r="BE141" s="276"/>
      <c r="BF141" s="270"/>
      <c r="BG141" s="351"/>
      <c r="BH141" s="270"/>
      <c r="BI141" s="270"/>
      <c r="BJ141" s="276"/>
      <c r="BK141" s="276"/>
      <c r="BL141" s="370"/>
      <c r="BM141" s="373"/>
      <c r="BN141" s="370"/>
      <c r="BO141" s="282"/>
      <c r="BP141" s="276"/>
      <c r="BQ141" s="273"/>
      <c r="BR141" s="281"/>
      <c r="BS141" s="276"/>
      <c r="BT141" s="272"/>
      <c r="BU141" s="272"/>
      <c r="BV141" s="272"/>
      <c r="BW141" s="272"/>
      <c r="BX141" s="272"/>
      <c r="BY141" s="272"/>
      <c r="BZ141" s="272"/>
      <c r="CA141" s="277"/>
      <c r="CB141" s="273"/>
      <c r="CC141" s="276"/>
      <c r="CD141" s="275"/>
      <c r="CE141" s="275"/>
      <c r="CF141" s="270"/>
      <c r="CG141" s="270"/>
      <c r="CH141" s="269"/>
      <c r="CI141" s="281"/>
      <c r="CJ141" s="270"/>
      <c r="CK141" s="278"/>
      <c r="CL141" s="278"/>
      <c r="CM141" s="278"/>
      <c r="CN141" s="279"/>
      <c r="CO141" s="279"/>
      <c r="CP141" s="269"/>
      <c r="CQ141" s="281"/>
      <c r="CR141" s="276"/>
      <c r="CS141" s="272"/>
      <c r="CT141" s="272"/>
      <c r="CU141" s="278"/>
      <c r="CV141" s="278"/>
      <c r="CW141" s="278"/>
      <c r="CX141" s="278"/>
      <c r="CY141" s="278"/>
      <c r="CZ141" s="278"/>
      <c r="DA141" s="278"/>
      <c r="DB141" s="281"/>
      <c r="DC141" s="276"/>
      <c r="DD141" s="276"/>
      <c r="DE141" s="269"/>
      <c r="DF141" s="269"/>
      <c r="DG141" s="270"/>
      <c r="DH141" s="270"/>
      <c r="DI141" s="276"/>
      <c r="DJ141" s="276"/>
      <c r="DK141" s="276"/>
      <c r="DL141" s="276"/>
      <c r="DM141" s="272"/>
      <c r="DN141" s="269"/>
      <c r="DO141" s="269"/>
      <c r="DP141" s="272"/>
      <c r="DQ141" s="269"/>
      <c r="DR141" s="281"/>
      <c r="DS141" s="269"/>
      <c r="DT141" s="274"/>
      <c r="DU141" s="275"/>
      <c r="DV141" s="275"/>
      <c r="DW141" s="273"/>
      <c r="DX141" s="273"/>
      <c r="DY141" s="275"/>
      <c r="DZ141" s="275"/>
      <c r="EA141" s="275"/>
      <c r="EB141" s="275"/>
      <c r="EC141" s="275"/>
      <c r="ED141" s="275"/>
      <c r="EE141" s="275"/>
      <c r="EF141" s="275"/>
      <c r="EG141" s="275"/>
      <c r="EH141" s="275"/>
      <c r="EI141" s="275"/>
      <c r="EJ141" s="275"/>
      <c r="EK141" s="273"/>
      <c r="EL141" s="289"/>
      <c r="EM141" s="289"/>
      <c r="EN141" s="289"/>
      <c r="EO141" s="289"/>
      <c r="EP141" s="289"/>
      <c r="EQ141" s="289"/>
      <c r="ER141" s="289"/>
      <c r="ES141" s="289"/>
      <c r="ET141" s="289"/>
      <c r="EU141" s="289"/>
      <c r="EV141" s="289"/>
      <c r="EW141" s="289"/>
      <c r="EX141" s="289"/>
      <c r="EY141" s="289"/>
      <c r="EZ141" s="289"/>
      <c r="FA141" s="289"/>
      <c r="FB141" s="289"/>
      <c r="FC141" s="289"/>
      <c r="FD141" s="289"/>
      <c r="FE141" s="290"/>
      <c r="FF141" s="290"/>
      <c r="FG141" s="290"/>
      <c r="FH141" s="290"/>
      <c r="FI141" s="290"/>
      <c r="FJ141" s="290"/>
      <c r="FK141" s="290"/>
      <c r="FL141" s="290"/>
      <c r="FM141" s="290"/>
      <c r="FN141" s="290"/>
      <c r="FO141" s="290"/>
      <c r="FP141" s="290"/>
      <c r="FQ141" s="290"/>
      <c r="FR141" s="290"/>
      <c r="FS141" s="290"/>
      <c r="FT141" s="290"/>
      <c r="FU141" s="290"/>
      <c r="FV141" s="290"/>
      <c r="FW141" s="290"/>
      <c r="FX141" s="268"/>
      <c r="FY141" s="268"/>
      <c r="FZ141" s="268"/>
      <c r="GA141" s="268"/>
      <c r="GB141" s="268"/>
      <c r="GC141" s="268"/>
      <c r="GD141" s="268"/>
      <c r="GE141" s="268"/>
      <c r="GF141" s="268"/>
      <c r="GG141" s="268"/>
      <c r="GH141" s="268"/>
      <c r="GI141" s="268"/>
      <c r="GJ141" s="268"/>
      <c r="GK141" s="268"/>
      <c r="GL141" s="268"/>
      <c r="GM141" s="268"/>
      <c r="GN141" s="268"/>
      <c r="GO141" s="268"/>
      <c r="HB141" s="294"/>
      <c r="HC141" s="294"/>
      <c r="HL141" s="341"/>
      <c r="HM141" s="341"/>
      <c r="HN141" s="341"/>
    </row>
    <row r="142" spans="1:222" x14ac:dyDescent="0.3">
      <c r="A142" s="269"/>
      <c r="B142" s="270"/>
      <c r="C142" s="270"/>
      <c r="D142" s="269"/>
      <c r="E142" s="281"/>
      <c r="F142" s="269"/>
      <c r="G142" s="384"/>
      <c r="H142" s="276"/>
      <c r="I142" s="272"/>
      <c r="J142" s="271"/>
      <c r="K142" s="269"/>
      <c r="L142" s="270"/>
      <c r="M142" s="270"/>
      <c r="N142" s="269"/>
      <c r="O142" s="270"/>
      <c r="P142" s="270"/>
      <c r="Q142" s="270"/>
      <c r="R142" s="270"/>
      <c r="S142" s="270"/>
      <c r="T142" s="270"/>
      <c r="U142" s="270"/>
      <c r="V142" s="270"/>
      <c r="W142" s="270"/>
      <c r="X142" s="270"/>
      <c r="Y142" s="270"/>
      <c r="Z142" s="269"/>
      <c r="AA142" s="269"/>
      <c r="AB142" s="269"/>
      <c r="AC142" s="269"/>
      <c r="AD142" s="281"/>
      <c r="AE142" s="281"/>
      <c r="AF142" s="276"/>
      <c r="AG142" s="276"/>
      <c r="AH142" s="281"/>
      <c r="AI142" s="281"/>
      <c r="AJ142" s="269"/>
      <c r="AK142" s="276"/>
      <c r="AL142" s="276"/>
      <c r="AM142" s="270"/>
      <c r="AN142" s="270"/>
      <c r="AO142" s="270"/>
      <c r="AP142" s="270"/>
      <c r="AQ142" s="273"/>
      <c r="AR142" s="273"/>
      <c r="AS142" s="273"/>
      <c r="AT142" s="273"/>
      <c r="AU142" s="270"/>
      <c r="AV142" s="276"/>
      <c r="AW142" s="276"/>
      <c r="AX142" s="275"/>
      <c r="AY142" s="276"/>
      <c r="AZ142" s="276"/>
      <c r="BA142" s="275"/>
      <c r="BB142" s="276"/>
      <c r="BC142" s="276"/>
      <c r="BD142" s="276"/>
      <c r="BE142" s="276"/>
      <c r="BF142" s="270"/>
      <c r="BG142" s="351"/>
      <c r="BH142" s="270"/>
      <c r="BI142" s="270"/>
      <c r="BJ142" s="276"/>
      <c r="BK142" s="276"/>
      <c r="BL142" s="370"/>
      <c r="BM142" s="373"/>
      <c r="BN142" s="370"/>
      <c r="BO142" s="282"/>
      <c r="BP142" s="276"/>
      <c r="BQ142" s="273"/>
      <c r="BR142" s="281"/>
      <c r="BS142" s="276"/>
      <c r="BT142" s="272"/>
      <c r="BU142" s="272"/>
      <c r="BV142" s="272"/>
      <c r="BW142" s="272"/>
      <c r="BX142" s="272"/>
      <c r="BY142" s="272"/>
      <c r="BZ142" s="272"/>
      <c r="CA142" s="277"/>
      <c r="CB142" s="273"/>
      <c r="CC142" s="276"/>
      <c r="CD142" s="275"/>
      <c r="CE142" s="275"/>
      <c r="CF142" s="270"/>
      <c r="CG142" s="270"/>
      <c r="CH142" s="269"/>
      <c r="CI142" s="281"/>
      <c r="CJ142" s="270"/>
      <c r="CK142" s="278"/>
      <c r="CL142" s="278"/>
      <c r="CM142" s="278"/>
      <c r="CN142" s="279"/>
      <c r="CO142" s="279"/>
      <c r="CP142" s="269"/>
      <c r="CQ142" s="281"/>
      <c r="CR142" s="276"/>
      <c r="CS142" s="272"/>
      <c r="CT142" s="272"/>
      <c r="CU142" s="278"/>
      <c r="CV142" s="278"/>
      <c r="CW142" s="278"/>
      <c r="CX142" s="278"/>
      <c r="CY142" s="278"/>
      <c r="CZ142" s="278"/>
      <c r="DA142" s="278"/>
      <c r="DB142" s="281"/>
      <c r="DC142" s="276"/>
      <c r="DD142" s="276"/>
      <c r="DE142" s="269"/>
      <c r="DF142" s="269"/>
      <c r="DG142" s="270"/>
      <c r="DH142" s="270"/>
      <c r="DI142" s="276"/>
      <c r="DJ142" s="276"/>
      <c r="DK142" s="276"/>
      <c r="DL142" s="276"/>
      <c r="DM142" s="272"/>
      <c r="DN142" s="269"/>
      <c r="DO142" s="269"/>
      <c r="DP142" s="272"/>
      <c r="DQ142" s="269"/>
      <c r="DR142" s="281"/>
      <c r="DS142" s="269"/>
      <c r="DT142" s="274"/>
      <c r="DU142" s="275"/>
      <c r="DV142" s="275"/>
      <c r="DW142" s="273"/>
      <c r="DX142" s="273"/>
      <c r="DY142" s="275"/>
      <c r="DZ142" s="275"/>
      <c r="EA142" s="275"/>
      <c r="EB142" s="275"/>
      <c r="EC142" s="275"/>
      <c r="ED142" s="275"/>
      <c r="EE142" s="275"/>
      <c r="EF142" s="275"/>
      <c r="EG142" s="275"/>
      <c r="EH142" s="275"/>
      <c r="EI142" s="275"/>
      <c r="EJ142" s="275"/>
      <c r="EK142" s="273"/>
      <c r="EL142" s="289"/>
      <c r="EM142" s="289"/>
      <c r="EN142" s="289"/>
      <c r="EO142" s="289"/>
      <c r="EP142" s="289"/>
      <c r="EQ142" s="289"/>
      <c r="ER142" s="289"/>
      <c r="ES142" s="289"/>
      <c r="ET142" s="289"/>
      <c r="EU142" s="289"/>
      <c r="EV142" s="289"/>
      <c r="EW142" s="289"/>
      <c r="EX142" s="289"/>
      <c r="EY142" s="289"/>
      <c r="EZ142" s="289"/>
      <c r="FA142" s="289"/>
      <c r="FB142" s="289"/>
      <c r="FC142" s="289"/>
      <c r="FD142" s="289"/>
      <c r="FE142" s="290"/>
      <c r="FF142" s="290"/>
      <c r="FG142" s="290"/>
      <c r="FH142" s="290"/>
      <c r="FI142" s="290"/>
      <c r="FJ142" s="290"/>
      <c r="FK142" s="290"/>
      <c r="FL142" s="290"/>
      <c r="FM142" s="290"/>
      <c r="FN142" s="290"/>
      <c r="FO142" s="290"/>
      <c r="FP142" s="290"/>
      <c r="FQ142" s="290"/>
      <c r="FR142" s="290"/>
      <c r="FS142" s="290"/>
      <c r="FT142" s="290"/>
      <c r="FU142" s="290"/>
      <c r="FV142" s="290"/>
      <c r="FW142" s="290"/>
      <c r="FX142" s="268"/>
      <c r="FY142" s="268"/>
      <c r="FZ142" s="268"/>
      <c r="GA142" s="268"/>
      <c r="GB142" s="268"/>
      <c r="GC142" s="268"/>
      <c r="GD142" s="268"/>
      <c r="GE142" s="268"/>
      <c r="GF142" s="268"/>
      <c r="GG142" s="268"/>
      <c r="GH142" s="268"/>
      <c r="GI142" s="268"/>
      <c r="GJ142" s="268"/>
      <c r="GK142" s="268"/>
      <c r="GL142" s="268"/>
      <c r="GM142" s="268"/>
      <c r="GN142" s="268"/>
      <c r="GO142" s="268"/>
      <c r="HB142" s="294"/>
      <c r="HC142" s="294"/>
      <c r="HL142" s="341"/>
      <c r="HM142" s="341"/>
      <c r="HN142" s="341"/>
    </row>
    <row r="143" spans="1:222" x14ac:dyDescent="0.3">
      <c r="A143" s="269"/>
      <c r="B143" s="270"/>
      <c r="C143" s="270"/>
      <c r="D143" s="269"/>
      <c r="E143" s="281"/>
      <c r="F143" s="269"/>
      <c r="G143" s="384"/>
      <c r="H143" s="276"/>
      <c r="I143" s="272"/>
      <c r="J143" s="271"/>
      <c r="K143" s="269"/>
      <c r="L143" s="270"/>
      <c r="M143" s="270"/>
      <c r="N143" s="269"/>
      <c r="O143" s="270"/>
      <c r="P143" s="270"/>
      <c r="Q143" s="270"/>
      <c r="R143" s="270"/>
      <c r="S143" s="270"/>
      <c r="T143" s="270"/>
      <c r="U143" s="270"/>
      <c r="V143" s="270"/>
      <c r="W143" s="270"/>
      <c r="X143" s="270"/>
      <c r="Y143" s="270"/>
      <c r="Z143" s="269"/>
      <c r="AA143" s="269"/>
      <c r="AB143" s="269"/>
      <c r="AC143" s="269"/>
      <c r="AD143" s="281"/>
      <c r="AE143" s="281"/>
      <c r="AF143" s="276"/>
      <c r="AG143" s="276"/>
      <c r="AH143" s="281"/>
      <c r="AI143" s="281"/>
      <c r="AJ143" s="269"/>
      <c r="AK143" s="276"/>
      <c r="AL143" s="276"/>
      <c r="AM143" s="270"/>
      <c r="AN143" s="270"/>
      <c r="AO143" s="270"/>
      <c r="AP143" s="270"/>
      <c r="AQ143" s="273"/>
      <c r="AR143" s="273"/>
      <c r="AS143" s="273"/>
      <c r="AT143" s="273"/>
      <c r="AU143" s="270"/>
      <c r="AV143" s="276"/>
      <c r="AW143" s="276"/>
      <c r="AX143" s="275"/>
      <c r="AY143" s="276"/>
      <c r="AZ143" s="276"/>
      <c r="BA143" s="275"/>
      <c r="BB143" s="276"/>
      <c r="BC143" s="276"/>
      <c r="BD143" s="276"/>
      <c r="BE143" s="276"/>
      <c r="BF143" s="270"/>
      <c r="BG143" s="351"/>
      <c r="BH143" s="270"/>
      <c r="BI143" s="270"/>
      <c r="BJ143" s="276"/>
      <c r="BK143" s="276"/>
      <c r="BL143" s="370"/>
      <c r="BM143" s="373"/>
      <c r="BN143" s="370"/>
      <c r="BO143" s="282"/>
      <c r="BP143" s="276"/>
      <c r="BQ143" s="273"/>
      <c r="BR143" s="281"/>
      <c r="BS143" s="276"/>
      <c r="BT143" s="272"/>
      <c r="BU143" s="272"/>
      <c r="BV143" s="272"/>
      <c r="BW143" s="272"/>
      <c r="BX143" s="272"/>
      <c r="BY143" s="272"/>
      <c r="BZ143" s="272"/>
      <c r="CA143" s="277"/>
      <c r="CB143" s="273"/>
      <c r="CC143" s="276"/>
      <c r="CD143" s="275"/>
      <c r="CE143" s="275"/>
      <c r="CF143" s="270"/>
      <c r="CG143" s="270"/>
      <c r="CH143" s="269"/>
      <c r="CI143" s="281"/>
      <c r="CJ143" s="270"/>
      <c r="CK143" s="278"/>
      <c r="CL143" s="278"/>
      <c r="CM143" s="278"/>
      <c r="CN143" s="279"/>
      <c r="CO143" s="279"/>
      <c r="CP143" s="269"/>
      <c r="CQ143" s="281"/>
      <c r="CR143" s="276"/>
      <c r="CS143" s="272"/>
      <c r="CT143" s="272"/>
      <c r="CU143" s="278"/>
      <c r="CV143" s="278"/>
      <c r="CW143" s="278"/>
      <c r="CX143" s="278"/>
      <c r="CY143" s="278"/>
      <c r="CZ143" s="278"/>
      <c r="DA143" s="278"/>
      <c r="DB143" s="281"/>
      <c r="DC143" s="276"/>
      <c r="DD143" s="276"/>
      <c r="DE143" s="269"/>
      <c r="DF143" s="269"/>
      <c r="DG143" s="270"/>
      <c r="DH143" s="270"/>
      <c r="DI143" s="276"/>
      <c r="DJ143" s="276"/>
      <c r="DK143" s="276"/>
      <c r="DL143" s="276"/>
      <c r="DM143" s="272"/>
      <c r="DN143" s="269"/>
      <c r="DO143" s="269"/>
      <c r="DP143" s="272"/>
      <c r="DQ143" s="269"/>
      <c r="DR143" s="281"/>
      <c r="DS143" s="269"/>
      <c r="DT143" s="274"/>
      <c r="DU143" s="275"/>
      <c r="DV143" s="275"/>
      <c r="DW143" s="273"/>
      <c r="DX143" s="273"/>
      <c r="DY143" s="275"/>
      <c r="DZ143" s="275"/>
      <c r="EA143" s="275"/>
      <c r="EB143" s="275"/>
      <c r="EC143" s="275"/>
      <c r="ED143" s="275"/>
      <c r="EE143" s="275"/>
      <c r="EF143" s="275"/>
      <c r="EG143" s="275"/>
      <c r="EH143" s="275"/>
      <c r="EI143" s="275"/>
      <c r="EJ143" s="275"/>
      <c r="EK143" s="273"/>
      <c r="EL143" s="289"/>
      <c r="EM143" s="289"/>
      <c r="EN143" s="289"/>
      <c r="EO143" s="289"/>
      <c r="EP143" s="289"/>
      <c r="EQ143" s="289"/>
      <c r="ER143" s="289"/>
      <c r="ES143" s="289"/>
      <c r="ET143" s="289"/>
      <c r="EU143" s="289"/>
      <c r="EV143" s="289"/>
      <c r="EW143" s="289"/>
      <c r="EX143" s="289"/>
      <c r="EY143" s="289"/>
      <c r="EZ143" s="289"/>
      <c r="FA143" s="289"/>
      <c r="FB143" s="289"/>
      <c r="FC143" s="289"/>
      <c r="FD143" s="289"/>
      <c r="FE143" s="290"/>
      <c r="FF143" s="290"/>
      <c r="FG143" s="290"/>
      <c r="FH143" s="290"/>
      <c r="FI143" s="290"/>
      <c r="FJ143" s="290"/>
      <c r="FK143" s="290"/>
      <c r="FL143" s="290"/>
      <c r="FM143" s="290"/>
      <c r="FN143" s="290"/>
      <c r="FO143" s="290"/>
      <c r="FP143" s="290"/>
      <c r="FQ143" s="290"/>
      <c r="FR143" s="290"/>
      <c r="FS143" s="290"/>
      <c r="FT143" s="290"/>
      <c r="FU143" s="290"/>
      <c r="FV143" s="290"/>
      <c r="FW143" s="290"/>
      <c r="FX143" s="268"/>
      <c r="FY143" s="268"/>
      <c r="FZ143" s="268"/>
      <c r="GA143" s="268"/>
      <c r="GB143" s="268"/>
      <c r="GC143" s="268"/>
      <c r="GD143" s="268"/>
      <c r="GE143" s="268"/>
      <c r="GF143" s="268"/>
      <c r="GG143" s="268"/>
      <c r="GH143" s="268"/>
      <c r="GI143" s="268"/>
      <c r="GJ143" s="268"/>
      <c r="GK143" s="268"/>
      <c r="GL143" s="268"/>
      <c r="GM143" s="268"/>
      <c r="GN143" s="268"/>
      <c r="GO143" s="268"/>
      <c r="HB143" s="294"/>
      <c r="HC143" s="294"/>
      <c r="HL143" s="341"/>
      <c r="HM143" s="341"/>
      <c r="HN143" s="341"/>
    </row>
    <row r="144" spans="1:222" x14ac:dyDescent="0.3">
      <c r="A144" s="269"/>
      <c r="B144" s="270"/>
      <c r="C144" s="270"/>
      <c r="D144" s="269"/>
      <c r="E144" s="281"/>
      <c r="F144" s="269"/>
      <c r="G144" s="384"/>
      <c r="H144" s="276"/>
      <c r="I144" s="272"/>
      <c r="J144" s="271"/>
      <c r="K144" s="269"/>
      <c r="L144" s="270"/>
      <c r="M144" s="270"/>
      <c r="N144" s="269"/>
      <c r="O144" s="270"/>
      <c r="P144" s="270"/>
      <c r="Q144" s="270"/>
      <c r="R144" s="270"/>
      <c r="S144" s="270"/>
      <c r="T144" s="270"/>
      <c r="U144" s="270"/>
      <c r="V144" s="270"/>
      <c r="W144" s="270"/>
      <c r="X144" s="270"/>
      <c r="Y144" s="270"/>
      <c r="Z144" s="269"/>
      <c r="AA144" s="269"/>
      <c r="AB144" s="269"/>
      <c r="AC144" s="269"/>
      <c r="AD144" s="281"/>
      <c r="AE144" s="281"/>
      <c r="AF144" s="276"/>
      <c r="AG144" s="276"/>
      <c r="AH144" s="281"/>
      <c r="AI144" s="281"/>
      <c r="AJ144" s="269"/>
      <c r="AK144" s="276"/>
      <c r="AL144" s="276"/>
      <c r="AM144" s="270"/>
      <c r="AN144" s="270"/>
      <c r="AO144" s="270"/>
      <c r="AP144" s="270"/>
      <c r="AQ144" s="273"/>
      <c r="AR144" s="273"/>
      <c r="AS144" s="273"/>
      <c r="AT144" s="273"/>
      <c r="AU144" s="270"/>
      <c r="AV144" s="276"/>
      <c r="AW144" s="276"/>
      <c r="AX144" s="275"/>
      <c r="AY144" s="276"/>
      <c r="AZ144" s="276"/>
      <c r="BA144" s="275"/>
      <c r="BB144" s="276"/>
      <c r="BC144" s="276"/>
      <c r="BD144" s="276"/>
      <c r="BE144" s="276"/>
      <c r="BF144" s="270"/>
      <c r="BG144" s="351"/>
      <c r="BH144" s="270"/>
      <c r="BI144" s="270"/>
      <c r="BJ144" s="276"/>
      <c r="BK144" s="276"/>
      <c r="BL144" s="370"/>
      <c r="BM144" s="373"/>
      <c r="BN144" s="370"/>
      <c r="BO144" s="282"/>
      <c r="BP144" s="276"/>
      <c r="BQ144" s="273"/>
      <c r="BR144" s="281"/>
      <c r="BS144" s="276"/>
      <c r="BT144" s="272"/>
      <c r="BU144" s="272"/>
      <c r="BV144" s="272"/>
      <c r="BW144" s="272"/>
      <c r="BX144" s="272"/>
      <c r="BY144" s="272"/>
      <c r="BZ144" s="272"/>
      <c r="CA144" s="277"/>
      <c r="CB144" s="273"/>
      <c r="CC144" s="276"/>
      <c r="CD144" s="275"/>
      <c r="CE144" s="275"/>
      <c r="CF144" s="270"/>
      <c r="CG144" s="270"/>
      <c r="CH144" s="269"/>
      <c r="CI144" s="281"/>
      <c r="CJ144" s="270"/>
      <c r="CK144" s="278"/>
      <c r="CL144" s="278"/>
      <c r="CM144" s="278"/>
      <c r="CN144" s="279"/>
      <c r="CO144" s="279"/>
      <c r="CP144" s="269"/>
      <c r="CQ144" s="281"/>
      <c r="CR144" s="276"/>
      <c r="CS144" s="272"/>
      <c r="CT144" s="272"/>
      <c r="CU144" s="278"/>
      <c r="CV144" s="278"/>
      <c r="CW144" s="278"/>
      <c r="CX144" s="278"/>
      <c r="CY144" s="278"/>
      <c r="CZ144" s="278"/>
      <c r="DA144" s="278"/>
      <c r="DB144" s="281"/>
      <c r="DC144" s="276"/>
      <c r="DD144" s="276"/>
      <c r="DE144" s="269"/>
      <c r="DF144" s="269"/>
      <c r="DG144" s="270"/>
      <c r="DH144" s="270"/>
      <c r="DI144" s="276"/>
      <c r="DJ144" s="276"/>
      <c r="DK144" s="276"/>
      <c r="DL144" s="276"/>
      <c r="DM144" s="272"/>
      <c r="DN144" s="269"/>
      <c r="DO144" s="269"/>
      <c r="DP144" s="272"/>
      <c r="DQ144" s="269"/>
      <c r="DR144" s="281"/>
      <c r="DS144" s="269"/>
      <c r="DT144" s="274"/>
      <c r="DU144" s="275"/>
      <c r="DV144" s="275"/>
      <c r="DW144" s="273"/>
      <c r="DX144" s="273"/>
      <c r="DY144" s="275"/>
      <c r="DZ144" s="275"/>
      <c r="EA144" s="275"/>
      <c r="EB144" s="275"/>
      <c r="EC144" s="275"/>
      <c r="ED144" s="275"/>
      <c r="EE144" s="275"/>
      <c r="EF144" s="275"/>
      <c r="EG144" s="275"/>
      <c r="EH144" s="275"/>
      <c r="EI144" s="275"/>
      <c r="EJ144" s="275"/>
      <c r="EK144" s="273"/>
      <c r="EL144" s="289"/>
      <c r="EM144" s="289"/>
      <c r="EN144" s="289"/>
      <c r="EO144" s="289"/>
      <c r="EP144" s="289"/>
      <c r="EQ144" s="289"/>
      <c r="ER144" s="289"/>
      <c r="ES144" s="289"/>
      <c r="ET144" s="289"/>
      <c r="EU144" s="289"/>
      <c r="EV144" s="289"/>
      <c r="EW144" s="289"/>
      <c r="EX144" s="289"/>
      <c r="EY144" s="289"/>
      <c r="EZ144" s="289"/>
      <c r="FA144" s="289"/>
      <c r="FB144" s="289"/>
      <c r="FC144" s="289"/>
      <c r="FD144" s="289"/>
      <c r="FE144" s="290"/>
      <c r="FF144" s="290"/>
      <c r="FG144" s="290"/>
      <c r="FH144" s="290"/>
      <c r="FI144" s="290"/>
      <c r="FJ144" s="290"/>
      <c r="FK144" s="290"/>
      <c r="FL144" s="290"/>
      <c r="FM144" s="290"/>
      <c r="FN144" s="290"/>
      <c r="FO144" s="290"/>
      <c r="FP144" s="290"/>
      <c r="FQ144" s="290"/>
      <c r="FR144" s="290"/>
      <c r="FS144" s="290"/>
      <c r="FT144" s="290"/>
      <c r="FU144" s="290"/>
      <c r="FV144" s="290"/>
      <c r="FW144" s="290"/>
      <c r="FX144" s="268"/>
      <c r="FY144" s="268"/>
      <c r="FZ144" s="268"/>
      <c r="GA144" s="268"/>
      <c r="GB144" s="268"/>
      <c r="GC144" s="268"/>
      <c r="GD144" s="268"/>
      <c r="GE144" s="268"/>
      <c r="GF144" s="268"/>
      <c r="GG144" s="268"/>
      <c r="GH144" s="268"/>
      <c r="GI144" s="268"/>
      <c r="GJ144" s="268"/>
      <c r="GK144" s="268"/>
      <c r="GL144" s="268"/>
      <c r="GM144" s="268"/>
      <c r="GN144" s="268"/>
      <c r="GO144" s="268"/>
      <c r="HB144" s="294"/>
      <c r="HC144" s="294"/>
      <c r="HL144" s="341"/>
      <c r="HM144" s="341"/>
      <c r="HN144" s="341"/>
    </row>
    <row r="145" spans="1:222" x14ac:dyDescent="0.3">
      <c r="A145" s="269"/>
      <c r="B145" s="270"/>
      <c r="C145" s="270"/>
      <c r="D145" s="269"/>
      <c r="E145" s="281"/>
      <c r="F145" s="269"/>
      <c r="G145" s="384"/>
      <c r="H145" s="276"/>
      <c r="I145" s="272"/>
      <c r="J145" s="271"/>
      <c r="K145" s="269"/>
      <c r="L145" s="270"/>
      <c r="M145" s="270"/>
      <c r="N145" s="269"/>
      <c r="O145" s="270"/>
      <c r="P145" s="270"/>
      <c r="Q145" s="270"/>
      <c r="R145" s="270"/>
      <c r="S145" s="270"/>
      <c r="T145" s="270"/>
      <c r="U145" s="270"/>
      <c r="V145" s="270"/>
      <c r="W145" s="270"/>
      <c r="X145" s="270"/>
      <c r="Y145" s="270"/>
      <c r="Z145" s="269"/>
      <c r="AA145" s="269"/>
      <c r="AB145" s="269"/>
      <c r="AC145" s="269"/>
      <c r="AD145" s="281"/>
      <c r="AE145" s="281"/>
      <c r="AF145" s="276"/>
      <c r="AG145" s="276"/>
      <c r="AH145" s="281"/>
      <c r="AI145" s="281"/>
      <c r="AJ145" s="269"/>
      <c r="AK145" s="276"/>
      <c r="AL145" s="276"/>
      <c r="AM145" s="270"/>
      <c r="AN145" s="270"/>
      <c r="AO145" s="270"/>
      <c r="AP145" s="270"/>
      <c r="AQ145" s="273"/>
      <c r="AR145" s="273"/>
      <c r="AS145" s="273"/>
      <c r="AT145" s="273"/>
      <c r="AU145" s="270"/>
      <c r="AV145" s="276"/>
      <c r="AW145" s="276"/>
      <c r="AX145" s="275"/>
      <c r="AY145" s="276"/>
      <c r="AZ145" s="276"/>
      <c r="BA145" s="275"/>
      <c r="BB145" s="276"/>
      <c r="BC145" s="276"/>
      <c r="BD145" s="276"/>
      <c r="BE145" s="276"/>
      <c r="BF145" s="270"/>
      <c r="BG145" s="351"/>
      <c r="BH145" s="270"/>
      <c r="BI145" s="270"/>
      <c r="BJ145" s="276"/>
      <c r="BK145" s="276"/>
      <c r="BL145" s="370"/>
      <c r="BM145" s="373"/>
      <c r="BN145" s="370"/>
      <c r="BO145" s="282"/>
      <c r="BP145" s="276"/>
      <c r="BQ145" s="273"/>
      <c r="BR145" s="281"/>
      <c r="BS145" s="276"/>
      <c r="BT145" s="272"/>
      <c r="BU145" s="272"/>
      <c r="BV145" s="272"/>
      <c r="BW145" s="272"/>
      <c r="BX145" s="272"/>
      <c r="BY145" s="272"/>
      <c r="BZ145" s="272"/>
      <c r="CA145" s="277"/>
      <c r="CB145" s="273"/>
      <c r="CC145" s="276"/>
      <c r="CD145" s="275"/>
      <c r="CE145" s="275"/>
      <c r="CF145" s="270"/>
      <c r="CG145" s="270"/>
      <c r="CH145" s="269"/>
      <c r="CI145" s="281"/>
      <c r="CJ145" s="270"/>
      <c r="CK145" s="278"/>
      <c r="CL145" s="278"/>
      <c r="CM145" s="278"/>
      <c r="CN145" s="279"/>
      <c r="CO145" s="279"/>
      <c r="CP145" s="269"/>
      <c r="CQ145" s="281"/>
      <c r="CR145" s="276"/>
      <c r="CS145" s="272"/>
      <c r="CT145" s="272"/>
      <c r="CU145" s="278"/>
      <c r="CV145" s="278"/>
      <c r="CW145" s="278"/>
      <c r="CX145" s="278"/>
      <c r="CY145" s="278"/>
      <c r="CZ145" s="278"/>
      <c r="DA145" s="278"/>
      <c r="DB145" s="281"/>
      <c r="DC145" s="276"/>
      <c r="DD145" s="276"/>
      <c r="DE145" s="269"/>
      <c r="DF145" s="269"/>
      <c r="DG145" s="270"/>
      <c r="DH145" s="270"/>
      <c r="DI145" s="276"/>
      <c r="DJ145" s="276"/>
      <c r="DK145" s="276"/>
      <c r="DL145" s="276"/>
      <c r="DM145" s="272"/>
      <c r="DN145" s="269"/>
      <c r="DO145" s="269"/>
      <c r="DP145" s="272"/>
      <c r="DQ145" s="269"/>
      <c r="DR145" s="281"/>
      <c r="DS145" s="269"/>
      <c r="DT145" s="274"/>
      <c r="DU145" s="275"/>
      <c r="DV145" s="275"/>
      <c r="DW145" s="273"/>
      <c r="DX145" s="273"/>
      <c r="DY145" s="275"/>
      <c r="DZ145" s="275"/>
      <c r="EA145" s="275"/>
      <c r="EB145" s="275"/>
      <c r="EC145" s="275"/>
      <c r="ED145" s="275"/>
      <c r="EE145" s="275"/>
      <c r="EF145" s="275"/>
      <c r="EG145" s="275"/>
      <c r="EH145" s="275"/>
      <c r="EI145" s="275"/>
      <c r="EJ145" s="275"/>
      <c r="EK145" s="273"/>
      <c r="EL145" s="289"/>
      <c r="EM145" s="289"/>
      <c r="EN145" s="289"/>
      <c r="EO145" s="289"/>
      <c r="EP145" s="289"/>
      <c r="EQ145" s="289"/>
      <c r="ER145" s="289"/>
      <c r="ES145" s="289"/>
      <c r="ET145" s="289"/>
      <c r="EU145" s="289"/>
      <c r="EV145" s="289"/>
      <c r="EW145" s="289"/>
      <c r="EX145" s="289"/>
      <c r="EY145" s="289"/>
      <c r="EZ145" s="289"/>
      <c r="FA145" s="289"/>
      <c r="FB145" s="289"/>
      <c r="FC145" s="289"/>
      <c r="FD145" s="289"/>
      <c r="FE145" s="290"/>
      <c r="FF145" s="290"/>
      <c r="FG145" s="290"/>
      <c r="FH145" s="290"/>
      <c r="FI145" s="290"/>
      <c r="FJ145" s="290"/>
      <c r="FK145" s="290"/>
      <c r="FL145" s="290"/>
      <c r="FM145" s="290"/>
      <c r="FN145" s="290"/>
      <c r="FO145" s="290"/>
      <c r="FP145" s="290"/>
      <c r="FQ145" s="290"/>
      <c r="FR145" s="290"/>
      <c r="FS145" s="290"/>
      <c r="FT145" s="290"/>
      <c r="FU145" s="290"/>
      <c r="FV145" s="290"/>
      <c r="FW145" s="290"/>
      <c r="FX145" s="268"/>
      <c r="FY145" s="268"/>
      <c r="FZ145" s="268"/>
      <c r="GA145" s="268"/>
      <c r="GB145" s="268"/>
      <c r="GC145" s="268"/>
      <c r="GD145" s="268"/>
      <c r="GE145" s="268"/>
      <c r="GF145" s="268"/>
      <c r="GG145" s="268"/>
      <c r="GH145" s="268"/>
      <c r="GI145" s="268"/>
      <c r="GJ145" s="268"/>
      <c r="GK145" s="268"/>
      <c r="GL145" s="268"/>
      <c r="GM145" s="268"/>
      <c r="GN145" s="268"/>
      <c r="GO145" s="268"/>
      <c r="HB145" s="294"/>
      <c r="HC145" s="294"/>
      <c r="HL145" s="341"/>
      <c r="HM145" s="341"/>
      <c r="HN145" s="341"/>
    </row>
    <row r="146" spans="1:222" x14ac:dyDescent="0.3">
      <c r="A146" s="269"/>
      <c r="B146" s="270"/>
      <c r="C146" s="270"/>
      <c r="D146" s="269"/>
      <c r="E146" s="281"/>
      <c r="F146" s="269"/>
      <c r="G146" s="384"/>
      <c r="H146" s="276"/>
      <c r="I146" s="272"/>
      <c r="J146" s="271"/>
      <c r="K146" s="269"/>
      <c r="L146" s="270"/>
      <c r="M146" s="270"/>
      <c r="N146" s="269"/>
      <c r="O146" s="270"/>
      <c r="P146" s="270"/>
      <c r="Q146" s="270"/>
      <c r="R146" s="270"/>
      <c r="S146" s="270"/>
      <c r="T146" s="270"/>
      <c r="U146" s="270"/>
      <c r="V146" s="270"/>
      <c r="W146" s="270"/>
      <c r="X146" s="270"/>
      <c r="Y146" s="270"/>
      <c r="Z146" s="269"/>
      <c r="AA146" s="269"/>
      <c r="AB146" s="269"/>
      <c r="AC146" s="269"/>
      <c r="AD146" s="281"/>
      <c r="AE146" s="281"/>
      <c r="AF146" s="276"/>
      <c r="AG146" s="276"/>
      <c r="AH146" s="281"/>
      <c r="AI146" s="281"/>
      <c r="AJ146" s="269"/>
      <c r="AK146" s="276"/>
      <c r="AL146" s="276"/>
      <c r="AM146" s="270"/>
      <c r="AN146" s="270"/>
      <c r="AO146" s="270"/>
      <c r="AP146" s="270"/>
      <c r="AQ146" s="273"/>
      <c r="AR146" s="273"/>
      <c r="AS146" s="273"/>
      <c r="AT146" s="273"/>
      <c r="AU146" s="270"/>
      <c r="AV146" s="276"/>
      <c r="AW146" s="276"/>
      <c r="AX146" s="275"/>
      <c r="AY146" s="276"/>
      <c r="AZ146" s="276"/>
      <c r="BA146" s="275"/>
      <c r="BB146" s="276"/>
      <c r="BC146" s="276"/>
      <c r="BD146" s="276"/>
      <c r="BE146" s="276"/>
      <c r="BF146" s="270"/>
      <c r="BG146" s="351"/>
      <c r="BH146" s="270"/>
      <c r="BI146" s="270"/>
      <c r="BJ146" s="276"/>
      <c r="BK146" s="276"/>
      <c r="BL146" s="370"/>
      <c r="BM146" s="373"/>
      <c r="BN146" s="370"/>
      <c r="BO146" s="282"/>
      <c r="BP146" s="276"/>
      <c r="BQ146" s="273"/>
      <c r="BR146" s="281"/>
      <c r="BS146" s="276"/>
      <c r="BT146" s="272"/>
      <c r="BU146" s="272"/>
      <c r="BV146" s="272"/>
      <c r="BW146" s="272"/>
      <c r="BX146" s="272"/>
      <c r="BY146" s="272"/>
      <c r="BZ146" s="272"/>
      <c r="CA146" s="277"/>
      <c r="CB146" s="273"/>
      <c r="CC146" s="276"/>
      <c r="CD146" s="275"/>
      <c r="CE146" s="275"/>
      <c r="CF146" s="270"/>
      <c r="CG146" s="270"/>
      <c r="CH146" s="269"/>
      <c r="CI146" s="281"/>
      <c r="CJ146" s="270"/>
      <c r="CK146" s="278"/>
      <c r="CL146" s="278"/>
      <c r="CM146" s="278"/>
      <c r="CN146" s="279"/>
      <c r="CO146" s="279"/>
      <c r="CP146" s="269"/>
      <c r="CQ146" s="281"/>
      <c r="CR146" s="276"/>
      <c r="CS146" s="272"/>
      <c r="CT146" s="272"/>
      <c r="CU146" s="278"/>
      <c r="CV146" s="278"/>
      <c r="CW146" s="278"/>
      <c r="CX146" s="278"/>
      <c r="CY146" s="278"/>
      <c r="CZ146" s="278"/>
      <c r="DA146" s="278"/>
      <c r="DB146" s="281"/>
      <c r="DC146" s="276"/>
      <c r="DD146" s="276"/>
      <c r="DE146" s="269"/>
      <c r="DF146" s="269"/>
      <c r="DG146" s="270"/>
      <c r="DH146" s="270"/>
      <c r="DI146" s="276"/>
      <c r="DJ146" s="276"/>
      <c r="DK146" s="276"/>
      <c r="DL146" s="276"/>
      <c r="DM146" s="272"/>
      <c r="DN146" s="269"/>
      <c r="DO146" s="269"/>
      <c r="DP146" s="272"/>
      <c r="DQ146" s="269"/>
      <c r="DR146" s="281"/>
      <c r="DS146" s="269"/>
      <c r="DT146" s="274"/>
      <c r="DU146" s="275"/>
      <c r="DV146" s="275"/>
      <c r="DW146" s="273"/>
      <c r="DX146" s="273"/>
      <c r="DY146" s="275"/>
      <c r="DZ146" s="275"/>
      <c r="EA146" s="275"/>
      <c r="EB146" s="275"/>
      <c r="EC146" s="275"/>
      <c r="ED146" s="275"/>
      <c r="EE146" s="275"/>
      <c r="EF146" s="275"/>
      <c r="EG146" s="275"/>
      <c r="EH146" s="275"/>
      <c r="EI146" s="275"/>
      <c r="EJ146" s="275"/>
      <c r="EK146" s="273"/>
      <c r="EL146" s="289"/>
      <c r="EM146" s="289"/>
      <c r="EN146" s="289"/>
      <c r="EO146" s="289"/>
      <c r="EP146" s="289"/>
      <c r="EQ146" s="289"/>
      <c r="ER146" s="289"/>
      <c r="ES146" s="289"/>
      <c r="ET146" s="289"/>
      <c r="EU146" s="289"/>
      <c r="EV146" s="289"/>
      <c r="EW146" s="289"/>
      <c r="EX146" s="289"/>
      <c r="EY146" s="289"/>
      <c r="EZ146" s="289"/>
      <c r="FA146" s="289"/>
      <c r="FB146" s="289"/>
      <c r="FC146" s="289"/>
      <c r="FD146" s="289"/>
      <c r="FE146" s="290"/>
      <c r="FF146" s="290"/>
      <c r="FG146" s="290"/>
      <c r="FH146" s="290"/>
      <c r="FI146" s="290"/>
      <c r="FJ146" s="290"/>
      <c r="FK146" s="290"/>
      <c r="FL146" s="290"/>
      <c r="FM146" s="290"/>
      <c r="FN146" s="290"/>
      <c r="FO146" s="290"/>
      <c r="FP146" s="290"/>
      <c r="FQ146" s="290"/>
      <c r="FR146" s="290"/>
      <c r="FS146" s="290"/>
      <c r="FT146" s="290"/>
      <c r="FU146" s="290"/>
      <c r="FV146" s="290"/>
      <c r="FW146" s="290"/>
      <c r="FX146" s="268"/>
      <c r="FY146" s="268"/>
      <c r="FZ146" s="268"/>
      <c r="GA146" s="268"/>
      <c r="GB146" s="268"/>
      <c r="GC146" s="268"/>
      <c r="GD146" s="268"/>
      <c r="GE146" s="268"/>
      <c r="GF146" s="268"/>
      <c r="GG146" s="268"/>
      <c r="GH146" s="268"/>
      <c r="GI146" s="268"/>
      <c r="GJ146" s="268"/>
      <c r="GK146" s="268"/>
      <c r="GL146" s="268"/>
      <c r="GM146" s="268"/>
      <c r="GN146" s="268"/>
      <c r="GO146" s="268"/>
      <c r="HB146" s="294"/>
      <c r="HC146" s="294"/>
      <c r="HL146" s="341"/>
      <c r="HM146" s="341"/>
      <c r="HN146" s="341"/>
    </row>
    <row r="147" spans="1:222" x14ac:dyDescent="0.3">
      <c r="A147" s="269"/>
      <c r="B147" s="270"/>
      <c r="C147" s="270"/>
      <c r="D147" s="269"/>
      <c r="E147" s="281"/>
      <c r="F147" s="269"/>
      <c r="G147" s="384"/>
      <c r="H147" s="276"/>
      <c r="I147" s="272"/>
      <c r="J147" s="271"/>
      <c r="K147" s="269"/>
      <c r="L147" s="270"/>
      <c r="M147" s="270"/>
      <c r="N147" s="269"/>
      <c r="O147" s="270"/>
      <c r="P147" s="270"/>
      <c r="Q147" s="270"/>
      <c r="R147" s="270"/>
      <c r="S147" s="270"/>
      <c r="T147" s="270"/>
      <c r="U147" s="270"/>
      <c r="V147" s="270"/>
      <c r="W147" s="270"/>
      <c r="X147" s="270"/>
      <c r="Y147" s="270"/>
      <c r="Z147" s="269"/>
      <c r="AA147" s="269"/>
      <c r="AB147" s="269"/>
      <c r="AC147" s="269"/>
      <c r="AD147" s="281"/>
      <c r="AE147" s="281"/>
      <c r="AF147" s="276"/>
      <c r="AG147" s="276"/>
      <c r="AH147" s="281"/>
      <c r="AI147" s="281"/>
      <c r="AJ147" s="269"/>
      <c r="AK147" s="276"/>
      <c r="AL147" s="276"/>
      <c r="AM147" s="270"/>
      <c r="AN147" s="270"/>
      <c r="AO147" s="270"/>
      <c r="AP147" s="270"/>
      <c r="AQ147" s="273"/>
      <c r="AR147" s="273"/>
      <c r="AS147" s="273"/>
      <c r="AT147" s="273"/>
      <c r="AU147" s="270"/>
      <c r="AV147" s="276"/>
      <c r="AW147" s="276"/>
      <c r="AX147" s="275"/>
      <c r="AY147" s="276"/>
      <c r="AZ147" s="276"/>
      <c r="BA147" s="275"/>
      <c r="BB147" s="276"/>
      <c r="BC147" s="276"/>
      <c r="BD147" s="276"/>
      <c r="BE147" s="276"/>
      <c r="BF147" s="270"/>
      <c r="BG147" s="351"/>
      <c r="BH147" s="270"/>
      <c r="BI147" s="270"/>
      <c r="BJ147" s="276"/>
      <c r="BK147" s="276"/>
      <c r="BL147" s="370"/>
      <c r="BM147" s="373"/>
      <c r="BN147" s="370"/>
      <c r="BO147" s="282"/>
      <c r="BP147" s="276"/>
      <c r="BQ147" s="273"/>
      <c r="BR147" s="281"/>
      <c r="BS147" s="276"/>
      <c r="BT147" s="272"/>
      <c r="BU147" s="272"/>
      <c r="BV147" s="272"/>
      <c r="BW147" s="272"/>
      <c r="BX147" s="272"/>
      <c r="BY147" s="272"/>
      <c r="BZ147" s="272"/>
      <c r="CA147" s="277"/>
      <c r="CB147" s="273"/>
      <c r="CC147" s="276"/>
      <c r="CD147" s="275"/>
      <c r="CE147" s="275"/>
      <c r="CF147" s="270"/>
      <c r="CG147" s="270"/>
      <c r="CH147" s="269"/>
      <c r="CI147" s="281"/>
      <c r="CJ147" s="270"/>
      <c r="CK147" s="278"/>
      <c r="CL147" s="278"/>
      <c r="CM147" s="278"/>
      <c r="CN147" s="279"/>
      <c r="CO147" s="279"/>
      <c r="CP147" s="269"/>
      <c r="CQ147" s="281"/>
      <c r="CR147" s="276"/>
      <c r="CS147" s="272"/>
      <c r="CT147" s="272"/>
      <c r="CU147" s="278"/>
      <c r="CV147" s="278"/>
      <c r="CW147" s="278"/>
      <c r="CX147" s="278"/>
      <c r="CY147" s="278"/>
      <c r="CZ147" s="278"/>
      <c r="DA147" s="278"/>
      <c r="DB147" s="281"/>
      <c r="DC147" s="276"/>
      <c r="DD147" s="276"/>
      <c r="DE147" s="269"/>
      <c r="DF147" s="269"/>
      <c r="DG147" s="270"/>
      <c r="DH147" s="270"/>
      <c r="DI147" s="276"/>
      <c r="DJ147" s="276"/>
      <c r="DK147" s="276"/>
      <c r="DL147" s="276"/>
      <c r="DM147" s="272"/>
      <c r="DN147" s="269"/>
      <c r="DO147" s="269"/>
      <c r="DP147" s="272"/>
      <c r="DQ147" s="269"/>
      <c r="DR147" s="281"/>
      <c r="DS147" s="269"/>
      <c r="DT147" s="274"/>
      <c r="DU147" s="275"/>
      <c r="DV147" s="275"/>
      <c r="DW147" s="273"/>
      <c r="DX147" s="273"/>
      <c r="DY147" s="275"/>
      <c r="DZ147" s="275"/>
      <c r="EA147" s="275"/>
      <c r="EB147" s="275"/>
      <c r="EC147" s="275"/>
      <c r="ED147" s="275"/>
      <c r="EE147" s="275"/>
      <c r="EF147" s="275"/>
      <c r="EG147" s="275"/>
      <c r="EH147" s="275"/>
      <c r="EI147" s="275"/>
      <c r="EJ147" s="275"/>
      <c r="EK147" s="273"/>
      <c r="EL147" s="289"/>
      <c r="EM147" s="289"/>
      <c r="EN147" s="289"/>
      <c r="EO147" s="289"/>
      <c r="EP147" s="289"/>
      <c r="EQ147" s="289"/>
      <c r="ER147" s="289"/>
      <c r="ES147" s="289"/>
      <c r="ET147" s="289"/>
      <c r="EU147" s="289"/>
      <c r="EV147" s="289"/>
      <c r="EW147" s="289"/>
      <c r="EX147" s="289"/>
      <c r="EY147" s="289"/>
      <c r="EZ147" s="289"/>
      <c r="FA147" s="289"/>
      <c r="FB147" s="289"/>
      <c r="FC147" s="289"/>
      <c r="FD147" s="289"/>
      <c r="FE147" s="290"/>
      <c r="FF147" s="290"/>
      <c r="FG147" s="290"/>
      <c r="FH147" s="290"/>
      <c r="FI147" s="290"/>
      <c r="FJ147" s="290"/>
      <c r="FK147" s="290"/>
      <c r="FL147" s="290"/>
      <c r="FM147" s="290"/>
      <c r="FN147" s="290"/>
      <c r="FO147" s="290"/>
      <c r="FP147" s="290"/>
      <c r="FQ147" s="290"/>
      <c r="FR147" s="290"/>
      <c r="FS147" s="290"/>
      <c r="FT147" s="290"/>
      <c r="FU147" s="290"/>
      <c r="FV147" s="290"/>
      <c r="FW147" s="290"/>
      <c r="FX147" s="268"/>
      <c r="FY147" s="268"/>
      <c r="FZ147" s="268"/>
      <c r="GA147" s="268"/>
      <c r="GB147" s="268"/>
      <c r="GC147" s="268"/>
      <c r="GD147" s="268"/>
      <c r="GE147" s="268"/>
      <c r="GF147" s="268"/>
      <c r="GG147" s="268"/>
      <c r="GH147" s="268"/>
      <c r="GI147" s="268"/>
      <c r="GJ147" s="268"/>
      <c r="GK147" s="268"/>
      <c r="GL147" s="268"/>
      <c r="GM147" s="268"/>
      <c r="GN147" s="268"/>
      <c r="GO147" s="268"/>
      <c r="HB147" s="294"/>
      <c r="HC147" s="294"/>
      <c r="HL147" s="341"/>
      <c r="HM147" s="341"/>
      <c r="HN147" s="341"/>
    </row>
    <row r="148" spans="1:222" x14ac:dyDescent="0.3">
      <c r="A148" s="269"/>
      <c r="B148" s="270"/>
      <c r="C148" s="270"/>
      <c r="D148" s="269"/>
      <c r="E148" s="281"/>
      <c r="F148" s="269"/>
      <c r="G148" s="384"/>
      <c r="H148" s="276"/>
      <c r="I148" s="272"/>
      <c r="J148" s="271"/>
      <c r="K148" s="269"/>
      <c r="L148" s="270"/>
      <c r="M148" s="270"/>
      <c r="N148" s="269"/>
      <c r="O148" s="270"/>
      <c r="P148" s="270"/>
      <c r="Q148" s="270"/>
      <c r="R148" s="270"/>
      <c r="S148" s="270"/>
      <c r="T148" s="270"/>
      <c r="U148" s="270"/>
      <c r="V148" s="270"/>
      <c r="W148" s="270"/>
      <c r="X148" s="270"/>
      <c r="Y148" s="270"/>
      <c r="Z148" s="269"/>
      <c r="AA148" s="269"/>
      <c r="AB148" s="269"/>
      <c r="AC148" s="269"/>
      <c r="AD148" s="281"/>
      <c r="AE148" s="281"/>
      <c r="AF148" s="276"/>
      <c r="AG148" s="276"/>
      <c r="AH148" s="281"/>
      <c r="AI148" s="281"/>
      <c r="AJ148" s="269"/>
      <c r="AK148" s="276"/>
      <c r="AL148" s="276"/>
      <c r="AM148" s="270"/>
      <c r="AN148" s="270"/>
      <c r="AO148" s="270"/>
      <c r="AP148" s="270"/>
      <c r="AQ148" s="273"/>
      <c r="AR148" s="273"/>
      <c r="AS148" s="273"/>
      <c r="AT148" s="273"/>
      <c r="AU148" s="270"/>
      <c r="AV148" s="276"/>
      <c r="AW148" s="276"/>
      <c r="AX148" s="275"/>
      <c r="AY148" s="276"/>
      <c r="AZ148" s="276"/>
      <c r="BA148" s="275"/>
      <c r="BB148" s="276"/>
      <c r="BC148" s="276"/>
      <c r="BD148" s="276"/>
      <c r="BE148" s="276"/>
      <c r="BF148" s="270"/>
      <c r="BG148" s="351"/>
      <c r="BH148" s="270"/>
      <c r="BI148" s="270"/>
      <c r="BJ148" s="276"/>
      <c r="BK148" s="276"/>
      <c r="BL148" s="370"/>
      <c r="BM148" s="373"/>
      <c r="BN148" s="370"/>
      <c r="BO148" s="282"/>
      <c r="BP148" s="276"/>
      <c r="BQ148" s="273"/>
      <c r="BR148" s="281"/>
      <c r="BS148" s="276"/>
      <c r="BT148" s="272"/>
      <c r="BU148" s="272"/>
      <c r="BV148" s="272"/>
      <c r="BW148" s="272"/>
      <c r="BX148" s="272"/>
      <c r="BY148" s="272"/>
      <c r="BZ148" s="272"/>
      <c r="CA148" s="277"/>
      <c r="CB148" s="273"/>
      <c r="CC148" s="276"/>
      <c r="CD148" s="275"/>
      <c r="CE148" s="275"/>
      <c r="CF148" s="270"/>
      <c r="CG148" s="270"/>
      <c r="CH148" s="269"/>
      <c r="CI148" s="281"/>
      <c r="CJ148" s="270"/>
      <c r="CK148" s="278"/>
      <c r="CL148" s="278"/>
      <c r="CM148" s="278"/>
      <c r="CN148" s="279"/>
      <c r="CO148" s="279"/>
      <c r="CP148" s="269"/>
      <c r="CQ148" s="281"/>
      <c r="CR148" s="276"/>
      <c r="CS148" s="272"/>
      <c r="CT148" s="272"/>
      <c r="CU148" s="278"/>
      <c r="CV148" s="278"/>
      <c r="CW148" s="278"/>
      <c r="CX148" s="278"/>
      <c r="CY148" s="278"/>
      <c r="CZ148" s="278"/>
      <c r="DA148" s="278"/>
      <c r="DB148" s="281"/>
      <c r="DC148" s="276"/>
      <c r="DD148" s="276"/>
      <c r="DE148" s="269"/>
      <c r="DF148" s="269"/>
      <c r="DG148" s="270"/>
      <c r="DH148" s="270"/>
      <c r="DI148" s="276"/>
      <c r="DJ148" s="276"/>
      <c r="DK148" s="276"/>
      <c r="DL148" s="276"/>
      <c r="DM148" s="272"/>
      <c r="DN148" s="269"/>
      <c r="DO148" s="269"/>
      <c r="DP148" s="272"/>
      <c r="DQ148" s="269"/>
      <c r="DR148" s="281"/>
      <c r="DS148" s="269"/>
      <c r="DT148" s="274"/>
      <c r="DU148" s="275"/>
      <c r="DV148" s="275"/>
      <c r="DW148" s="273"/>
      <c r="DX148" s="273"/>
      <c r="DY148" s="275"/>
      <c r="DZ148" s="275"/>
      <c r="EA148" s="275"/>
      <c r="EB148" s="275"/>
      <c r="EC148" s="275"/>
      <c r="ED148" s="275"/>
      <c r="EE148" s="275"/>
      <c r="EF148" s="275"/>
      <c r="EG148" s="275"/>
      <c r="EH148" s="275"/>
      <c r="EI148" s="275"/>
      <c r="EJ148" s="275"/>
      <c r="EK148" s="273"/>
      <c r="EL148" s="289"/>
      <c r="EM148" s="289"/>
      <c r="EN148" s="289"/>
      <c r="EO148" s="289"/>
      <c r="EP148" s="289"/>
      <c r="EQ148" s="289"/>
      <c r="ER148" s="289"/>
      <c r="ES148" s="289"/>
      <c r="ET148" s="289"/>
      <c r="EU148" s="289"/>
      <c r="EV148" s="289"/>
      <c r="EW148" s="289"/>
      <c r="EX148" s="289"/>
      <c r="EY148" s="289"/>
      <c r="EZ148" s="289"/>
      <c r="FA148" s="289"/>
      <c r="FB148" s="289"/>
      <c r="FC148" s="289"/>
      <c r="FD148" s="289"/>
      <c r="FE148" s="290"/>
      <c r="FF148" s="290"/>
      <c r="FG148" s="290"/>
      <c r="FH148" s="290"/>
      <c r="FI148" s="290"/>
      <c r="FJ148" s="290"/>
      <c r="FK148" s="290"/>
      <c r="FL148" s="290"/>
      <c r="FM148" s="290"/>
      <c r="FN148" s="290"/>
      <c r="FO148" s="290"/>
      <c r="FP148" s="290"/>
      <c r="FQ148" s="290"/>
      <c r="FR148" s="290"/>
      <c r="FS148" s="290"/>
      <c r="FT148" s="290"/>
      <c r="FU148" s="290"/>
      <c r="FV148" s="290"/>
      <c r="FW148" s="290"/>
      <c r="FX148" s="268"/>
      <c r="FY148" s="268"/>
      <c r="FZ148" s="268"/>
      <c r="GA148" s="268"/>
      <c r="GB148" s="268"/>
      <c r="GC148" s="268"/>
      <c r="GD148" s="268"/>
      <c r="GE148" s="268"/>
      <c r="GF148" s="268"/>
      <c r="GG148" s="268"/>
      <c r="GH148" s="268"/>
      <c r="GI148" s="268"/>
      <c r="GJ148" s="268"/>
      <c r="GK148" s="268"/>
      <c r="GL148" s="268"/>
      <c r="GM148" s="268"/>
      <c r="GN148" s="268"/>
      <c r="GO148" s="268"/>
      <c r="HB148" s="294"/>
      <c r="HC148" s="294"/>
      <c r="HL148" s="341"/>
      <c r="HM148" s="341"/>
      <c r="HN148" s="341"/>
    </row>
    <row r="149" spans="1:222" x14ac:dyDescent="0.3">
      <c r="A149" s="269"/>
      <c r="B149" s="270"/>
      <c r="C149" s="270"/>
      <c r="D149" s="269"/>
      <c r="E149" s="281"/>
      <c r="F149" s="269"/>
      <c r="G149" s="384"/>
      <c r="H149" s="276"/>
      <c r="I149" s="272"/>
      <c r="J149" s="271"/>
      <c r="K149" s="269"/>
      <c r="L149" s="270"/>
      <c r="M149" s="270"/>
      <c r="N149" s="269"/>
      <c r="O149" s="270"/>
      <c r="P149" s="270"/>
      <c r="Q149" s="270"/>
      <c r="R149" s="270"/>
      <c r="S149" s="270"/>
      <c r="T149" s="270"/>
      <c r="U149" s="270"/>
      <c r="V149" s="270"/>
      <c r="W149" s="270"/>
      <c r="X149" s="270"/>
      <c r="Y149" s="270"/>
      <c r="Z149" s="269"/>
      <c r="AA149" s="269"/>
      <c r="AB149" s="269"/>
      <c r="AC149" s="269"/>
      <c r="AD149" s="281"/>
      <c r="AE149" s="281"/>
      <c r="AF149" s="276"/>
      <c r="AG149" s="276"/>
      <c r="AH149" s="281"/>
      <c r="AI149" s="281"/>
      <c r="AJ149" s="269"/>
      <c r="AK149" s="276"/>
      <c r="AL149" s="276"/>
      <c r="AM149" s="270"/>
      <c r="AN149" s="270"/>
      <c r="AO149" s="270"/>
      <c r="AP149" s="270"/>
      <c r="AQ149" s="273"/>
      <c r="AR149" s="273"/>
      <c r="AS149" s="273"/>
      <c r="AT149" s="273"/>
      <c r="AU149" s="270"/>
      <c r="AV149" s="276"/>
      <c r="AW149" s="276"/>
      <c r="AX149" s="275"/>
      <c r="AY149" s="276"/>
      <c r="AZ149" s="276"/>
      <c r="BA149" s="275"/>
      <c r="BB149" s="276"/>
      <c r="BC149" s="276"/>
      <c r="BD149" s="276"/>
      <c r="BE149" s="276"/>
      <c r="BF149" s="270"/>
      <c r="BG149" s="351"/>
      <c r="BH149" s="270"/>
      <c r="BI149" s="270"/>
      <c r="BJ149" s="276"/>
      <c r="BK149" s="276"/>
      <c r="BL149" s="370"/>
      <c r="BM149" s="373"/>
      <c r="BN149" s="370"/>
      <c r="BO149" s="282"/>
      <c r="BP149" s="276"/>
      <c r="BQ149" s="273"/>
      <c r="BR149" s="281"/>
      <c r="BS149" s="276"/>
      <c r="BT149" s="272"/>
      <c r="BU149" s="272"/>
      <c r="BV149" s="272"/>
      <c r="BW149" s="272"/>
      <c r="BX149" s="272"/>
      <c r="BY149" s="272"/>
      <c r="BZ149" s="272"/>
      <c r="CA149" s="277"/>
      <c r="CB149" s="273"/>
      <c r="CC149" s="276"/>
      <c r="CD149" s="275"/>
      <c r="CE149" s="275"/>
      <c r="CF149" s="270"/>
      <c r="CG149" s="270"/>
      <c r="CH149" s="269"/>
      <c r="CI149" s="281"/>
      <c r="CJ149" s="270"/>
      <c r="CK149" s="278"/>
      <c r="CL149" s="278"/>
      <c r="CM149" s="278"/>
      <c r="CN149" s="279"/>
      <c r="CO149" s="279"/>
      <c r="CP149" s="269"/>
      <c r="CQ149" s="281"/>
      <c r="CR149" s="276"/>
      <c r="CS149" s="272"/>
      <c r="CT149" s="272"/>
      <c r="CU149" s="278"/>
      <c r="CV149" s="278"/>
      <c r="CW149" s="278"/>
      <c r="CX149" s="278"/>
      <c r="CY149" s="278"/>
      <c r="CZ149" s="278"/>
      <c r="DA149" s="278"/>
      <c r="DB149" s="281"/>
      <c r="DC149" s="276"/>
      <c r="DD149" s="276"/>
      <c r="DE149" s="269"/>
      <c r="DF149" s="269"/>
      <c r="DG149" s="270"/>
      <c r="DH149" s="270"/>
      <c r="DI149" s="276"/>
      <c r="DJ149" s="276"/>
      <c r="DK149" s="276"/>
      <c r="DL149" s="276"/>
      <c r="DM149" s="272"/>
      <c r="DN149" s="269"/>
      <c r="DO149" s="269"/>
      <c r="DP149" s="272"/>
      <c r="DQ149" s="269"/>
      <c r="DR149" s="281"/>
      <c r="DS149" s="269"/>
      <c r="DT149" s="274"/>
      <c r="DU149" s="275"/>
      <c r="DV149" s="275"/>
      <c r="DW149" s="273"/>
      <c r="DX149" s="273"/>
      <c r="DY149" s="275"/>
      <c r="DZ149" s="275"/>
      <c r="EA149" s="275"/>
      <c r="EB149" s="275"/>
      <c r="EC149" s="275"/>
      <c r="ED149" s="275"/>
      <c r="EE149" s="275"/>
      <c r="EF149" s="275"/>
      <c r="EG149" s="275"/>
      <c r="EH149" s="275"/>
      <c r="EI149" s="275"/>
      <c r="EJ149" s="275"/>
      <c r="EK149" s="273"/>
      <c r="EL149" s="289"/>
      <c r="EM149" s="289"/>
      <c r="EN149" s="289"/>
      <c r="EO149" s="289"/>
      <c r="EP149" s="289"/>
      <c r="EQ149" s="289"/>
      <c r="ER149" s="289"/>
      <c r="ES149" s="289"/>
      <c r="ET149" s="289"/>
      <c r="EU149" s="289"/>
      <c r="EV149" s="289"/>
      <c r="EW149" s="289"/>
      <c r="EX149" s="289"/>
      <c r="EY149" s="289"/>
      <c r="EZ149" s="289"/>
      <c r="FA149" s="289"/>
      <c r="FB149" s="289"/>
      <c r="FC149" s="289"/>
      <c r="FD149" s="289"/>
      <c r="FE149" s="290"/>
      <c r="FF149" s="290"/>
      <c r="FG149" s="290"/>
      <c r="FH149" s="290"/>
      <c r="FI149" s="290"/>
      <c r="FJ149" s="290"/>
      <c r="FK149" s="290"/>
      <c r="FL149" s="290"/>
      <c r="FM149" s="290"/>
      <c r="FN149" s="290"/>
      <c r="FO149" s="290"/>
      <c r="FP149" s="290"/>
      <c r="FQ149" s="290"/>
      <c r="FR149" s="290"/>
      <c r="FS149" s="290"/>
      <c r="FT149" s="290"/>
      <c r="FU149" s="290"/>
      <c r="FV149" s="290"/>
      <c r="FW149" s="290"/>
      <c r="FX149" s="268"/>
      <c r="FY149" s="268"/>
      <c r="FZ149" s="268"/>
      <c r="GA149" s="268"/>
      <c r="GB149" s="268"/>
      <c r="GC149" s="268"/>
      <c r="GD149" s="268"/>
      <c r="GE149" s="268"/>
      <c r="GF149" s="268"/>
      <c r="GG149" s="268"/>
      <c r="GH149" s="268"/>
      <c r="GI149" s="268"/>
      <c r="GJ149" s="268"/>
      <c r="GK149" s="268"/>
      <c r="GL149" s="268"/>
      <c r="GM149" s="268"/>
      <c r="GN149" s="268"/>
      <c r="GO149" s="268"/>
      <c r="HB149" s="294"/>
      <c r="HC149" s="294"/>
      <c r="HL149" s="341"/>
      <c r="HM149" s="341"/>
      <c r="HN149" s="341"/>
    </row>
    <row r="150" spans="1:222" x14ac:dyDescent="0.3">
      <c r="A150" s="269"/>
      <c r="B150" s="270"/>
      <c r="C150" s="270"/>
      <c r="D150" s="269"/>
      <c r="E150" s="281"/>
      <c r="F150" s="269"/>
      <c r="G150" s="384"/>
      <c r="H150" s="276"/>
      <c r="I150" s="272"/>
      <c r="J150" s="271"/>
      <c r="K150" s="269"/>
      <c r="L150" s="270"/>
      <c r="M150" s="270"/>
      <c r="N150" s="269"/>
      <c r="O150" s="270"/>
      <c r="P150" s="270"/>
      <c r="Q150" s="270"/>
      <c r="R150" s="270"/>
      <c r="S150" s="270"/>
      <c r="T150" s="270"/>
      <c r="U150" s="270"/>
      <c r="V150" s="270"/>
      <c r="W150" s="270"/>
      <c r="X150" s="270"/>
      <c r="Y150" s="270"/>
      <c r="Z150" s="269"/>
      <c r="AA150" s="269"/>
      <c r="AB150" s="269"/>
      <c r="AC150" s="269"/>
      <c r="AD150" s="281"/>
      <c r="AE150" s="281"/>
      <c r="AF150" s="276"/>
      <c r="AG150" s="276"/>
      <c r="AH150" s="281"/>
      <c r="AI150" s="281"/>
      <c r="AJ150" s="269"/>
      <c r="AK150" s="276"/>
      <c r="AL150" s="276"/>
      <c r="AM150" s="270"/>
      <c r="AN150" s="270"/>
      <c r="AO150" s="270"/>
      <c r="AP150" s="270"/>
      <c r="AQ150" s="273"/>
      <c r="AR150" s="273"/>
      <c r="AS150" s="273"/>
      <c r="AT150" s="273"/>
      <c r="AU150" s="270"/>
      <c r="AV150" s="276"/>
      <c r="AW150" s="276"/>
      <c r="AX150" s="275"/>
      <c r="AY150" s="276"/>
      <c r="AZ150" s="276"/>
      <c r="BA150" s="275"/>
      <c r="BB150" s="276"/>
      <c r="BC150" s="276"/>
      <c r="BD150" s="276"/>
      <c r="BE150" s="276"/>
      <c r="BF150" s="270"/>
      <c r="BG150" s="351"/>
      <c r="BH150" s="270"/>
      <c r="BI150" s="270"/>
      <c r="BJ150" s="276"/>
      <c r="BK150" s="276"/>
      <c r="BL150" s="370"/>
      <c r="BM150" s="373"/>
      <c r="BN150" s="370"/>
      <c r="BO150" s="282"/>
      <c r="BP150" s="276"/>
      <c r="BQ150" s="273"/>
      <c r="BR150" s="281"/>
      <c r="BS150" s="276"/>
      <c r="BT150" s="272"/>
      <c r="BU150" s="272"/>
      <c r="BV150" s="272"/>
      <c r="BW150" s="272"/>
      <c r="BX150" s="272"/>
      <c r="BY150" s="272"/>
      <c r="BZ150" s="272"/>
      <c r="CA150" s="277"/>
      <c r="CB150" s="273"/>
      <c r="CC150" s="276"/>
      <c r="CD150" s="275"/>
      <c r="CE150" s="275"/>
      <c r="CF150" s="270"/>
      <c r="CG150" s="270"/>
      <c r="CH150" s="269"/>
      <c r="CI150" s="281"/>
      <c r="CJ150" s="270"/>
      <c r="CK150" s="278"/>
      <c r="CL150" s="278"/>
      <c r="CM150" s="278"/>
      <c r="CN150" s="279"/>
      <c r="CO150" s="279"/>
      <c r="CP150" s="269"/>
      <c r="CQ150" s="281"/>
      <c r="CR150" s="276"/>
      <c r="CS150" s="272"/>
      <c r="CT150" s="272"/>
      <c r="CU150" s="278"/>
      <c r="CV150" s="278"/>
      <c r="CW150" s="278"/>
      <c r="CX150" s="278"/>
      <c r="CY150" s="278"/>
      <c r="CZ150" s="278"/>
      <c r="DA150" s="278"/>
      <c r="DB150" s="281"/>
      <c r="DC150" s="276"/>
      <c r="DD150" s="276"/>
      <c r="DE150" s="269"/>
      <c r="DF150" s="269"/>
      <c r="DG150" s="270"/>
      <c r="DH150" s="270"/>
      <c r="DI150" s="276"/>
      <c r="DJ150" s="276"/>
      <c r="DK150" s="276"/>
      <c r="DL150" s="276"/>
      <c r="DM150" s="272"/>
      <c r="DN150" s="269"/>
      <c r="DO150" s="269"/>
      <c r="DP150" s="272"/>
      <c r="DQ150" s="269"/>
      <c r="DR150" s="281"/>
      <c r="DS150" s="269"/>
      <c r="DT150" s="274"/>
      <c r="DU150" s="275"/>
      <c r="DV150" s="275"/>
      <c r="DW150" s="273"/>
      <c r="DX150" s="273"/>
      <c r="DY150" s="275"/>
      <c r="DZ150" s="275"/>
      <c r="EA150" s="275"/>
      <c r="EB150" s="275"/>
      <c r="EC150" s="275"/>
      <c r="ED150" s="275"/>
      <c r="EE150" s="275"/>
      <c r="EF150" s="275"/>
      <c r="EG150" s="275"/>
      <c r="EH150" s="275"/>
      <c r="EI150" s="275"/>
      <c r="EJ150" s="275"/>
      <c r="EK150" s="273"/>
      <c r="EL150" s="289"/>
      <c r="EM150" s="289"/>
      <c r="EN150" s="289"/>
      <c r="EO150" s="289"/>
      <c r="EP150" s="289"/>
      <c r="EQ150" s="289"/>
      <c r="ER150" s="289"/>
      <c r="ES150" s="289"/>
      <c r="ET150" s="289"/>
      <c r="EU150" s="289"/>
      <c r="EV150" s="289"/>
      <c r="EW150" s="289"/>
      <c r="EX150" s="289"/>
      <c r="EY150" s="289"/>
      <c r="EZ150" s="289"/>
      <c r="FA150" s="289"/>
      <c r="FB150" s="289"/>
      <c r="FC150" s="289"/>
      <c r="FD150" s="289"/>
      <c r="FE150" s="290"/>
      <c r="FF150" s="290"/>
      <c r="FG150" s="290"/>
      <c r="FH150" s="290"/>
      <c r="FI150" s="290"/>
      <c r="FJ150" s="290"/>
      <c r="FK150" s="290"/>
      <c r="FL150" s="290"/>
      <c r="FM150" s="290"/>
      <c r="FN150" s="290"/>
      <c r="FO150" s="290"/>
      <c r="FP150" s="290"/>
      <c r="FQ150" s="290"/>
      <c r="FR150" s="290"/>
      <c r="FS150" s="290"/>
      <c r="FT150" s="290"/>
      <c r="FU150" s="290"/>
      <c r="FV150" s="290"/>
      <c r="FW150" s="290"/>
      <c r="FX150" s="268"/>
      <c r="FY150" s="268"/>
      <c r="FZ150" s="268"/>
      <c r="GA150" s="268"/>
      <c r="GB150" s="268"/>
      <c r="GC150" s="268"/>
      <c r="GD150" s="268"/>
      <c r="GE150" s="268"/>
      <c r="GF150" s="268"/>
      <c r="GG150" s="268"/>
      <c r="GH150" s="268"/>
      <c r="GI150" s="268"/>
      <c r="GJ150" s="268"/>
      <c r="GK150" s="268"/>
      <c r="GL150" s="268"/>
      <c r="GM150" s="268"/>
      <c r="GN150" s="268"/>
      <c r="GO150" s="268"/>
      <c r="HB150" s="294"/>
      <c r="HC150" s="294"/>
      <c r="HL150" s="341"/>
      <c r="HM150" s="341"/>
      <c r="HN150" s="341"/>
    </row>
    <row r="151" spans="1:222" x14ac:dyDescent="0.3">
      <c r="A151" s="269"/>
      <c r="B151" s="270"/>
      <c r="C151" s="270"/>
      <c r="D151" s="269"/>
      <c r="E151" s="281"/>
      <c r="F151" s="269"/>
      <c r="G151" s="384"/>
      <c r="H151" s="276"/>
      <c r="I151" s="272"/>
      <c r="J151" s="271"/>
      <c r="K151" s="269"/>
      <c r="L151" s="270"/>
      <c r="M151" s="270"/>
      <c r="N151" s="269"/>
      <c r="O151" s="270"/>
      <c r="P151" s="270"/>
      <c r="Q151" s="270"/>
      <c r="R151" s="270"/>
      <c r="S151" s="270"/>
      <c r="T151" s="270"/>
      <c r="U151" s="270"/>
      <c r="V151" s="270"/>
      <c r="W151" s="270"/>
      <c r="X151" s="270"/>
      <c r="Y151" s="270"/>
      <c r="Z151" s="269"/>
      <c r="AA151" s="269"/>
      <c r="AB151" s="269"/>
      <c r="AC151" s="269"/>
      <c r="AD151" s="281"/>
      <c r="AE151" s="281"/>
      <c r="AF151" s="276"/>
      <c r="AG151" s="276"/>
      <c r="AH151" s="281"/>
      <c r="AI151" s="281"/>
      <c r="AJ151" s="269"/>
      <c r="AK151" s="276"/>
      <c r="AL151" s="276"/>
      <c r="AM151" s="270"/>
      <c r="AN151" s="270"/>
      <c r="AO151" s="270"/>
      <c r="AP151" s="270"/>
      <c r="AQ151" s="273"/>
      <c r="AR151" s="273"/>
      <c r="AS151" s="273"/>
      <c r="AT151" s="273"/>
      <c r="AU151" s="270"/>
      <c r="AV151" s="276"/>
      <c r="AW151" s="276"/>
      <c r="AX151" s="275"/>
      <c r="AY151" s="276"/>
      <c r="AZ151" s="276"/>
      <c r="BA151" s="275"/>
      <c r="BB151" s="276"/>
      <c r="BC151" s="276"/>
      <c r="BD151" s="276"/>
      <c r="BE151" s="276"/>
      <c r="BF151" s="270"/>
      <c r="BG151" s="351"/>
      <c r="BH151" s="270"/>
      <c r="BI151" s="270"/>
      <c r="BJ151" s="276"/>
      <c r="BK151" s="276"/>
      <c r="BL151" s="370"/>
      <c r="BM151" s="373"/>
      <c r="BN151" s="370"/>
      <c r="BO151" s="282"/>
      <c r="BP151" s="276"/>
      <c r="BQ151" s="273"/>
      <c r="BR151" s="281"/>
      <c r="BS151" s="276"/>
      <c r="BT151" s="272"/>
      <c r="BU151" s="272"/>
      <c r="BV151" s="272"/>
      <c r="BW151" s="272"/>
      <c r="BX151" s="272"/>
      <c r="BY151" s="272"/>
      <c r="BZ151" s="272"/>
      <c r="CA151" s="277"/>
      <c r="CB151" s="273"/>
      <c r="CC151" s="276"/>
      <c r="CD151" s="275"/>
      <c r="CE151" s="275"/>
      <c r="CF151" s="270"/>
      <c r="CG151" s="270"/>
      <c r="CH151" s="269"/>
      <c r="CI151" s="281"/>
      <c r="CJ151" s="270"/>
      <c r="CK151" s="278"/>
      <c r="CL151" s="278"/>
      <c r="CM151" s="278"/>
      <c r="CN151" s="279"/>
      <c r="CO151" s="279"/>
      <c r="CP151" s="269"/>
      <c r="CQ151" s="281"/>
      <c r="CR151" s="276"/>
      <c r="CS151" s="272"/>
      <c r="CT151" s="272"/>
      <c r="CU151" s="278"/>
      <c r="CV151" s="278"/>
      <c r="CW151" s="278"/>
      <c r="CX151" s="278"/>
      <c r="CY151" s="278"/>
      <c r="CZ151" s="278"/>
      <c r="DA151" s="278"/>
      <c r="DB151" s="281"/>
      <c r="DC151" s="276"/>
      <c r="DD151" s="276"/>
      <c r="DE151" s="269"/>
      <c r="DF151" s="269"/>
      <c r="DG151" s="270"/>
      <c r="DH151" s="270"/>
      <c r="DI151" s="276"/>
      <c r="DJ151" s="276"/>
      <c r="DK151" s="276"/>
      <c r="DL151" s="276"/>
      <c r="DM151" s="272"/>
      <c r="DN151" s="269"/>
      <c r="DO151" s="269"/>
      <c r="DP151" s="272"/>
      <c r="DQ151" s="269"/>
      <c r="DR151" s="281"/>
      <c r="DS151" s="269"/>
      <c r="DT151" s="274"/>
      <c r="DU151" s="275"/>
      <c r="DV151" s="275"/>
      <c r="DW151" s="273"/>
      <c r="DX151" s="273"/>
      <c r="DY151" s="275"/>
      <c r="DZ151" s="275"/>
      <c r="EA151" s="275"/>
      <c r="EB151" s="275"/>
      <c r="EC151" s="275"/>
      <c r="ED151" s="275"/>
      <c r="EE151" s="275"/>
      <c r="EF151" s="275"/>
      <c r="EG151" s="275"/>
      <c r="EH151" s="275"/>
      <c r="EI151" s="275"/>
      <c r="EJ151" s="275"/>
      <c r="EK151" s="273"/>
      <c r="EL151" s="289"/>
      <c r="EM151" s="289"/>
      <c r="EN151" s="289"/>
      <c r="EO151" s="289"/>
      <c r="EP151" s="289"/>
      <c r="EQ151" s="289"/>
      <c r="ER151" s="289"/>
      <c r="ES151" s="289"/>
      <c r="ET151" s="289"/>
      <c r="EU151" s="289"/>
      <c r="EV151" s="289"/>
      <c r="EW151" s="289"/>
      <c r="EX151" s="289"/>
      <c r="EY151" s="289"/>
      <c r="EZ151" s="289"/>
      <c r="FA151" s="289"/>
      <c r="FB151" s="289"/>
      <c r="FC151" s="289"/>
      <c r="FD151" s="289"/>
      <c r="FE151" s="290"/>
      <c r="FF151" s="290"/>
      <c r="FG151" s="290"/>
      <c r="FH151" s="290"/>
      <c r="FI151" s="290"/>
      <c r="FJ151" s="290"/>
      <c r="FK151" s="290"/>
      <c r="FL151" s="290"/>
      <c r="FM151" s="290"/>
      <c r="FN151" s="290"/>
      <c r="FO151" s="290"/>
      <c r="FP151" s="290"/>
      <c r="FQ151" s="290"/>
      <c r="FR151" s="290"/>
      <c r="FS151" s="290"/>
      <c r="FT151" s="290"/>
      <c r="FU151" s="290"/>
      <c r="FV151" s="290"/>
      <c r="FW151" s="290"/>
      <c r="FX151" s="268"/>
      <c r="FY151" s="268"/>
      <c r="FZ151" s="268"/>
      <c r="GA151" s="268"/>
      <c r="GB151" s="268"/>
      <c r="GC151" s="268"/>
      <c r="GD151" s="268"/>
      <c r="GE151" s="268"/>
      <c r="GF151" s="268"/>
      <c r="GG151" s="268"/>
      <c r="GH151" s="268"/>
      <c r="GI151" s="268"/>
      <c r="GJ151" s="268"/>
      <c r="GK151" s="268"/>
      <c r="GL151" s="268"/>
      <c r="GM151" s="268"/>
      <c r="GN151" s="268"/>
      <c r="GO151" s="268"/>
      <c r="HB151" s="294"/>
      <c r="HC151" s="294"/>
      <c r="HL151" s="341"/>
      <c r="HM151" s="341"/>
      <c r="HN151" s="341"/>
    </row>
    <row r="152" spans="1:222" x14ac:dyDescent="0.3">
      <c r="A152" s="269"/>
      <c r="B152" s="270"/>
      <c r="C152" s="270"/>
      <c r="D152" s="269"/>
      <c r="E152" s="281"/>
      <c r="F152" s="269"/>
      <c r="G152" s="384"/>
      <c r="H152" s="276"/>
      <c r="I152" s="272"/>
      <c r="J152" s="271"/>
      <c r="K152" s="269"/>
      <c r="L152" s="270"/>
      <c r="M152" s="270"/>
      <c r="N152" s="269"/>
      <c r="O152" s="270"/>
      <c r="P152" s="270"/>
      <c r="Q152" s="270"/>
      <c r="R152" s="270"/>
      <c r="S152" s="270"/>
      <c r="T152" s="270"/>
      <c r="U152" s="270"/>
      <c r="V152" s="270"/>
      <c r="W152" s="270"/>
      <c r="X152" s="270"/>
      <c r="Y152" s="270"/>
      <c r="Z152" s="269"/>
      <c r="AA152" s="269"/>
      <c r="AB152" s="269"/>
      <c r="AC152" s="269"/>
      <c r="AD152" s="281"/>
      <c r="AE152" s="281"/>
      <c r="AF152" s="276"/>
      <c r="AG152" s="276"/>
      <c r="AH152" s="281"/>
      <c r="AI152" s="281"/>
      <c r="AJ152" s="269"/>
      <c r="AK152" s="276"/>
      <c r="AL152" s="276"/>
      <c r="AM152" s="270"/>
      <c r="AN152" s="270"/>
      <c r="AO152" s="270"/>
      <c r="AP152" s="270"/>
      <c r="AQ152" s="273"/>
      <c r="AR152" s="273"/>
      <c r="AS152" s="273"/>
      <c r="AT152" s="273"/>
      <c r="AU152" s="270"/>
      <c r="AV152" s="276"/>
      <c r="AW152" s="276"/>
      <c r="AX152" s="275"/>
      <c r="AY152" s="276"/>
      <c r="AZ152" s="276"/>
      <c r="BA152" s="275"/>
      <c r="BB152" s="276"/>
      <c r="BC152" s="276"/>
      <c r="BD152" s="276"/>
      <c r="BE152" s="276"/>
      <c r="BF152" s="270"/>
      <c r="BG152" s="351"/>
      <c r="BH152" s="270"/>
      <c r="BI152" s="270"/>
      <c r="BJ152" s="276"/>
      <c r="BK152" s="276"/>
      <c r="BL152" s="370"/>
      <c r="BM152" s="373"/>
      <c r="BN152" s="370"/>
      <c r="BO152" s="282"/>
      <c r="BP152" s="276"/>
      <c r="BQ152" s="273"/>
      <c r="BR152" s="281"/>
      <c r="BS152" s="276"/>
      <c r="BT152" s="272"/>
      <c r="BU152" s="272"/>
      <c r="BV152" s="272"/>
      <c r="BW152" s="272"/>
      <c r="BX152" s="272"/>
      <c r="BY152" s="272"/>
      <c r="BZ152" s="272"/>
      <c r="CA152" s="277"/>
      <c r="CB152" s="273"/>
      <c r="CC152" s="276"/>
      <c r="CD152" s="275"/>
      <c r="CE152" s="275"/>
      <c r="CF152" s="270"/>
      <c r="CG152" s="270"/>
      <c r="CH152" s="269"/>
      <c r="CI152" s="281"/>
      <c r="CJ152" s="270"/>
      <c r="CK152" s="278"/>
      <c r="CL152" s="278"/>
      <c r="CM152" s="278"/>
      <c r="CN152" s="279"/>
      <c r="CO152" s="279"/>
      <c r="CP152" s="269"/>
      <c r="CQ152" s="281"/>
      <c r="CR152" s="276"/>
      <c r="CS152" s="272"/>
      <c r="CT152" s="272"/>
      <c r="CU152" s="278"/>
      <c r="CV152" s="278"/>
      <c r="CW152" s="278"/>
      <c r="CX152" s="278"/>
      <c r="CY152" s="278"/>
      <c r="CZ152" s="278"/>
      <c r="DA152" s="278"/>
      <c r="DB152" s="281"/>
      <c r="DC152" s="276"/>
      <c r="DD152" s="276"/>
      <c r="DE152" s="269"/>
      <c r="DF152" s="269"/>
      <c r="DG152" s="270"/>
      <c r="DH152" s="270"/>
      <c r="DI152" s="276"/>
      <c r="DJ152" s="276"/>
      <c r="DK152" s="276"/>
      <c r="DL152" s="276"/>
      <c r="DM152" s="272"/>
      <c r="DN152" s="269"/>
      <c r="DO152" s="269"/>
      <c r="DP152" s="272"/>
      <c r="DQ152" s="269"/>
      <c r="DR152" s="281"/>
      <c r="DS152" s="269"/>
      <c r="DT152" s="274"/>
      <c r="DU152" s="275"/>
      <c r="DV152" s="275"/>
      <c r="DW152" s="273"/>
      <c r="DX152" s="273"/>
      <c r="DY152" s="275"/>
      <c r="DZ152" s="275"/>
      <c r="EA152" s="275"/>
      <c r="EB152" s="275"/>
      <c r="EC152" s="275"/>
      <c r="ED152" s="275"/>
      <c r="EE152" s="275"/>
      <c r="EF152" s="275"/>
      <c r="EG152" s="275"/>
      <c r="EH152" s="275"/>
      <c r="EI152" s="275"/>
      <c r="EJ152" s="275"/>
      <c r="EK152" s="273"/>
      <c r="EL152" s="289"/>
      <c r="EM152" s="289"/>
      <c r="EN152" s="289"/>
      <c r="EO152" s="289"/>
      <c r="EP152" s="289"/>
      <c r="EQ152" s="289"/>
      <c r="ER152" s="289"/>
      <c r="ES152" s="289"/>
      <c r="ET152" s="289"/>
      <c r="EU152" s="289"/>
      <c r="EV152" s="289"/>
      <c r="EW152" s="289"/>
      <c r="EX152" s="289"/>
      <c r="EY152" s="289"/>
      <c r="EZ152" s="289"/>
      <c r="FA152" s="289"/>
      <c r="FB152" s="289"/>
      <c r="FC152" s="289"/>
      <c r="FD152" s="289"/>
      <c r="FE152" s="290"/>
      <c r="FF152" s="290"/>
      <c r="FG152" s="290"/>
      <c r="FH152" s="290"/>
      <c r="FI152" s="290"/>
      <c r="FJ152" s="290"/>
      <c r="FK152" s="290"/>
      <c r="FL152" s="290"/>
      <c r="FM152" s="290"/>
      <c r="FN152" s="290"/>
      <c r="FO152" s="290"/>
      <c r="FP152" s="290"/>
      <c r="FQ152" s="290"/>
      <c r="FR152" s="290"/>
      <c r="FS152" s="290"/>
      <c r="FT152" s="290"/>
      <c r="FU152" s="290"/>
      <c r="FV152" s="290"/>
      <c r="FW152" s="290"/>
      <c r="FX152" s="268"/>
      <c r="FY152" s="268"/>
      <c r="FZ152" s="268"/>
      <c r="GA152" s="268"/>
      <c r="GB152" s="268"/>
      <c r="GC152" s="268"/>
      <c r="GD152" s="268"/>
      <c r="GE152" s="268"/>
      <c r="GF152" s="268"/>
      <c r="GG152" s="268"/>
      <c r="GH152" s="268"/>
      <c r="GI152" s="268"/>
      <c r="GJ152" s="268"/>
      <c r="GK152" s="268"/>
      <c r="GL152" s="268"/>
      <c r="GM152" s="268"/>
      <c r="GN152" s="268"/>
      <c r="GO152" s="268"/>
      <c r="HB152" s="294"/>
      <c r="HC152" s="294"/>
      <c r="HL152" s="341"/>
      <c r="HM152" s="341"/>
      <c r="HN152" s="341"/>
    </row>
    <row r="153" spans="1:222" x14ac:dyDescent="0.3">
      <c r="A153" s="269"/>
      <c r="B153" s="270"/>
      <c r="C153" s="270"/>
      <c r="D153" s="269"/>
      <c r="E153" s="281"/>
      <c r="F153" s="269"/>
      <c r="G153" s="384"/>
      <c r="H153" s="276"/>
      <c r="I153" s="272"/>
      <c r="J153" s="271"/>
      <c r="K153" s="269"/>
      <c r="L153" s="270"/>
      <c r="M153" s="270"/>
      <c r="N153" s="269"/>
      <c r="O153" s="270"/>
      <c r="P153" s="270"/>
      <c r="Q153" s="270"/>
      <c r="R153" s="270"/>
      <c r="S153" s="270"/>
      <c r="T153" s="270"/>
      <c r="U153" s="270"/>
      <c r="V153" s="270"/>
      <c r="W153" s="270"/>
      <c r="X153" s="270"/>
      <c r="Y153" s="270"/>
      <c r="Z153" s="269"/>
      <c r="AA153" s="269"/>
      <c r="AB153" s="269"/>
      <c r="AC153" s="269"/>
      <c r="AD153" s="281"/>
      <c r="AE153" s="281"/>
      <c r="AF153" s="276"/>
      <c r="AG153" s="276"/>
      <c r="AH153" s="281"/>
      <c r="AI153" s="281"/>
      <c r="AJ153" s="269"/>
      <c r="AK153" s="276"/>
      <c r="AL153" s="276"/>
      <c r="AM153" s="270"/>
      <c r="AN153" s="270"/>
      <c r="AO153" s="270"/>
      <c r="AP153" s="270"/>
      <c r="AQ153" s="273"/>
      <c r="AR153" s="273"/>
      <c r="AS153" s="273"/>
      <c r="AT153" s="273"/>
      <c r="AU153" s="270"/>
      <c r="AV153" s="276"/>
      <c r="AW153" s="276"/>
      <c r="AX153" s="275"/>
      <c r="AY153" s="276"/>
      <c r="AZ153" s="276"/>
      <c r="BA153" s="275"/>
      <c r="BB153" s="276"/>
      <c r="BC153" s="276"/>
      <c r="BD153" s="276"/>
      <c r="BE153" s="276"/>
      <c r="BF153" s="270"/>
      <c r="BG153" s="351"/>
      <c r="BH153" s="270"/>
      <c r="BI153" s="270"/>
      <c r="BJ153" s="276"/>
      <c r="BK153" s="276"/>
      <c r="BL153" s="370"/>
      <c r="BM153" s="373"/>
      <c r="BN153" s="370"/>
      <c r="BO153" s="282"/>
      <c r="BP153" s="276"/>
      <c r="BQ153" s="273"/>
      <c r="BR153" s="281"/>
      <c r="BS153" s="276"/>
      <c r="BT153" s="272"/>
      <c r="BU153" s="272"/>
      <c r="BV153" s="272"/>
      <c r="BW153" s="272"/>
      <c r="BX153" s="272"/>
      <c r="BY153" s="272"/>
      <c r="BZ153" s="272"/>
      <c r="CA153" s="277"/>
      <c r="CB153" s="273"/>
      <c r="CC153" s="276"/>
      <c r="CD153" s="275"/>
      <c r="CE153" s="275"/>
      <c r="CF153" s="270"/>
      <c r="CG153" s="270"/>
      <c r="CH153" s="269"/>
      <c r="CI153" s="281"/>
      <c r="CJ153" s="270"/>
      <c r="CK153" s="278"/>
      <c r="CL153" s="278"/>
      <c r="CM153" s="278"/>
      <c r="CN153" s="279"/>
      <c r="CO153" s="279"/>
      <c r="CP153" s="269"/>
      <c r="CQ153" s="281"/>
      <c r="CR153" s="276"/>
      <c r="CS153" s="272"/>
      <c r="CT153" s="272"/>
      <c r="CU153" s="278"/>
      <c r="CV153" s="278"/>
      <c r="CW153" s="278"/>
      <c r="CX153" s="278"/>
      <c r="CY153" s="278"/>
      <c r="CZ153" s="278"/>
      <c r="DA153" s="278"/>
      <c r="DB153" s="281"/>
      <c r="DC153" s="276"/>
      <c r="DD153" s="276"/>
      <c r="DE153" s="269"/>
      <c r="DF153" s="269"/>
      <c r="DG153" s="270"/>
      <c r="DH153" s="270"/>
      <c r="DI153" s="276"/>
      <c r="DJ153" s="276"/>
      <c r="DK153" s="276"/>
      <c r="DL153" s="276"/>
      <c r="DM153" s="272"/>
      <c r="DN153" s="269"/>
      <c r="DO153" s="269"/>
      <c r="DP153" s="272"/>
      <c r="DQ153" s="269"/>
      <c r="DR153" s="281"/>
      <c r="DS153" s="269"/>
      <c r="DT153" s="274"/>
      <c r="DU153" s="275"/>
      <c r="DV153" s="275"/>
      <c r="DW153" s="273"/>
      <c r="DX153" s="273"/>
      <c r="DY153" s="275"/>
      <c r="DZ153" s="275"/>
      <c r="EA153" s="275"/>
      <c r="EB153" s="275"/>
      <c r="EC153" s="275"/>
      <c r="ED153" s="275"/>
      <c r="EE153" s="275"/>
      <c r="EF153" s="275"/>
      <c r="EG153" s="275"/>
      <c r="EH153" s="275"/>
      <c r="EI153" s="275"/>
      <c r="EJ153" s="275"/>
      <c r="EK153" s="273"/>
      <c r="EL153" s="289"/>
      <c r="EM153" s="289"/>
      <c r="EN153" s="289"/>
      <c r="EO153" s="289"/>
      <c r="EP153" s="289"/>
      <c r="EQ153" s="289"/>
      <c r="ER153" s="289"/>
      <c r="ES153" s="289"/>
      <c r="ET153" s="289"/>
      <c r="EU153" s="289"/>
      <c r="EV153" s="289"/>
      <c r="EW153" s="289"/>
      <c r="EX153" s="289"/>
      <c r="EY153" s="289"/>
      <c r="EZ153" s="289"/>
      <c r="FA153" s="289"/>
      <c r="FB153" s="289"/>
      <c r="FC153" s="289"/>
      <c r="FD153" s="289"/>
      <c r="FE153" s="290"/>
      <c r="FF153" s="290"/>
      <c r="FG153" s="290"/>
      <c r="FH153" s="290"/>
      <c r="FI153" s="290"/>
      <c r="FJ153" s="290"/>
      <c r="FK153" s="290"/>
      <c r="FL153" s="290"/>
      <c r="FM153" s="290"/>
      <c r="FN153" s="290"/>
      <c r="FO153" s="290"/>
      <c r="FP153" s="290"/>
      <c r="FQ153" s="290"/>
      <c r="FR153" s="290"/>
      <c r="FS153" s="290"/>
      <c r="FT153" s="290"/>
      <c r="FU153" s="290"/>
      <c r="FV153" s="290"/>
      <c r="FW153" s="290"/>
      <c r="FX153" s="268"/>
      <c r="FY153" s="268"/>
      <c r="FZ153" s="268"/>
      <c r="GA153" s="268"/>
      <c r="GB153" s="268"/>
      <c r="GC153" s="268"/>
      <c r="GD153" s="268"/>
      <c r="GE153" s="268"/>
      <c r="GF153" s="268"/>
      <c r="GG153" s="268"/>
      <c r="GH153" s="268"/>
      <c r="GI153" s="268"/>
      <c r="GJ153" s="268"/>
      <c r="GK153" s="268"/>
      <c r="GL153" s="268"/>
      <c r="GM153" s="268"/>
      <c r="GN153" s="268"/>
      <c r="GO153" s="268"/>
      <c r="HB153" s="294"/>
      <c r="HC153" s="294"/>
      <c r="HL153" s="341"/>
      <c r="HM153" s="341"/>
      <c r="HN153" s="341"/>
    </row>
    <row r="154" spans="1:222" x14ac:dyDescent="0.3">
      <c r="A154" s="269"/>
      <c r="B154" s="270"/>
      <c r="C154" s="270"/>
      <c r="D154" s="269"/>
      <c r="E154" s="281"/>
      <c r="F154" s="269"/>
      <c r="G154" s="384"/>
      <c r="H154" s="276"/>
      <c r="I154" s="272"/>
      <c r="J154" s="271"/>
      <c r="K154" s="269"/>
      <c r="L154" s="270"/>
      <c r="M154" s="270"/>
      <c r="N154" s="269"/>
      <c r="O154" s="270"/>
      <c r="P154" s="270"/>
      <c r="Q154" s="270"/>
      <c r="R154" s="270"/>
      <c r="S154" s="270"/>
      <c r="T154" s="270"/>
      <c r="U154" s="270"/>
      <c r="V154" s="270"/>
      <c r="W154" s="270"/>
      <c r="X154" s="270"/>
      <c r="Y154" s="270"/>
      <c r="Z154" s="269"/>
      <c r="AA154" s="269"/>
      <c r="AB154" s="269"/>
      <c r="AC154" s="269"/>
      <c r="AD154" s="281"/>
      <c r="AE154" s="281"/>
      <c r="AF154" s="276"/>
      <c r="AG154" s="276"/>
      <c r="AH154" s="281"/>
      <c r="AI154" s="281"/>
      <c r="AJ154" s="269"/>
      <c r="AK154" s="276"/>
      <c r="AL154" s="276"/>
      <c r="AM154" s="270"/>
      <c r="AN154" s="270"/>
      <c r="AO154" s="270"/>
      <c r="AP154" s="270"/>
      <c r="AQ154" s="273"/>
      <c r="AR154" s="273"/>
      <c r="AS154" s="273"/>
      <c r="AT154" s="273"/>
      <c r="AU154" s="270"/>
      <c r="AV154" s="276"/>
      <c r="AW154" s="276"/>
      <c r="AX154" s="275"/>
      <c r="AY154" s="276"/>
      <c r="AZ154" s="276"/>
      <c r="BA154" s="275"/>
      <c r="BB154" s="276"/>
      <c r="BC154" s="276"/>
      <c r="BD154" s="276"/>
      <c r="BE154" s="276"/>
      <c r="BF154" s="270"/>
      <c r="BG154" s="351"/>
      <c r="BH154" s="270"/>
      <c r="BI154" s="270"/>
      <c r="BJ154" s="276"/>
      <c r="BK154" s="276"/>
      <c r="BL154" s="370"/>
      <c r="BM154" s="373"/>
      <c r="BN154" s="370"/>
      <c r="BO154" s="282"/>
      <c r="BP154" s="276"/>
      <c r="BQ154" s="273"/>
      <c r="BR154" s="281"/>
      <c r="BS154" s="276"/>
      <c r="BT154" s="272"/>
      <c r="BU154" s="272"/>
      <c r="BV154" s="272"/>
      <c r="BW154" s="272"/>
      <c r="BX154" s="272"/>
      <c r="BY154" s="272"/>
      <c r="BZ154" s="272"/>
      <c r="CA154" s="277"/>
      <c r="CB154" s="273"/>
      <c r="CC154" s="276"/>
      <c r="CD154" s="275"/>
      <c r="CE154" s="275"/>
      <c r="CF154" s="270"/>
      <c r="CG154" s="270"/>
      <c r="CH154" s="269"/>
      <c r="CI154" s="281"/>
      <c r="CJ154" s="270"/>
      <c r="CK154" s="278"/>
      <c r="CL154" s="278"/>
      <c r="CM154" s="278"/>
      <c r="CN154" s="279"/>
      <c r="CO154" s="279"/>
      <c r="CP154" s="269"/>
      <c r="CQ154" s="281"/>
      <c r="CR154" s="276"/>
      <c r="CS154" s="272"/>
      <c r="CT154" s="272"/>
      <c r="CU154" s="278"/>
      <c r="CV154" s="278"/>
      <c r="CW154" s="278"/>
      <c r="CX154" s="278"/>
      <c r="CY154" s="278"/>
      <c r="CZ154" s="278"/>
      <c r="DA154" s="278"/>
      <c r="DB154" s="281"/>
      <c r="DC154" s="276"/>
      <c r="DD154" s="276"/>
      <c r="DE154" s="269"/>
      <c r="DF154" s="269"/>
      <c r="DG154" s="270"/>
      <c r="DH154" s="270"/>
      <c r="DI154" s="276"/>
      <c r="DJ154" s="276"/>
      <c r="DK154" s="276"/>
      <c r="DL154" s="276"/>
      <c r="DM154" s="272"/>
      <c r="DN154" s="269"/>
      <c r="DO154" s="269"/>
      <c r="DP154" s="272"/>
      <c r="DQ154" s="269"/>
      <c r="DR154" s="281"/>
      <c r="DS154" s="269"/>
      <c r="DT154" s="274"/>
      <c r="DU154" s="275"/>
      <c r="DV154" s="275"/>
      <c r="DW154" s="273"/>
      <c r="DX154" s="273"/>
      <c r="DY154" s="275"/>
      <c r="DZ154" s="275"/>
      <c r="EA154" s="275"/>
      <c r="EB154" s="275"/>
      <c r="EC154" s="275"/>
      <c r="ED154" s="275"/>
      <c r="EE154" s="275"/>
      <c r="EF154" s="275"/>
      <c r="EG154" s="275"/>
      <c r="EH154" s="275"/>
      <c r="EI154" s="275"/>
      <c r="EJ154" s="275"/>
      <c r="EK154" s="273"/>
      <c r="EL154" s="289"/>
      <c r="EM154" s="289"/>
      <c r="EN154" s="289"/>
      <c r="EO154" s="289"/>
      <c r="EP154" s="289"/>
      <c r="EQ154" s="289"/>
      <c r="ER154" s="289"/>
      <c r="ES154" s="289"/>
      <c r="ET154" s="289"/>
      <c r="EU154" s="289"/>
      <c r="EV154" s="289"/>
      <c r="EW154" s="289"/>
      <c r="EX154" s="289"/>
      <c r="EY154" s="289"/>
      <c r="EZ154" s="289"/>
      <c r="FA154" s="289"/>
      <c r="FB154" s="289"/>
      <c r="FC154" s="289"/>
      <c r="FD154" s="289"/>
      <c r="FE154" s="290"/>
      <c r="FF154" s="290"/>
      <c r="FG154" s="290"/>
      <c r="FH154" s="290"/>
      <c r="FI154" s="290"/>
      <c r="FJ154" s="290"/>
      <c r="FK154" s="290"/>
      <c r="FL154" s="290"/>
      <c r="FM154" s="290"/>
      <c r="FN154" s="290"/>
      <c r="FO154" s="290"/>
      <c r="FP154" s="290"/>
      <c r="FQ154" s="290"/>
      <c r="FR154" s="290"/>
      <c r="FS154" s="290"/>
      <c r="FT154" s="290"/>
      <c r="FU154" s="290"/>
      <c r="FV154" s="290"/>
      <c r="FW154" s="290"/>
      <c r="FX154" s="268"/>
      <c r="FY154" s="268"/>
      <c r="FZ154" s="268"/>
      <c r="GA154" s="268"/>
      <c r="GB154" s="268"/>
      <c r="GC154" s="268"/>
      <c r="GD154" s="268"/>
      <c r="GE154" s="268"/>
      <c r="GF154" s="268"/>
      <c r="GG154" s="268"/>
      <c r="GH154" s="268"/>
      <c r="GI154" s="268"/>
      <c r="GJ154" s="268"/>
      <c r="GK154" s="268"/>
      <c r="GL154" s="268"/>
      <c r="GM154" s="268"/>
      <c r="GN154" s="268"/>
      <c r="GO154" s="268"/>
      <c r="HB154" s="294"/>
      <c r="HC154" s="294"/>
      <c r="HL154" s="341"/>
      <c r="HM154" s="341"/>
      <c r="HN154" s="341"/>
    </row>
    <row r="155" spans="1:222" x14ac:dyDescent="0.3">
      <c r="A155" s="269"/>
      <c r="B155" s="270"/>
      <c r="C155" s="270"/>
      <c r="D155" s="269"/>
      <c r="E155" s="281"/>
      <c r="F155" s="269"/>
      <c r="G155" s="384"/>
      <c r="H155" s="276"/>
      <c r="I155" s="272"/>
      <c r="J155" s="271"/>
      <c r="K155" s="269"/>
      <c r="L155" s="270"/>
      <c r="M155" s="270"/>
      <c r="N155" s="269"/>
      <c r="O155" s="270"/>
      <c r="P155" s="270"/>
      <c r="Q155" s="270"/>
      <c r="R155" s="270"/>
      <c r="S155" s="270"/>
      <c r="T155" s="270"/>
      <c r="U155" s="270"/>
      <c r="V155" s="270"/>
      <c r="W155" s="270"/>
      <c r="X155" s="270"/>
      <c r="Y155" s="270"/>
      <c r="Z155" s="269"/>
      <c r="AA155" s="269"/>
      <c r="AB155" s="269"/>
      <c r="AC155" s="269"/>
      <c r="AD155" s="281"/>
      <c r="AE155" s="281"/>
      <c r="AF155" s="276"/>
      <c r="AG155" s="276"/>
      <c r="AH155" s="281"/>
      <c r="AI155" s="281"/>
      <c r="AJ155" s="269"/>
      <c r="AK155" s="276"/>
      <c r="AL155" s="276"/>
      <c r="AM155" s="270"/>
      <c r="AN155" s="270"/>
      <c r="AO155" s="270"/>
      <c r="AP155" s="270"/>
      <c r="AQ155" s="273"/>
      <c r="AR155" s="273"/>
      <c r="AS155" s="273"/>
      <c r="AT155" s="273"/>
      <c r="AU155" s="270"/>
      <c r="AV155" s="276"/>
      <c r="AW155" s="276"/>
      <c r="AX155" s="275"/>
      <c r="AY155" s="276"/>
      <c r="AZ155" s="276"/>
      <c r="BA155" s="275"/>
      <c r="BB155" s="276"/>
      <c r="BC155" s="276"/>
      <c r="BD155" s="276"/>
      <c r="BE155" s="276"/>
      <c r="BF155" s="270"/>
      <c r="BG155" s="351"/>
      <c r="BH155" s="270"/>
      <c r="BI155" s="270"/>
      <c r="BJ155" s="276"/>
      <c r="BK155" s="276"/>
      <c r="BL155" s="370"/>
      <c r="BM155" s="373"/>
      <c r="BN155" s="370"/>
      <c r="BO155" s="282"/>
      <c r="BP155" s="276"/>
      <c r="BQ155" s="273"/>
      <c r="BR155" s="281"/>
      <c r="BS155" s="276"/>
      <c r="BT155" s="272"/>
      <c r="BU155" s="272"/>
      <c r="BV155" s="272"/>
      <c r="BW155" s="272"/>
      <c r="BX155" s="272"/>
      <c r="BY155" s="272"/>
      <c r="BZ155" s="272"/>
      <c r="CA155" s="277"/>
      <c r="CB155" s="273"/>
      <c r="CC155" s="276"/>
      <c r="CD155" s="275"/>
      <c r="CE155" s="275"/>
      <c r="CF155" s="270"/>
      <c r="CG155" s="270"/>
      <c r="CH155" s="269"/>
      <c r="CI155" s="281"/>
      <c r="CJ155" s="270"/>
      <c r="CK155" s="278"/>
      <c r="CL155" s="278"/>
      <c r="CM155" s="278"/>
      <c r="CN155" s="279"/>
      <c r="CO155" s="279"/>
      <c r="CP155" s="269"/>
      <c r="CQ155" s="281"/>
      <c r="CR155" s="276"/>
      <c r="CS155" s="272"/>
      <c r="CT155" s="272"/>
      <c r="CU155" s="278"/>
      <c r="CV155" s="278"/>
      <c r="CW155" s="278"/>
      <c r="CX155" s="278"/>
      <c r="CY155" s="278"/>
      <c r="CZ155" s="278"/>
      <c r="DA155" s="278"/>
      <c r="DB155" s="281"/>
      <c r="DC155" s="276"/>
      <c r="DD155" s="276"/>
      <c r="DE155" s="269"/>
      <c r="DF155" s="269"/>
      <c r="DG155" s="270"/>
      <c r="DH155" s="270"/>
      <c r="DI155" s="276"/>
      <c r="DJ155" s="276"/>
      <c r="DK155" s="276"/>
      <c r="DL155" s="276"/>
      <c r="DM155" s="272"/>
      <c r="DN155" s="269"/>
      <c r="DO155" s="269"/>
      <c r="DP155" s="272"/>
      <c r="DQ155" s="269"/>
      <c r="DR155" s="281"/>
      <c r="DS155" s="269"/>
      <c r="DT155" s="274"/>
      <c r="DU155" s="275"/>
      <c r="DV155" s="275"/>
      <c r="DW155" s="273"/>
      <c r="DX155" s="273"/>
      <c r="DY155" s="275"/>
      <c r="DZ155" s="275"/>
      <c r="EA155" s="275"/>
      <c r="EB155" s="275"/>
      <c r="EC155" s="275"/>
      <c r="ED155" s="275"/>
      <c r="EE155" s="275"/>
      <c r="EF155" s="275"/>
      <c r="EG155" s="275"/>
      <c r="EH155" s="275"/>
      <c r="EI155" s="275"/>
      <c r="EJ155" s="275"/>
      <c r="EK155" s="273"/>
      <c r="EL155" s="289"/>
      <c r="EM155" s="289"/>
      <c r="EN155" s="289"/>
      <c r="EO155" s="289"/>
      <c r="EP155" s="289"/>
      <c r="EQ155" s="289"/>
      <c r="ER155" s="289"/>
      <c r="ES155" s="289"/>
      <c r="ET155" s="289"/>
      <c r="EU155" s="289"/>
      <c r="EV155" s="289"/>
      <c r="EW155" s="289"/>
      <c r="EX155" s="289"/>
      <c r="EY155" s="289"/>
      <c r="EZ155" s="289"/>
      <c r="FA155" s="289"/>
      <c r="FB155" s="289"/>
      <c r="FC155" s="289"/>
      <c r="FD155" s="289"/>
      <c r="FE155" s="290"/>
      <c r="FF155" s="290"/>
      <c r="FG155" s="290"/>
      <c r="FH155" s="290"/>
      <c r="FI155" s="290"/>
      <c r="FJ155" s="290"/>
      <c r="FK155" s="290"/>
      <c r="FL155" s="290"/>
      <c r="FM155" s="290"/>
      <c r="FN155" s="290"/>
      <c r="FO155" s="290"/>
      <c r="FP155" s="290"/>
      <c r="FQ155" s="290"/>
      <c r="FR155" s="290"/>
      <c r="FS155" s="290"/>
      <c r="FT155" s="290"/>
      <c r="FU155" s="290"/>
      <c r="FV155" s="290"/>
      <c r="FW155" s="290"/>
      <c r="FX155" s="268"/>
      <c r="FY155" s="268"/>
      <c r="FZ155" s="268"/>
      <c r="GA155" s="268"/>
      <c r="GB155" s="268"/>
      <c r="GC155" s="268"/>
      <c r="GD155" s="268"/>
      <c r="GE155" s="268"/>
      <c r="GF155" s="268"/>
      <c r="GG155" s="268"/>
      <c r="GH155" s="268"/>
      <c r="GI155" s="268"/>
      <c r="GJ155" s="268"/>
      <c r="GK155" s="268"/>
      <c r="GL155" s="268"/>
      <c r="GM155" s="268"/>
      <c r="GN155" s="268"/>
      <c r="GO155" s="268"/>
      <c r="HB155" s="294"/>
      <c r="HC155" s="294"/>
      <c r="HL155" s="341"/>
      <c r="HM155" s="341"/>
      <c r="HN155" s="341"/>
    </row>
    <row r="156" spans="1:222" x14ac:dyDescent="0.3">
      <c r="A156" s="269"/>
      <c r="B156" s="270"/>
      <c r="C156" s="270"/>
      <c r="D156" s="269"/>
      <c r="E156" s="281"/>
      <c r="F156" s="269"/>
      <c r="G156" s="384"/>
      <c r="H156" s="276"/>
      <c r="I156" s="272"/>
      <c r="J156" s="271"/>
      <c r="K156" s="269"/>
      <c r="L156" s="270"/>
      <c r="M156" s="270"/>
      <c r="N156" s="269"/>
      <c r="O156" s="270"/>
      <c r="P156" s="270"/>
      <c r="Q156" s="270"/>
      <c r="R156" s="270"/>
      <c r="S156" s="270"/>
      <c r="T156" s="270"/>
      <c r="U156" s="270"/>
      <c r="V156" s="270"/>
      <c r="W156" s="270"/>
      <c r="X156" s="270"/>
      <c r="Y156" s="270"/>
      <c r="Z156" s="269"/>
      <c r="AA156" s="269"/>
      <c r="AB156" s="269"/>
      <c r="AC156" s="269"/>
      <c r="AD156" s="281"/>
      <c r="AE156" s="281"/>
      <c r="AF156" s="276"/>
      <c r="AG156" s="276"/>
      <c r="AH156" s="281"/>
      <c r="AI156" s="281"/>
      <c r="AJ156" s="269"/>
      <c r="AK156" s="276"/>
      <c r="AL156" s="276"/>
      <c r="AM156" s="270"/>
      <c r="AN156" s="270"/>
      <c r="AO156" s="270"/>
      <c r="AP156" s="270"/>
      <c r="AQ156" s="273"/>
      <c r="AR156" s="273"/>
      <c r="AS156" s="273"/>
      <c r="AT156" s="273"/>
      <c r="AU156" s="270"/>
      <c r="AV156" s="276"/>
      <c r="AW156" s="276"/>
      <c r="AX156" s="275"/>
      <c r="AY156" s="276"/>
      <c r="AZ156" s="276"/>
      <c r="BA156" s="275"/>
      <c r="BB156" s="276"/>
      <c r="BC156" s="276"/>
      <c r="BD156" s="276"/>
      <c r="BE156" s="276"/>
      <c r="BF156" s="270"/>
      <c r="BG156" s="351"/>
      <c r="BH156" s="270"/>
      <c r="BI156" s="270"/>
      <c r="BJ156" s="276"/>
      <c r="BK156" s="276"/>
      <c r="BL156" s="370"/>
      <c r="BM156" s="373"/>
      <c r="BN156" s="370"/>
      <c r="BO156" s="282"/>
      <c r="BP156" s="276"/>
      <c r="BQ156" s="273"/>
      <c r="BR156" s="281"/>
      <c r="BS156" s="276"/>
      <c r="BT156" s="272"/>
      <c r="BU156" s="272"/>
      <c r="BV156" s="272"/>
      <c r="BW156" s="272"/>
      <c r="BX156" s="272"/>
      <c r="BY156" s="272"/>
      <c r="BZ156" s="272"/>
      <c r="CA156" s="277"/>
      <c r="CB156" s="273"/>
      <c r="CC156" s="276"/>
      <c r="CD156" s="275"/>
      <c r="CE156" s="275"/>
      <c r="CF156" s="270"/>
      <c r="CG156" s="270"/>
      <c r="CH156" s="269"/>
      <c r="CI156" s="281"/>
      <c r="CJ156" s="270"/>
      <c r="CK156" s="278"/>
      <c r="CL156" s="278"/>
      <c r="CM156" s="278"/>
      <c r="CN156" s="279"/>
      <c r="CO156" s="279"/>
      <c r="CP156" s="269"/>
      <c r="CQ156" s="281"/>
      <c r="CR156" s="276"/>
      <c r="CS156" s="272"/>
      <c r="CT156" s="272"/>
      <c r="CU156" s="278"/>
      <c r="CV156" s="278"/>
      <c r="CW156" s="278"/>
      <c r="CX156" s="278"/>
      <c r="CY156" s="278"/>
      <c r="CZ156" s="278"/>
      <c r="DA156" s="278"/>
      <c r="DB156" s="281"/>
      <c r="DC156" s="276"/>
      <c r="DD156" s="276"/>
      <c r="DE156" s="269"/>
      <c r="DF156" s="269"/>
      <c r="DG156" s="270"/>
      <c r="DH156" s="270"/>
      <c r="DI156" s="276"/>
      <c r="DJ156" s="276"/>
      <c r="DK156" s="276"/>
      <c r="DL156" s="276"/>
      <c r="DM156" s="272"/>
      <c r="DN156" s="269"/>
      <c r="DO156" s="269"/>
      <c r="DP156" s="272"/>
      <c r="DQ156" s="269"/>
      <c r="DR156" s="281"/>
      <c r="DS156" s="269"/>
      <c r="DT156" s="274"/>
      <c r="DU156" s="275"/>
      <c r="DV156" s="275"/>
      <c r="DW156" s="273"/>
      <c r="DX156" s="273"/>
      <c r="DY156" s="275"/>
      <c r="DZ156" s="275"/>
      <c r="EA156" s="275"/>
      <c r="EB156" s="275"/>
      <c r="EC156" s="275"/>
      <c r="ED156" s="275"/>
      <c r="EE156" s="275"/>
      <c r="EF156" s="275"/>
      <c r="EG156" s="275"/>
      <c r="EH156" s="275"/>
      <c r="EI156" s="275"/>
      <c r="EJ156" s="275"/>
      <c r="EK156" s="273"/>
      <c r="EL156" s="289"/>
      <c r="EM156" s="289"/>
      <c r="EN156" s="289"/>
      <c r="EO156" s="289"/>
      <c r="EP156" s="289"/>
      <c r="EQ156" s="289"/>
      <c r="ER156" s="289"/>
      <c r="ES156" s="289"/>
      <c r="ET156" s="289"/>
      <c r="EU156" s="289"/>
      <c r="EV156" s="289"/>
      <c r="EW156" s="289"/>
      <c r="EX156" s="289"/>
      <c r="EY156" s="289"/>
      <c r="EZ156" s="289"/>
      <c r="FA156" s="289"/>
      <c r="FB156" s="289"/>
      <c r="FC156" s="289"/>
      <c r="FD156" s="289"/>
      <c r="FE156" s="290"/>
      <c r="FF156" s="290"/>
      <c r="FG156" s="290"/>
      <c r="FH156" s="290"/>
      <c r="FI156" s="290"/>
      <c r="FJ156" s="290"/>
      <c r="FK156" s="290"/>
      <c r="FL156" s="290"/>
      <c r="FM156" s="290"/>
      <c r="FN156" s="290"/>
      <c r="FO156" s="290"/>
      <c r="FP156" s="290"/>
      <c r="FQ156" s="290"/>
      <c r="FR156" s="290"/>
      <c r="FS156" s="290"/>
      <c r="FT156" s="290"/>
      <c r="FU156" s="290"/>
      <c r="FV156" s="290"/>
      <c r="FW156" s="290"/>
      <c r="FX156" s="268"/>
      <c r="FY156" s="268"/>
      <c r="FZ156" s="268"/>
      <c r="GA156" s="268"/>
      <c r="GB156" s="268"/>
      <c r="GC156" s="268"/>
      <c r="GD156" s="268"/>
      <c r="GE156" s="268"/>
      <c r="GF156" s="268"/>
      <c r="GG156" s="268"/>
      <c r="GH156" s="268"/>
      <c r="GI156" s="268"/>
      <c r="GJ156" s="268"/>
      <c r="GK156" s="268"/>
      <c r="GL156" s="268"/>
      <c r="GM156" s="268"/>
      <c r="GN156" s="268"/>
      <c r="GO156" s="268"/>
      <c r="HB156" s="294"/>
      <c r="HC156" s="294"/>
      <c r="HL156" s="341"/>
      <c r="HM156" s="341"/>
      <c r="HN156" s="341"/>
    </row>
    <row r="157" spans="1:222" x14ac:dyDescent="0.3">
      <c r="A157" s="269"/>
      <c r="B157" s="270"/>
      <c r="C157" s="270"/>
      <c r="D157" s="269"/>
      <c r="E157" s="281"/>
      <c r="F157" s="269"/>
      <c r="G157" s="384"/>
      <c r="H157" s="276"/>
      <c r="I157" s="272"/>
      <c r="J157" s="271"/>
      <c r="K157" s="269"/>
      <c r="L157" s="270"/>
      <c r="M157" s="270"/>
      <c r="N157" s="269"/>
      <c r="O157" s="270"/>
      <c r="P157" s="270"/>
      <c r="Q157" s="270"/>
      <c r="R157" s="270"/>
      <c r="S157" s="270"/>
      <c r="T157" s="270"/>
      <c r="U157" s="270"/>
      <c r="V157" s="270"/>
      <c r="W157" s="270"/>
      <c r="X157" s="270"/>
      <c r="Y157" s="270"/>
      <c r="Z157" s="269"/>
      <c r="AA157" s="269"/>
      <c r="AB157" s="269"/>
      <c r="AC157" s="269"/>
      <c r="AD157" s="281"/>
      <c r="AE157" s="281"/>
      <c r="AF157" s="276"/>
      <c r="AG157" s="276"/>
      <c r="AH157" s="281"/>
      <c r="AI157" s="281"/>
      <c r="AJ157" s="269"/>
      <c r="AK157" s="276"/>
      <c r="AL157" s="276"/>
      <c r="AM157" s="270"/>
      <c r="AN157" s="270"/>
      <c r="AO157" s="270"/>
      <c r="AP157" s="270"/>
      <c r="AQ157" s="273"/>
      <c r="AR157" s="273"/>
      <c r="AS157" s="273"/>
      <c r="AT157" s="273"/>
      <c r="AU157" s="270"/>
      <c r="AV157" s="276"/>
      <c r="AW157" s="276"/>
      <c r="AX157" s="275"/>
      <c r="AY157" s="276"/>
      <c r="AZ157" s="276"/>
      <c r="BA157" s="275"/>
      <c r="BB157" s="276"/>
      <c r="BC157" s="276"/>
      <c r="BD157" s="276"/>
      <c r="BE157" s="276"/>
      <c r="BF157" s="270"/>
      <c r="BG157" s="351"/>
      <c r="BH157" s="270"/>
      <c r="BI157" s="270"/>
      <c r="BJ157" s="276"/>
      <c r="BK157" s="276"/>
      <c r="BL157" s="370"/>
      <c r="BM157" s="373"/>
      <c r="BN157" s="370"/>
      <c r="BO157" s="282"/>
      <c r="BP157" s="276"/>
      <c r="BQ157" s="273"/>
      <c r="BR157" s="281"/>
      <c r="BS157" s="276"/>
      <c r="BT157" s="272"/>
      <c r="BU157" s="272"/>
      <c r="BV157" s="272"/>
      <c r="BW157" s="272"/>
      <c r="BX157" s="272"/>
      <c r="BY157" s="272"/>
      <c r="BZ157" s="272"/>
      <c r="CA157" s="277"/>
      <c r="CB157" s="273"/>
      <c r="CC157" s="276"/>
      <c r="CD157" s="275"/>
      <c r="CE157" s="275"/>
      <c r="CF157" s="270"/>
      <c r="CG157" s="270"/>
      <c r="CH157" s="269"/>
      <c r="CI157" s="281"/>
      <c r="CJ157" s="270"/>
      <c r="CK157" s="278"/>
      <c r="CL157" s="278"/>
      <c r="CM157" s="278"/>
      <c r="CN157" s="279"/>
      <c r="CO157" s="279"/>
      <c r="CP157" s="269"/>
      <c r="CQ157" s="281"/>
      <c r="CR157" s="276"/>
      <c r="CS157" s="272"/>
      <c r="CT157" s="272"/>
      <c r="CU157" s="278"/>
      <c r="CV157" s="278"/>
      <c r="CW157" s="278"/>
      <c r="CX157" s="278"/>
      <c r="CY157" s="278"/>
      <c r="CZ157" s="278"/>
      <c r="DA157" s="278"/>
      <c r="DB157" s="281"/>
      <c r="DC157" s="276"/>
      <c r="DD157" s="276"/>
      <c r="DE157" s="269"/>
      <c r="DF157" s="269"/>
      <c r="DG157" s="270"/>
      <c r="DH157" s="270"/>
      <c r="DI157" s="276"/>
      <c r="DJ157" s="276"/>
      <c r="DK157" s="276"/>
      <c r="DL157" s="276"/>
      <c r="DM157" s="272"/>
      <c r="DN157" s="269"/>
      <c r="DO157" s="269"/>
      <c r="DP157" s="272"/>
      <c r="DQ157" s="269"/>
      <c r="DR157" s="281"/>
      <c r="DS157" s="269"/>
      <c r="DT157" s="274"/>
      <c r="DU157" s="275"/>
      <c r="DV157" s="275"/>
      <c r="DW157" s="273"/>
      <c r="DX157" s="273"/>
      <c r="DY157" s="275"/>
      <c r="DZ157" s="275"/>
      <c r="EA157" s="275"/>
      <c r="EB157" s="275"/>
      <c r="EC157" s="275"/>
      <c r="ED157" s="275"/>
      <c r="EE157" s="275"/>
      <c r="EF157" s="275"/>
      <c r="EG157" s="275"/>
      <c r="EH157" s="275"/>
      <c r="EI157" s="275"/>
      <c r="EJ157" s="275"/>
      <c r="EK157" s="273"/>
      <c r="EL157" s="289"/>
      <c r="EM157" s="289"/>
      <c r="EN157" s="289"/>
      <c r="EO157" s="289"/>
      <c r="EP157" s="289"/>
      <c r="EQ157" s="289"/>
      <c r="ER157" s="289"/>
      <c r="ES157" s="289"/>
      <c r="ET157" s="289"/>
      <c r="EU157" s="289"/>
      <c r="EV157" s="289"/>
      <c r="EW157" s="289"/>
      <c r="EX157" s="289"/>
      <c r="EY157" s="289"/>
      <c r="EZ157" s="289"/>
      <c r="FA157" s="289"/>
      <c r="FB157" s="289"/>
      <c r="FC157" s="289"/>
      <c r="FD157" s="289"/>
      <c r="FE157" s="290"/>
      <c r="FF157" s="290"/>
      <c r="FG157" s="290"/>
      <c r="FH157" s="290"/>
      <c r="FI157" s="290"/>
      <c r="FJ157" s="290"/>
      <c r="FK157" s="290"/>
      <c r="FL157" s="290"/>
      <c r="FM157" s="290"/>
      <c r="FN157" s="290"/>
      <c r="FO157" s="290"/>
      <c r="FP157" s="290"/>
      <c r="FQ157" s="290"/>
      <c r="FR157" s="290"/>
      <c r="FS157" s="290"/>
      <c r="FT157" s="290"/>
      <c r="FU157" s="290"/>
      <c r="FV157" s="290"/>
      <c r="FW157" s="290"/>
      <c r="FX157" s="268"/>
      <c r="FY157" s="268"/>
      <c r="FZ157" s="268"/>
      <c r="GA157" s="268"/>
      <c r="GB157" s="268"/>
      <c r="GC157" s="268"/>
      <c r="GD157" s="268"/>
      <c r="GE157" s="268"/>
      <c r="GF157" s="268"/>
      <c r="GG157" s="268"/>
      <c r="GH157" s="268"/>
      <c r="GI157" s="268"/>
      <c r="GJ157" s="268"/>
      <c r="GK157" s="268"/>
      <c r="GL157" s="268"/>
      <c r="GM157" s="268"/>
      <c r="GN157" s="268"/>
      <c r="GO157" s="268"/>
      <c r="HB157" s="294"/>
      <c r="HC157" s="294"/>
      <c r="HL157" s="341"/>
      <c r="HM157" s="341"/>
      <c r="HN157" s="341"/>
    </row>
    <row r="158" spans="1:222" x14ac:dyDescent="0.3">
      <c r="A158" s="269"/>
      <c r="B158" s="270"/>
      <c r="C158" s="270"/>
      <c r="D158" s="269"/>
      <c r="E158" s="281"/>
      <c r="F158" s="269"/>
      <c r="G158" s="384"/>
      <c r="H158" s="276"/>
      <c r="I158" s="272"/>
      <c r="J158" s="271"/>
      <c r="K158" s="269"/>
      <c r="L158" s="270"/>
      <c r="M158" s="270"/>
      <c r="N158" s="269"/>
      <c r="O158" s="270"/>
      <c r="P158" s="270"/>
      <c r="Q158" s="270"/>
      <c r="R158" s="270"/>
      <c r="S158" s="270"/>
      <c r="T158" s="270"/>
      <c r="U158" s="270"/>
      <c r="V158" s="270"/>
      <c r="W158" s="270"/>
      <c r="X158" s="270"/>
      <c r="Y158" s="270"/>
      <c r="Z158" s="269"/>
      <c r="AA158" s="269"/>
      <c r="AB158" s="269"/>
      <c r="AC158" s="269"/>
      <c r="AD158" s="281"/>
      <c r="AE158" s="281"/>
      <c r="AF158" s="276"/>
      <c r="AG158" s="276"/>
      <c r="AH158" s="281"/>
      <c r="AI158" s="281"/>
      <c r="AJ158" s="269"/>
      <c r="AK158" s="276"/>
      <c r="AL158" s="276"/>
      <c r="AM158" s="270"/>
      <c r="AN158" s="270"/>
      <c r="AO158" s="270"/>
      <c r="AP158" s="270"/>
      <c r="AQ158" s="273"/>
      <c r="AR158" s="273"/>
      <c r="AS158" s="273"/>
      <c r="AT158" s="273"/>
      <c r="AU158" s="270"/>
      <c r="AV158" s="276"/>
      <c r="AW158" s="276"/>
      <c r="AX158" s="275"/>
      <c r="AY158" s="276"/>
      <c r="AZ158" s="276"/>
      <c r="BA158" s="275"/>
      <c r="BB158" s="276"/>
      <c r="BC158" s="276"/>
      <c r="BD158" s="276"/>
      <c r="BE158" s="276"/>
      <c r="BF158" s="270"/>
      <c r="BG158" s="351"/>
      <c r="BH158" s="270"/>
      <c r="BI158" s="270"/>
      <c r="BJ158" s="276"/>
      <c r="BK158" s="276"/>
      <c r="BL158" s="370"/>
      <c r="BM158" s="373"/>
      <c r="BN158" s="370"/>
      <c r="BO158" s="282"/>
      <c r="BP158" s="276"/>
      <c r="BQ158" s="273"/>
      <c r="BR158" s="281"/>
      <c r="BS158" s="276"/>
      <c r="BT158" s="272"/>
      <c r="BU158" s="272"/>
      <c r="BV158" s="272"/>
      <c r="BW158" s="272"/>
      <c r="BX158" s="272"/>
      <c r="BY158" s="272"/>
      <c r="BZ158" s="272"/>
      <c r="CA158" s="277"/>
      <c r="CB158" s="273"/>
      <c r="CC158" s="276"/>
      <c r="CD158" s="275"/>
      <c r="CE158" s="275"/>
      <c r="CF158" s="270"/>
      <c r="CG158" s="270"/>
      <c r="CH158" s="269"/>
      <c r="CI158" s="281"/>
      <c r="CJ158" s="270"/>
      <c r="CK158" s="278"/>
      <c r="CL158" s="278"/>
      <c r="CM158" s="278"/>
      <c r="CN158" s="279"/>
      <c r="CO158" s="279"/>
      <c r="CP158" s="269"/>
      <c r="CQ158" s="281"/>
      <c r="CR158" s="276"/>
      <c r="CS158" s="272"/>
      <c r="CT158" s="272"/>
      <c r="CU158" s="278"/>
      <c r="CV158" s="278"/>
      <c r="CW158" s="278"/>
      <c r="CX158" s="278"/>
      <c r="CY158" s="278"/>
      <c r="CZ158" s="278"/>
      <c r="DA158" s="278"/>
      <c r="DB158" s="281"/>
      <c r="DC158" s="276"/>
      <c r="DD158" s="276"/>
      <c r="DE158" s="269"/>
      <c r="DF158" s="269"/>
      <c r="DG158" s="270"/>
      <c r="DH158" s="270"/>
      <c r="DI158" s="276"/>
      <c r="DJ158" s="276"/>
      <c r="DK158" s="276"/>
      <c r="DL158" s="276"/>
      <c r="DM158" s="272"/>
      <c r="DN158" s="269"/>
      <c r="DO158" s="269"/>
      <c r="DP158" s="272"/>
      <c r="DQ158" s="269"/>
      <c r="DR158" s="281"/>
      <c r="DS158" s="269"/>
      <c r="DT158" s="274"/>
      <c r="DU158" s="275"/>
      <c r="DV158" s="275"/>
      <c r="DW158" s="273"/>
      <c r="DX158" s="273"/>
      <c r="DY158" s="275"/>
      <c r="DZ158" s="275"/>
      <c r="EA158" s="275"/>
      <c r="EB158" s="275"/>
      <c r="EC158" s="275"/>
      <c r="ED158" s="275"/>
      <c r="EE158" s="275"/>
      <c r="EF158" s="275"/>
      <c r="EG158" s="275"/>
      <c r="EH158" s="275"/>
      <c r="EI158" s="275"/>
      <c r="EJ158" s="275"/>
      <c r="EK158" s="273"/>
      <c r="EL158" s="289"/>
      <c r="EM158" s="289"/>
      <c r="EN158" s="289"/>
      <c r="EO158" s="289"/>
      <c r="EP158" s="289"/>
      <c r="EQ158" s="289"/>
      <c r="ER158" s="289"/>
      <c r="ES158" s="289"/>
      <c r="ET158" s="289"/>
      <c r="EU158" s="289"/>
      <c r="EV158" s="289"/>
      <c r="EW158" s="289"/>
      <c r="EX158" s="289"/>
      <c r="EY158" s="289"/>
      <c r="EZ158" s="289"/>
      <c r="FA158" s="289"/>
      <c r="FB158" s="289"/>
      <c r="FC158" s="289"/>
      <c r="FD158" s="289"/>
      <c r="FE158" s="290"/>
      <c r="FF158" s="290"/>
      <c r="FG158" s="290"/>
      <c r="FH158" s="290"/>
      <c r="FI158" s="290"/>
      <c r="FJ158" s="290"/>
      <c r="FK158" s="290"/>
      <c r="FL158" s="290"/>
      <c r="FM158" s="290"/>
      <c r="FN158" s="290"/>
      <c r="FO158" s="290"/>
      <c r="FP158" s="290"/>
      <c r="FQ158" s="290"/>
      <c r="FR158" s="290"/>
      <c r="FS158" s="290"/>
      <c r="FT158" s="290"/>
      <c r="FU158" s="290"/>
      <c r="FV158" s="290"/>
      <c r="FW158" s="290"/>
      <c r="FX158" s="268"/>
      <c r="FY158" s="268"/>
      <c r="FZ158" s="268"/>
      <c r="GA158" s="268"/>
      <c r="GB158" s="268"/>
      <c r="GC158" s="268"/>
      <c r="GD158" s="268"/>
      <c r="GE158" s="268"/>
      <c r="GF158" s="268"/>
      <c r="GG158" s="268"/>
      <c r="GH158" s="268"/>
      <c r="GI158" s="268"/>
      <c r="GJ158" s="268"/>
      <c r="GK158" s="268"/>
      <c r="GL158" s="268"/>
      <c r="GM158" s="268"/>
      <c r="GN158" s="268"/>
      <c r="GO158" s="268"/>
      <c r="HB158" s="294"/>
      <c r="HC158" s="294"/>
      <c r="HL158" s="341"/>
      <c r="HM158" s="341"/>
      <c r="HN158" s="341"/>
    </row>
    <row r="159" spans="1:222" x14ac:dyDescent="0.3">
      <c r="A159" s="269"/>
      <c r="B159" s="270"/>
      <c r="C159" s="270"/>
      <c r="D159" s="269"/>
      <c r="E159" s="281"/>
      <c r="F159" s="269"/>
      <c r="G159" s="384"/>
      <c r="H159" s="276"/>
      <c r="I159" s="272"/>
      <c r="J159" s="271"/>
      <c r="K159" s="269"/>
      <c r="L159" s="270"/>
      <c r="M159" s="270"/>
      <c r="N159" s="269"/>
      <c r="O159" s="270"/>
      <c r="P159" s="270"/>
      <c r="Q159" s="270"/>
      <c r="R159" s="270"/>
      <c r="S159" s="270"/>
      <c r="T159" s="270"/>
      <c r="U159" s="270"/>
      <c r="V159" s="270"/>
      <c r="W159" s="270"/>
      <c r="X159" s="270"/>
      <c r="Y159" s="270"/>
      <c r="Z159" s="269"/>
      <c r="AA159" s="269"/>
      <c r="AB159" s="269"/>
      <c r="AC159" s="269"/>
      <c r="AD159" s="281"/>
      <c r="AE159" s="281"/>
      <c r="AF159" s="276"/>
      <c r="AG159" s="276"/>
      <c r="AH159" s="281"/>
      <c r="AI159" s="281"/>
      <c r="AJ159" s="269"/>
      <c r="AK159" s="276"/>
      <c r="AL159" s="276"/>
      <c r="AM159" s="270"/>
      <c r="AN159" s="270"/>
      <c r="AO159" s="270"/>
      <c r="AP159" s="270"/>
      <c r="AQ159" s="273"/>
      <c r="AR159" s="273"/>
      <c r="AS159" s="273"/>
      <c r="AT159" s="273"/>
      <c r="AU159" s="270"/>
      <c r="AV159" s="276"/>
      <c r="AW159" s="276"/>
      <c r="AX159" s="275"/>
      <c r="AY159" s="276"/>
      <c r="AZ159" s="276"/>
      <c r="BA159" s="275"/>
      <c r="BB159" s="276"/>
      <c r="BC159" s="276"/>
      <c r="BD159" s="276"/>
      <c r="BE159" s="276"/>
      <c r="BF159" s="270"/>
      <c r="BG159" s="351"/>
      <c r="BH159" s="270"/>
      <c r="BI159" s="270"/>
      <c r="BJ159" s="276"/>
      <c r="BK159" s="276"/>
      <c r="BL159" s="370"/>
      <c r="BM159" s="373"/>
      <c r="BN159" s="370"/>
      <c r="BO159" s="282"/>
      <c r="BP159" s="276"/>
      <c r="BQ159" s="273"/>
      <c r="BR159" s="281"/>
      <c r="BS159" s="276"/>
      <c r="BT159" s="272"/>
      <c r="BU159" s="272"/>
      <c r="BV159" s="272"/>
      <c r="BW159" s="272"/>
      <c r="BX159" s="272"/>
      <c r="BY159" s="272"/>
      <c r="BZ159" s="272"/>
      <c r="CA159" s="277"/>
      <c r="CB159" s="273"/>
      <c r="CC159" s="276"/>
      <c r="CD159" s="275"/>
      <c r="CE159" s="275"/>
      <c r="CF159" s="270"/>
      <c r="CG159" s="270"/>
      <c r="CH159" s="269"/>
      <c r="CI159" s="281"/>
      <c r="CJ159" s="270"/>
      <c r="CK159" s="278"/>
      <c r="CL159" s="278"/>
      <c r="CM159" s="278"/>
      <c r="CN159" s="279"/>
      <c r="CO159" s="279"/>
      <c r="CP159" s="269"/>
      <c r="CQ159" s="281"/>
      <c r="CR159" s="276"/>
      <c r="CS159" s="272"/>
      <c r="CT159" s="272"/>
      <c r="CU159" s="278"/>
      <c r="CV159" s="278"/>
      <c r="CW159" s="278"/>
      <c r="CX159" s="278"/>
      <c r="CY159" s="278"/>
      <c r="CZ159" s="278"/>
      <c r="DA159" s="278"/>
      <c r="DB159" s="281"/>
      <c r="DC159" s="276"/>
      <c r="DD159" s="276"/>
      <c r="DE159" s="269"/>
      <c r="DF159" s="269"/>
      <c r="DG159" s="270"/>
      <c r="DH159" s="270"/>
      <c r="DI159" s="276"/>
      <c r="DJ159" s="276"/>
      <c r="DK159" s="276"/>
      <c r="DL159" s="276"/>
      <c r="DM159" s="272"/>
      <c r="DN159" s="269"/>
      <c r="DO159" s="269"/>
      <c r="DP159" s="272"/>
      <c r="DQ159" s="269"/>
      <c r="DR159" s="281"/>
      <c r="DS159" s="269"/>
      <c r="DT159" s="274"/>
      <c r="DU159" s="275"/>
      <c r="DV159" s="275"/>
      <c r="DW159" s="273"/>
      <c r="DX159" s="273"/>
      <c r="DY159" s="275"/>
      <c r="DZ159" s="275"/>
      <c r="EA159" s="275"/>
      <c r="EB159" s="275"/>
      <c r="EC159" s="275"/>
      <c r="ED159" s="275"/>
      <c r="EE159" s="275"/>
      <c r="EF159" s="275"/>
      <c r="EG159" s="275"/>
      <c r="EH159" s="275"/>
      <c r="EI159" s="275"/>
      <c r="EJ159" s="275"/>
      <c r="EK159" s="273"/>
      <c r="EL159" s="289"/>
      <c r="EM159" s="289"/>
      <c r="EN159" s="289"/>
      <c r="EO159" s="289"/>
      <c r="EP159" s="289"/>
      <c r="EQ159" s="289"/>
      <c r="ER159" s="289"/>
      <c r="ES159" s="289"/>
      <c r="ET159" s="289"/>
      <c r="EU159" s="289"/>
      <c r="EV159" s="289"/>
      <c r="EW159" s="289"/>
      <c r="EX159" s="289"/>
      <c r="EY159" s="289"/>
      <c r="EZ159" s="289"/>
      <c r="FA159" s="289"/>
      <c r="FB159" s="289"/>
      <c r="FC159" s="289"/>
      <c r="FD159" s="289"/>
      <c r="FE159" s="290"/>
      <c r="FF159" s="290"/>
      <c r="FG159" s="290"/>
      <c r="FH159" s="290"/>
      <c r="FI159" s="290"/>
      <c r="FJ159" s="290"/>
      <c r="FK159" s="290"/>
      <c r="FL159" s="290"/>
      <c r="FM159" s="290"/>
      <c r="FN159" s="290"/>
      <c r="FO159" s="290"/>
      <c r="FP159" s="290"/>
      <c r="FQ159" s="290"/>
      <c r="FR159" s="290"/>
      <c r="FS159" s="290"/>
      <c r="FT159" s="290"/>
      <c r="FU159" s="290"/>
      <c r="FV159" s="290"/>
      <c r="FW159" s="290"/>
      <c r="FX159" s="268"/>
      <c r="FY159" s="268"/>
      <c r="FZ159" s="268"/>
      <c r="GA159" s="268"/>
      <c r="GB159" s="268"/>
      <c r="GC159" s="268"/>
      <c r="GD159" s="268"/>
      <c r="GE159" s="268"/>
      <c r="GF159" s="268"/>
      <c r="GG159" s="268"/>
      <c r="GH159" s="268"/>
      <c r="GI159" s="268"/>
      <c r="GJ159" s="268"/>
      <c r="GK159" s="268"/>
      <c r="GL159" s="268"/>
      <c r="GM159" s="268"/>
      <c r="GN159" s="268"/>
      <c r="GO159" s="268"/>
      <c r="HB159" s="294"/>
      <c r="HC159" s="294"/>
      <c r="HL159" s="341"/>
      <c r="HM159" s="341"/>
      <c r="HN159" s="341"/>
    </row>
    <row r="160" spans="1:222" x14ac:dyDescent="0.3">
      <c r="A160" s="269"/>
      <c r="B160" s="270"/>
      <c r="C160" s="270"/>
      <c r="D160" s="269"/>
      <c r="E160" s="281"/>
      <c r="F160" s="269"/>
      <c r="G160" s="384"/>
      <c r="H160" s="276"/>
      <c r="I160" s="272"/>
      <c r="J160" s="271"/>
      <c r="K160" s="269"/>
      <c r="L160" s="270"/>
      <c r="M160" s="270"/>
      <c r="N160" s="269"/>
      <c r="O160" s="270"/>
      <c r="P160" s="270"/>
      <c r="Q160" s="270"/>
      <c r="R160" s="270"/>
      <c r="S160" s="270"/>
      <c r="T160" s="270"/>
      <c r="U160" s="270"/>
      <c r="V160" s="270"/>
      <c r="W160" s="270"/>
      <c r="X160" s="270"/>
      <c r="Y160" s="270"/>
      <c r="Z160" s="269"/>
      <c r="AA160" s="269"/>
      <c r="AB160" s="269"/>
      <c r="AC160" s="269"/>
      <c r="AD160" s="281"/>
      <c r="AE160" s="281"/>
      <c r="AF160" s="276"/>
      <c r="AG160" s="276"/>
      <c r="AH160" s="281"/>
      <c r="AI160" s="281"/>
      <c r="AJ160" s="269"/>
      <c r="AK160" s="276"/>
      <c r="AL160" s="276"/>
      <c r="AM160" s="270"/>
      <c r="AN160" s="270"/>
      <c r="AO160" s="270"/>
      <c r="AP160" s="270"/>
      <c r="AQ160" s="273"/>
      <c r="AR160" s="273"/>
      <c r="AS160" s="273"/>
      <c r="AT160" s="273"/>
      <c r="AU160" s="270"/>
      <c r="AV160" s="276"/>
      <c r="AW160" s="276"/>
      <c r="AX160" s="275"/>
      <c r="AY160" s="276"/>
      <c r="AZ160" s="276"/>
      <c r="BA160" s="275"/>
      <c r="BB160" s="276"/>
      <c r="BC160" s="276"/>
      <c r="BD160" s="276"/>
      <c r="BE160" s="276"/>
      <c r="BF160" s="270"/>
      <c r="BG160" s="351"/>
      <c r="BH160" s="270"/>
      <c r="BI160" s="270"/>
      <c r="BJ160" s="276"/>
      <c r="BK160" s="276"/>
      <c r="BL160" s="370"/>
      <c r="BM160" s="373"/>
      <c r="BN160" s="370"/>
      <c r="BO160" s="282"/>
      <c r="BP160" s="276"/>
      <c r="BQ160" s="273"/>
      <c r="BR160" s="281"/>
      <c r="BS160" s="276"/>
      <c r="BT160" s="272"/>
      <c r="BU160" s="272"/>
      <c r="BV160" s="272"/>
      <c r="BW160" s="272"/>
      <c r="BX160" s="272"/>
      <c r="BY160" s="272"/>
      <c r="BZ160" s="272"/>
      <c r="CA160" s="277"/>
      <c r="CB160" s="273"/>
      <c r="CC160" s="276"/>
      <c r="CD160" s="275"/>
      <c r="CE160" s="275"/>
      <c r="CF160" s="270"/>
      <c r="CG160" s="270"/>
      <c r="CH160" s="269"/>
      <c r="CI160" s="281"/>
      <c r="CJ160" s="270"/>
      <c r="CK160" s="278"/>
      <c r="CL160" s="278"/>
      <c r="CM160" s="278"/>
      <c r="CN160" s="279"/>
      <c r="CO160" s="279"/>
      <c r="CP160" s="269"/>
      <c r="CQ160" s="281"/>
      <c r="CR160" s="276"/>
      <c r="CS160" s="272"/>
      <c r="CT160" s="272"/>
      <c r="CU160" s="278"/>
      <c r="CV160" s="278"/>
      <c r="CW160" s="278"/>
      <c r="CX160" s="278"/>
      <c r="CY160" s="278"/>
      <c r="CZ160" s="278"/>
      <c r="DA160" s="278"/>
      <c r="DB160" s="281"/>
      <c r="DC160" s="276"/>
      <c r="DD160" s="276"/>
      <c r="DE160" s="269"/>
      <c r="DF160" s="269"/>
      <c r="DG160" s="270"/>
      <c r="DH160" s="270"/>
      <c r="DI160" s="276"/>
      <c r="DJ160" s="276"/>
      <c r="DK160" s="276"/>
      <c r="DL160" s="276"/>
      <c r="DM160" s="272"/>
      <c r="DN160" s="269"/>
      <c r="DO160" s="269"/>
      <c r="DP160" s="272"/>
      <c r="DQ160" s="269"/>
      <c r="DR160" s="281"/>
      <c r="DS160" s="269"/>
      <c r="DT160" s="274"/>
      <c r="DU160" s="275"/>
      <c r="DV160" s="275"/>
      <c r="DW160" s="273"/>
      <c r="DX160" s="273"/>
      <c r="DY160" s="275"/>
      <c r="DZ160" s="275"/>
      <c r="EA160" s="275"/>
      <c r="EB160" s="275"/>
      <c r="EC160" s="275"/>
      <c r="ED160" s="275"/>
      <c r="EE160" s="275"/>
      <c r="EF160" s="275"/>
      <c r="EG160" s="275"/>
      <c r="EH160" s="275"/>
      <c r="EI160" s="275"/>
      <c r="EJ160" s="275"/>
      <c r="EK160" s="273"/>
      <c r="EL160" s="289"/>
      <c r="EM160" s="289"/>
      <c r="EN160" s="289"/>
      <c r="EO160" s="289"/>
      <c r="EP160" s="289"/>
      <c r="EQ160" s="289"/>
      <c r="ER160" s="289"/>
      <c r="ES160" s="289"/>
      <c r="ET160" s="289"/>
      <c r="EU160" s="289"/>
      <c r="EV160" s="289"/>
      <c r="EW160" s="289"/>
      <c r="EX160" s="289"/>
      <c r="EY160" s="289"/>
      <c r="EZ160" s="289"/>
      <c r="FA160" s="289"/>
      <c r="FB160" s="289"/>
      <c r="FC160" s="289"/>
      <c r="FD160" s="289"/>
      <c r="FE160" s="290"/>
      <c r="FF160" s="290"/>
      <c r="FG160" s="290"/>
      <c r="FH160" s="290"/>
      <c r="FI160" s="290"/>
      <c r="FJ160" s="290"/>
      <c r="FK160" s="290"/>
      <c r="FL160" s="290"/>
      <c r="FM160" s="290"/>
      <c r="FN160" s="290"/>
      <c r="FO160" s="290"/>
      <c r="FP160" s="290"/>
      <c r="FQ160" s="290"/>
      <c r="FR160" s="290"/>
      <c r="FS160" s="290"/>
      <c r="FT160" s="290"/>
      <c r="FU160" s="290"/>
      <c r="FV160" s="290"/>
      <c r="FW160" s="290"/>
      <c r="FX160" s="268"/>
      <c r="FY160" s="268"/>
      <c r="FZ160" s="268"/>
      <c r="GA160" s="268"/>
      <c r="GB160" s="268"/>
      <c r="GC160" s="268"/>
      <c r="GD160" s="268"/>
      <c r="GE160" s="268"/>
      <c r="GF160" s="268"/>
      <c r="GG160" s="268"/>
      <c r="GH160" s="268"/>
      <c r="GI160" s="268"/>
      <c r="GJ160" s="268"/>
      <c r="GK160" s="268"/>
      <c r="GL160" s="268"/>
      <c r="GM160" s="268"/>
      <c r="GN160" s="268"/>
      <c r="GO160" s="268"/>
      <c r="HB160" s="294"/>
      <c r="HC160" s="294"/>
      <c r="HL160" s="341"/>
      <c r="HM160" s="341"/>
      <c r="HN160" s="341"/>
    </row>
    <row r="161" spans="1:222" x14ac:dyDescent="0.3">
      <c r="A161" s="269"/>
      <c r="B161" s="270"/>
      <c r="C161" s="270"/>
      <c r="D161" s="269"/>
      <c r="E161" s="281"/>
      <c r="F161" s="269"/>
      <c r="G161" s="384"/>
      <c r="H161" s="276"/>
      <c r="I161" s="272"/>
      <c r="J161" s="271"/>
      <c r="K161" s="269"/>
      <c r="L161" s="270"/>
      <c r="M161" s="270"/>
      <c r="N161" s="269"/>
      <c r="O161" s="270"/>
      <c r="P161" s="270"/>
      <c r="Q161" s="270"/>
      <c r="R161" s="270"/>
      <c r="S161" s="270"/>
      <c r="T161" s="270"/>
      <c r="U161" s="270"/>
      <c r="V161" s="270"/>
      <c r="W161" s="270"/>
      <c r="X161" s="270"/>
      <c r="Y161" s="270"/>
      <c r="Z161" s="269"/>
      <c r="AA161" s="269"/>
      <c r="AB161" s="269"/>
      <c r="AC161" s="269"/>
      <c r="AD161" s="281"/>
      <c r="AE161" s="281"/>
      <c r="AF161" s="276"/>
      <c r="AG161" s="276"/>
      <c r="AH161" s="281"/>
      <c r="AI161" s="281"/>
      <c r="AJ161" s="269"/>
      <c r="AK161" s="276"/>
      <c r="AL161" s="276"/>
      <c r="AM161" s="270"/>
      <c r="AN161" s="270"/>
      <c r="AO161" s="270"/>
      <c r="AP161" s="270"/>
      <c r="AQ161" s="273"/>
      <c r="AR161" s="273"/>
      <c r="AS161" s="273"/>
      <c r="AT161" s="273"/>
      <c r="AU161" s="270"/>
      <c r="AV161" s="276"/>
      <c r="AW161" s="276"/>
      <c r="AX161" s="275"/>
      <c r="AY161" s="276"/>
      <c r="AZ161" s="276"/>
      <c r="BA161" s="275"/>
      <c r="BB161" s="276"/>
      <c r="BC161" s="276"/>
      <c r="BD161" s="276"/>
      <c r="BE161" s="276"/>
      <c r="BF161" s="270"/>
      <c r="BG161" s="351"/>
      <c r="BH161" s="270"/>
      <c r="BI161" s="270"/>
      <c r="BJ161" s="276"/>
      <c r="BK161" s="276"/>
      <c r="BL161" s="370"/>
      <c r="BM161" s="373"/>
      <c r="BN161" s="370"/>
      <c r="BO161" s="282"/>
      <c r="BP161" s="276"/>
      <c r="BQ161" s="273"/>
      <c r="BR161" s="281"/>
      <c r="BS161" s="276"/>
      <c r="BT161" s="272"/>
      <c r="BU161" s="272"/>
      <c r="BV161" s="272"/>
      <c r="BW161" s="272"/>
      <c r="BX161" s="272"/>
      <c r="BY161" s="272"/>
      <c r="BZ161" s="272"/>
      <c r="CA161" s="277"/>
      <c r="CB161" s="273"/>
      <c r="CC161" s="276"/>
      <c r="CD161" s="275"/>
      <c r="CE161" s="275"/>
      <c r="CF161" s="270"/>
      <c r="CG161" s="270"/>
      <c r="CH161" s="269"/>
      <c r="CI161" s="281"/>
      <c r="CJ161" s="270"/>
      <c r="CK161" s="278"/>
      <c r="CL161" s="278"/>
      <c r="CM161" s="278"/>
      <c r="CN161" s="279"/>
      <c r="CO161" s="279"/>
      <c r="CP161" s="269"/>
      <c r="CQ161" s="281"/>
      <c r="CR161" s="276"/>
      <c r="CS161" s="272"/>
      <c r="CT161" s="272"/>
      <c r="CU161" s="278"/>
      <c r="CV161" s="278"/>
      <c r="CW161" s="278"/>
      <c r="CX161" s="278"/>
      <c r="CY161" s="278"/>
      <c r="CZ161" s="278"/>
      <c r="DA161" s="278"/>
      <c r="DB161" s="281"/>
      <c r="DC161" s="276"/>
      <c r="DD161" s="276"/>
      <c r="DE161" s="269"/>
      <c r="DF161" s="269"/>
      <c r="DG161" s="270"/>
      <c r="DH161" s="270"/>
      <c r="DI161" s="276"/>
      <c r="DJ161" s="276"/>
      <c r="DK161" s="276"/>
      <c r="DL161" s="276"/>
      <c r="DM161" s="272"/>
      <c r="DN161" s="269"/>
      <c r="DO161" s="269"/>
      <c r="DP161" s="272"/>
      <c r="DQ161" s="269"/>
      <c r="DR161" s="281"/>
      <c r="DS161" s="269"/>
      <c r="DT161" s="274"/>
      <c r="DU161" s="275"/>
      <c r="DV161" s="275"/>
      <c r="DW161" s="273"/>
      <c r="DX161" s="273"/>
      <c r="DY161" s="275"/>
      <c r="DZ161" s="275"/>
      <c r="EA161" s="275"/>
      <c r="EB161" s="275"/>
      <c r="EC161" s="275"/>
      <c r="ED161" s="275"/>
      <c r="EE161" s="275"/>
      <c r="EF161" s="275"/>
      <c r="EG161" s="275"/>
      <c r="EH161" s="275"/>
      <c r="EI161" s="275"/>
      <c r="EJ161" s="275"/>
      <c r="EK161" s="273"/>
      <c r="EL161" s="289"/>
      <c r="EM161" s="289"/>
      <c r="EN161" s="289"/>
      <c r="EO161" s="289"/>
      <c r="EP161" s="289"/>
      <c r="EQ161" s="289"/>
      <c r="ER161" s="289"/>
      <c r="ES161" s="289"/>
      <c r="ET161" s="289"/>
      <c r="EU161" s="289"/>
      <c r="EV161" s="289"/>
      <c r="EW161" s="289"/>
      <c r="EX161" s="289"/>
      <c r="EY161" s="289"/>
      <c r="EZ161" s="289"/>
      <c r="FA161" s="289"/>
      <c r="FB161" s="289"/>
      <c r="FC161" s="289"/>
      <c r="FD161" s="289"/>
      <c r="FE161" s="290"/>
      <c r="FF161" s="290"/>
      <c r="FG161" s="290"/>
      <c r="FH161" s="290"/>
      <c r="FI161" s="290"/>
      <c r="FJ161" s="290"/>
      <c r="FK161" s="290"/>
      <c r="FL161" s="290"/>
      <c r="FM161" s="290"/>
      <c r="FN161" s="290"/>
      <c r="FO161" s="290"/>
      <c r="FP161" s="290"/>
      <c r="FQ161" s="290"/>
      <c r="FR161" s="290"/>
      <c r="FS161" s="290"/>
      <c r="FT161" s="290"/>
      <c r="FU161" s="290"/>
      <c r="FV161" s="290"/>
      <c r="FW161" s="290"/>
      <c r="FX161" s="268"/>
      <c r="FY161" s="268"/>
      <c r="FZ161" s="268"/>
      <c r="GA161" s="268"/>
      <c r="GB161" s="268"/>
      <c r="GC161" s="268"/>
      <c r="GD161" s="268"/>
      <c r="GE161" s="268"/>
      <c r="GF161" s="268"/>
      <c r="GG161" s="268"/>
      <c r="GH161" s="268"/>
      <c r="GI161" s="268"/>
      <c r="GJ161" s="268"/>
      <c r="GK161" s="268"/>
      <c r="GL161" s="268"/>
      <c r="GM161" s="268"/>
      <c r="GN161" s="268"/>
      <c r="GO161" s="268"/>
      <c r="HB161" s="294"/>
      <c r="HC161" s="294"/>
      <c r="HL161" s="341"/>
      <c r="HM161" s="341"/>
      <c r="HN161" s="341"/>
    </row>
    <row r="162" spans="1:222" x14ac:dyDescent="0.3">
      <c r="A162" s="269"/>
      <c r="B162" s="270"/>
      <c r="C162" s="270"/>
      <c r="D162" s="269"/>
      <c r="E162" s="281"/>
      <c r="F162" s="269"/>
      <c r="G162" s="384"/>
      <c r="H162" s="276"/>
      <c r="I162" s="272"/>
      <c r="J162" s="271"/>
      <c r="K162" s="269"/>
      <c r="L162" s="270"/>
      <c r="M162" s="270"/>
      <c r="N162" s="269"/>
      <c r="O162" s="270"/>
      <c r="P162" s="270"/>
      <c r="Q162" s="270"/>
      <c r="R162" s="270"/>
      <c r="S162" s="270"/>
      <c r="T162" s="270"/>
      <c r="U162" s="270"/>
      <c r="V162" s="270"/>
      <c r="W162" s="270"/>
      <c r="X162" s="270"/>
      <c r="Y162" s="270"/>
      <c r="Z162" s="269"/>
      <c r="AA162" s="269"/>
      <c r="AB162" s="269"/>
      <c r="AC162" s="269"/>
      <c r="AD162" s="281"/>
      <c r="AE162" s="281"/>
      <c r="AF162" s="276"/>
      <c r="AG162" s="276"/>
      <c r="AH162" s="281"/>
      <c r="AI162" s="281"/>
      <c r="AJ162" s="269"/>
      <c r="AK162" s="276"/>
      <c r="AL162" s="276"/>
      <c r="AM162" s="270"/>
      <c r="AN162" s="270"/>
      <c r="AO162" s="270"/>
      <c r="AP162" s="270"/>
      <c r="AQ162" s="273"/>
      <c r="AR162" s="273"/>
      <c r="AS162" s="273"/>
      <c r="AT162" s="273"/>
      <c r="AU162" s="270"/>
      <c r="AV162" s="276"/>
      <c r="AW162" s="276"/>
      <c r="AX162" s="275"/>
      <c r="AY162" s="276"/>
      <c r="AZ162" s="276"/>
      <c r="BA162" s="275"/>
      <c r="BB162" s="276"/>
      <c r="BC162" s="276"/>
      <c r="BD162" s="276"/>
      <c r="BE162" s="276"/>
      <c r="BF162" s="270"/>
      <c r="BG162" s="351"/>
      <c r="BH162" s="270"/>
      <c r="BI162" s="270"/>
      <c r="BJ162" s="276"/>
      <c r="BK162" s="276"/>
      <c r="BL162" s="370"/>
      <c r="BM162" s="373"/>
      <c r="BN162" s="370"/>
      <c r="BO162" s="282"/>
      <c r="BP162" s="276"/>
      <c r="BQ162" s="273"/>
      <c r="BR162" s="281"/>
      <c r="BS162" s="276"/>
      <c r="BT162" s="272"/>
      <c r="BU162" s="272"/>
      <c r="BV162" s="272"/>
      <c r="BW162" s="272"/>
      <c r="BX162" s="272"/>
      <c r="BY162" s="272"/>
      <c r="BZ162" s="272"/>
      <c r="CA162" s="277"/>
      <c r="CB162" s="273"/>
      <c r="CC162" s="276"/>
      <c r="CD162" s="275"/>
      <c r="CE162" s="275"/>
      <c r="CF162" s="270"/>
      <c r="CG162" s="270"/>
      <c r="CH162" s="269"/>
      <c r="CI162" s="281"/>
      <c r="CJ162" s="270"/>
      <c r="CK162" s="278"/>
      <c r="CL162" s="278"/>
      <c r="CM162" s="278"/>
      <c r="CN162" s="279"/>
      <c r="CO162" s="279"/>
      <c r="CP162" s="269"/>
      <c r="CQ162" s="281"/>
      <c r="CR162" s="276"/>
      <c r="CS162" s="272"/>
      <c r="CT162" s="272"/>
      <c r="CU162" s="278"/>
      <c r="CV162" s="278"/>
      <c r="CW162" s="278"/>
      <c r="CX162" s="278"/>
      <c r="CY162" s="278"/>
      <c r="CZ162" s="278"/>
      <c r="DA162" s="278"/>
      <c r="DB162" s="281"/>
      <c r="DC162" s="276"/>
      <c r="DD162" s="276"/>
      <c r="DE162" s="269"/>
      <c r="DF162" s="269"/>
      <c r="DG162" s="270"/>
      <c r="DH162" s="270"/>
      <c r="DI162" s="276"/>
      <c r="DJ162" s="276"/>
      <c r="DK162" s="276"/>
      <c r="DL162" s="276"/>
      <c r="DM162" s="272"/>
      <c r="DN162" s="269"/>
      <c r="DO162" s="269"/>
      <c r="DP162" s="272"/>
      <c r="DQ162" s="269"/>
      <c r="DR162" s="281"/>
      <c r="DS162" s="269"/>
      <c r="DT162" s="274"/>
      <c r="DU162" s="275"/>
      <c r="DV162" s="275"/>
      <c r="DW162" s="273"/>
      <c r="DX162" s="273"/>
      <c r="DY162" s="275"/>
      <c r="DZ162" s="275"/>
      <c r="EA162" s="275"/>
      <c r="EB162" s="275"/>
      <c r="EC162" s="275"/>
      <c r="ED162" s="275"/>
      <c r="EE162" s="275"/>
      <c r="EF162" s="275"/>
      <c r="EG162" s="275"/>
      <c r="EH162" s="275"/>
      <c r="EI162" s="275"/>
      <c r="EJ162" s="275"/>
      <c r="EK162" s="273"/>
      <c r="EL162" s="289"/>
      <c r="EM162" s="289"/>
      <c r="EN162" s="289"/>
      <c r="EO162" s="289"/>
      <c r="EP162" s="289"/>
      <c r="EQ162" s="289"/>
      <c r="ER162" s="289"/>
      <c r="ES162" s="289"/>
      <c r="ET162" s="289"/>
      <c r="EU162" s="289"/>
      <c r="EV162" s="289"/>
      <c r="EW162" s="289"/>
      <c r="EX162" s="289"/>
      <c r="EY162" s="289"/>
      <c r="EZ162" s="289"/>
      <c r="FA162" s="289"/>
      <c r="FB162" s="289"/>
      <c r="FC162" s="289"/>
      <c r="FD162" s="289"/>
      <c r="FE162" s="290"/>
      <c r="FF162" s="290"/>
      <c r="FG162" s="290"/>
      <c r="FH162" s="290"/>
      <c r="FI162" s="290"/>
      <c r="FJ162" s="290"/>
      <c r="FK162" s="290"/>
      <c r="FL162" s="290"/>
      <c r="FM162" s="290"/>
      <c r="FN162" s="290"/>
      <c r="FO162" s="290"/>
      <c r="FP162" s="290"/>
      <c r="FQ162" s="290"/>
      <c r="FR162" s="290"/>
      <c r="FS162" s="290"/>
      <c r="FT162" s="290"/>
      <c r="FU162" s="290"/>
      <c r="FV162" s="290"/>
      <c r="FW162" s="290"/>
      <c r="FX162" s="268"/>
      <c r="FY162" s="268"/>
      <c r="FZ162" s="268"/>
      <c r="GA162" s="268"/>
      <c r="GB162" s="268"/>
      <c r="GC162" s="268"/>
      <c r="GD162" s="268"/>
      <c r="GE162" s="268"/>
      <c r="GF162" s="268"/>
      <c r="GG162" s="268"/>
      <c r="GH162" s="268"/>
      <c r="GI162" s="268"/>
      <c r="GJ162" s="268"/>
      <c r="GK162" s="268"/>
      <c r="GL162" s="268"/>
      <c r="GM162" s="268"/>
      <c r="GN162" s="268"/>
      <c r="GO162" s="268"/>
      <c r="HB162" s="294"/>
      <c r="HC162" s="294"/>
      <c r="HL162" s="341"/>
      <c r="HM162" s="341"/>
      <c r="HN162" s="341"/>
    </row>
    <row r="163" spans="1:222" x14ac:dyDescent="0.3">
      <c r="A163" s="269"/>
      <c r="B163" s="270"/>
      <c r="C163" s="270"/>
      <c r="D163" s="269"/>
      <c r="E163" s="281"/>
      <c r="F163" s="269"/>
      <c r="G163" s="384"/>
      <c r="H163" s="276"/>
      <c r="I163" s="272"/>
      <c r="J163" s="271"/>
      <c r="K163" s="269"/>
      <c r="L163" s="270"/>
      <c r="M163" s="270"/>
      <c r="N163" s="269"/>
      <c r="O163" s="270"/>
      <c r="P163" s="270"/>
      <c r="Q163" s="270"/>
      <c r="R163" s="270"/>
      <c r="S163" s="270"/>
      <c r="T163" s="270"/>
      <c r="U163" s="270"/>
      <c r="V163" s="270"/>
      <c r="W163" s="270"/>
      <c r="X163" s="270"/>
      <c r="Y163" s="270"/>
      <c r="Z163" s="269"/>
      <c r="AA163" s="269"/>
      <c r="AB163" s="269"/>
      <c r="AC163" s="269"/>
      <c r="AD163" s="281"/>
      <c r="AE163" s="281"/>
      <c r="AF163" s="276"/>
      <c r="AG163" s="276"/>
      <c r="AH163" s="281"/>
      <c r="AI163" s="281"/>
      <c r="AJ163" s="269"/>
      <c r="AK163" s="276"/>
      <c r="AL163" s="276"/>
      <c r="AM163" s="270"/>
      <c r="AN163" s="270"/>
      <c r="AO163" s="270"/>
      <c r="AP163" s="270"/>
      <c r="AQ163" s="273"/>
      <c r="AR163" s="273"/>
      <c r="AS163" s="273"/>
      <c r="AT163" s="273"/>
      <c r="AU163" s="270"/>
      <c r="AV163" s="276"/>
      <c r="AW163" s="276"/>
      <c r="AX163" s="275"/>
      <c r="AY163" s="276"/>
      <c r="AZ163" s="276"/>
      <c r="BA163" s="275"/>
      <c r="BB163" s="276"/>
      <c r="BC163" s="276"/>
      <c r="BD163" s="276"/>
      <c r="BE163" s="276"/>
      <c r="BF163" s="270"/>
      <c r="BG163" s="351"/>
      <c r="BH163" s="270"/>
      <c r="BI163" s="270"/>
      <c r="BJ163" s="276"/>
      <c r="BK163" s="276"/>
      <c r="BL163" s="370"/>
      <c r="BM163" s="373"/>
      <c r="BN163" s="370"/>
      <c r="BO163" s="282"/>
      <c r="BP163" s="276"/>
      <c r="BQ163" s="273"/>
      <c r="BR163" s="281"/>
      <c r="BS163" s="276"/>
      <c r="BT163" s="272"/>
      <c r="BU163" s="272"/>
      <c r="BV163" s="272"/>
      <c r="BW163" s="272"/>
      <c r="BX163" s="272"/>
      <c r="BY163" s="272"/>
      <c r="BZ163" s="272"/>
      <c r="CA163" s="277"/>
      <c r="CB163" s="273"/>
      <c r="CC163" s="276"/>
      <c r="CD163" s="275"/>
      <c r="CE163" s="275"/>
      <c r="CF163" s="270"/>
      <c r="CG163" s="270"/>
      <c r="CH163" s="269"/>
      <c r="CI163" s="281"/>
      <c r="CJ163" s="270"/>
      <c r="CK163" s="278"/>
      <c r="CL163" s="278"/>
      <c r="CM163" s="278"/>
      <c r="CN163" s="279"/>
      <c r="CO163" s="279"/>
      <c r="CP163" s="269"/>
      <c r="CQ163" s="281"/>
      <c r="CR163" s="276"/>
      <c r="CS163" s="272"/>
      <c r="CT163" s="272"/>
      <c r="CU163" s="278"/>
      <c r="CV163" s="278"/>
      <c r="CW163" s="278"/>
      <c r="CX163" s="278"/>
      <c r="CY163" s="278"/>
      <c r="CZ163" s="278"/>
      <c r="DA163" s="278"/>
      <c r="DB163" s="281"/>
      <c r="DC163" s="276"/>
      <c r="DD163" s="276"/>
      <c r="DE163" s="269"/>
      <c r="DF163" s="269"/>
      <c r="DG163" s="270"/>
      <c r="DH163" s="270"/>
      <c r="DI163" s="276"/>
      <c r="DJ163" s="276"/>
      <c r="DK163" s="276"/>
      <c r="DL163" s="276"/>
      <c r="DM163" s="272"/>
      <c r="DN163" s="269"/>
      <c r="DO163" s="269"/>
      <c r="DP163" s="272"/>
      <c r="DQ163" s="269"/>
      <c r="DR163" s="281"/>
      <c r="DS163" s="269"/>
      <c r="DT163" s="274"/>
      <c r="DU163" s="275"/>
      <c r="DV163" s="275"/>
      <c r="DW163" s="273"/>
      <c r="DX163" s="273"/>
      <c r="DY163" s="275"/>
      <c r="DZ163" s="275"/>
      <c r="EA163" s="275"/>
      <c r="EB163" s="275"/>
      <c r="EC163" s="275"/>
      <c r="ED163" s="275"/>
      <c r="EE163" s="275"/>
      <c r="EF163" s="275"/>
      <c r="EG163" s="275"/>
      <c r="EH163" s="275"/>
      <c r="EI163" s="275"/>
      <c r="EJ163" s="275"/>
      <c r="EK163" s="273"/>
      <c r="EL163" s="289"/>
      <c r="EM163" s="289"/>
      <c r="EN163" s="289"/>
      <c r="EO163" s="289"/>
      <c r="EP163" s="289"/>
      <c r="EQ163" s="289"/>
      <c r="ER163" s="289"/>
      <c r="ES163" s="289"/>
      <c r="ET163" s="289"/>
      <c r="EU163" s="289"/>
      <c r="EV163" s="289"/>
      <c r="EW163" s="289"/>
      <c r="EX163" s="289"/>
      <c r="EY163" s="289"/>
      <c r="EZ163" s="289"/>
      <c r="FA163" s="289"/>
      <c r="FB163" s="289"/>
      <c r="FC163" s="289"/>
      <c r="FD163" s="289"/>
      <c r="FE163" s="290"/>
      <c r="FF163" s="290"/>
      <c r="FG163" s="290"/>
      <c r="FH163" s="290"/>
      <c r="FI163" s="290"/>
      <c r="FJ163" s="290"/>
      <c r="FK163" s="290"/>
      <c r="FL163" s="290"/>
      <c r="FM163" s="290"/>
      <c r="FN163" s="290"/>
      <c r="FO163" s="290"/>
      <c r="FP163" s="290"/>
      <c r="FQ163" s="290"/>
      <c r="FR163" s="290"/>
      <c r="FS163" s="290"/>
      <c r="FT163" s="290"/>
      <c r="FU163" s="290"/>
      <c r="FV163" s="290"/>
      <c r="FW163" s="290"/>
      <c r="FX163" s="268"/>
      <c r="FY163" s="268"/>
      <c r="FZ163" s="268"/>
      <c r="GA163" s="268"/>
      <c r="GB163" s="268"/>
      <c r="GC163" s="268"/>
      <c r="GD163" s="268"/>
      <c r="GE163" s="268"/>
      <c r="GF163" s="268"/>
      <c r="GG163" s="268"/>
      <c r="GH163" s="268"/>
      <c r="GI163" s="268"/>
      <c r="GJ163" s="268"/>
      <c r="GK163" s="268"/>
      <c r="GL163" s="268"/>
      <c r="GM163" s="268"/>
      <c r="GN163" s="268"/>
      <c r="GO163" s="268"/>
      <c r="HB163" s="294"/>
      <c r="HC163" s="294"/>
      <c r="HL163" s="341"/>
      <c r="HM163" s="341"/>
      <c r="HN163" s="341"/>
    </row>
    <row r="164" spans="1:222" x14ac:dyDescent="0.3">
      <c r="A164" s="269"/>
      <c r="B164" s="270"/>
      <c r="C164" s="270"/>
      <c r="D164" s="269"/>
      <c r="E164" s="281"/>
      <c r="F164" s="269"/>
      <c r="G164" s="384"/>
      <c r="H164" s="276"/>
      <c r="I164" s="272"/>
      <c r="J164" s="271"/>
      <c r="K164" s="269"/>
      <c r="L164" s="270"/>
      <c r="M164" s="270"/>
      <c r="N164" s="269"/>
      <c r="O164" s="270"/>
      <c r="P164" s="270"/>
      <c r="Q164" s="270"/>
      <c r="R164" s="270"/>
      <c r="S164" s="270"/>
      <c r="T164" s="270"/>
      <c r="U164" s="270"/>
      <c r="V164" s="270"/>
      <c r="W164" s="270"/>
      <c r="X164" s="270"/>
      <c r="Y164" s="270"/>
      <c r="Z164" s="269"/>
      <c r="AA164" s="269"/>
      <c r="AB164" s="269"/>
      <c r="AC164" s="269"/>
      <c r="AD164" s="281"/>
      <c r="AE164" s="281"/>
      <c r="AF164" s="276"/>
      <c r="AG164" s="276"/>
      <c r="AH164" s="281"/>
      <c r="AI164" s="281"/>
      <c r="AJ164" s="269"/>
      <c r="AK164" s="276"/>
      <c r="AL164" s="276"/>
      <c r="AM164" s="270"/>
      <c r="AN164" s="270"/>
      <c r="AO164" s="270"/>
      <c r="AP164" s="270"/>
      <c r="AQ164" s="273"/>
      <c r="AR164" s="273"/>
      <c r="AS164" s="273"/>
      <c r="AT164" s="273"/>
      <c r="AU164" s="270"/>
      <c r="AV164" s="276"/>
      <c r="AW164" s="276"/>
      <c r="AX164" s="275"/>
      <c r="AY164" s="276"/>
      <c r="AZ164" s="276"/>
      <c r="BA164" s="275"/>
      <c r="BB164" s="276"/>
      <c r="BC164" s="276"/>
      <c r="BD164" s="276"/>
      <c r="BE164" s="276"/>
      <c r="BF164" s="270"/>
      <c r="BG164" s="351"/>
      <c r="BH164" s="270"/>
      <c r="BI164" s="270"/>
      <c r="BJ164" s="276"/>
      <c r="BK164" s="276"/>
      <c r="BL164" s="370"/>
      <c r="BM164" s="373"/>
      <c r="BN164" s="370"/>
      <c r="BO164" s="282"/>
      <c r="BP164" s="276"/>
      <c r="BQ164" s="273"/>
      <c r="BR164" s="281"/>
      <c r="BS164" s="276"/>
      <c r="BT164" s="272"/>
      <c r="BU164" s="272"/>
      <c r="BV164" s="272"/>
      <c r="BW164" s="272"/>
      <c r="BX164" s="272"/>
      <c r="BY164" s="272"/>
      <c r="BZ164" s="272"/>
      <c r="CA164" s="277"/>
      <c r="CB164" s="273"/>
      <c r="CC164" s="276"/>
      <c r="CD164" s="275"/>
      <c r="CE164" s="275"/>
      <c r="CF164" s="270"/>
      <c r="CG164" s="270"/>
      <c r="CH164" s="269"/>
      <c r="CI164" s="281"/>
      <c r="CJ164" s="270"/>
      <c r="CK164" s="278"/>
      <c r="CL164" s="278"/>
      <c r="CM164" s="278"/>
      <c r="CN164" s="279"/>
      <c r="CO164" s="279"/>
      <c r="CP164" s="269"/>
      <c r="CQ164" s="281"/>
      <c r="CR164" s="276"/>
      <c r="CS164" s="272"/>
      <c r="CT164" s="272"/>
      <c r="CU164" s="278"/>
      <c r="CV164" s="278"/>
      <c r="CW164" s="278"/>
      <c r="CX164" s="278"/>
      <c r="CY164" s="278"/>
      <c r="CZ164" s="278"/>
      <c r="DA164" s="278"/>
      <c r="DB164" s="281"/>
      <c r="DC164" s="276"/>
      <c r="DD164" s="276"/>
      <c r="DE164" s="269"/>
      <c r="DF164" s="269"/>
      <c r="DG164" s="270"/>
      <c r="DH164" s="270"/>
      <c r="DI164" s="276"/>
      <c r="DJ164" s="276"/>
      <c r="DK164" s="276"/>
      <c r="DL164" s="276"/>
      <c r="DM164" s="272"/>
      <c r="DN164" s="269"/>
      <c r="DO164" s="269"/>
      <c r="DP164" s="272"/>
      <c r="DQ164" s="269"/>
      <c r="DR164" s="281"/>
      <c r="DS164" s="269"/>
      <c r="DT164" s="274"/>
      <c r="DU164" s="275"/>
      <c r="DV164" s="275"/>
      <c r="DW164" s="273"/>
      <c r="DX164" s="273"/>
      <c r="DY164" s="275"/>
      <c r="DZ164" s="275"/>
      <c r="EA164" s="275"/>
      <c r="EB164" s="275"/>
      <c r="EC164" s="275"/>
      <c r="ED164" s="275"/>
      <c r="EE164" s="275"/>
      <c r="EF164" s="275"/>
      <c r="EG164" s="275"/>
      <c r="EH164" s="275"/>
      <c r="EI164" s="275"/>
      <c r="EJ164" s="275"/>
      <c r="EK164" s="273"/>
      <c r="EL164" s="289"/>
      <c r="EM164" s="289"/>
      <c r="EN164" s="289"/>
      <c r="EO164" s="289"/>
      <c r="EP164" s="289"/>
      <c r="EQ164" s="289"/>
      <c r="ER164" s="289"/>
      <c r="ES164" s="289"/>
      <c r="ET164" s="289"/>
      <c r="EU164" s="289"/>
      <c r="EV164" s="289"/>
      <c r="EW164" s="289"/>
      <c r="EX164" s="289"/>
      <c r="EY164" s="289"/>
      <c r="EZ164" s="289"/>
      <c r="FA164" s="289"/>
      <c r="FB164" s="289"/>
      <c r="FC164" s="289"/>
      <c r="FD164" s="289"/>
      <c r="FE164" s="290"/>
      <c r="FF164" s="290"/>
      <c r="FG164" s="290"/>
      <c r="FH164" s="290"/>
      <c r="FI164" s="290"/>
      <c r="FJ164" s="290"/>
      <c r="FK164" s="290"/>
      <c r="FL164" s="290"/>
      <c r="FM164" s="290"/>
      <c r="FN164" s="290"/>
      <c r="FO164" s="290"/>
      <c r="FP164" s="290"/>
      <c r="FQ164" s="290"/>
      <c r="FR164" s="290"/>
      <c r="FS164" s="290"/>
      <c r="FT164" s="290"/>
      <c r="FU164" s="290"/>
      <c r="FV164" s="290"/>
      <c r="FW164" s="290"/>
      <c r="FX164" s="268"/>
      <c r="FY164" s="268"/>
      <c r="FZ164" s="268"/>
      <c r="GA164" s="268"/>
      <c r="GB164" s="268"/>
      <c r="GC164" s="268"/>
      <c r="GD164" s="268"/>
      <c r="GE164" s="268"/>
      <c r="GF164" s="268"/>
      <c r="GG164" s="268"/>
      <c r="GH164" s="268"/>
      <c r="GI164" s="268"/>
      <c r="GJ164" s="268"/>
      <c r="GK164" s="268"/>
      <c r="GL164" s="268"/>
      <c r="GM164" s="268"/>
      <c r="GN164" s="268"/>
      <c r="GO164" s="268"/>
      <c r="HB164" s="294"/>
      <c r="HC164" s="294"/>
      <c r="HL164" s="341"/>
      <c r="HM164" s="341"/>
      <c r="HN164" s="341"/>
    </row>
    <row r="165" spans="1:222" x14ac:dyDescent="0.3">
      <c r="A165" s="269"/>
      <c r="B165" s="270"/>
      <c r="C165" s="270"/>
      <c r="D165" s="269"/>
      <c r="E165" s="281"/>
      <c r="F165" s="269"/>
      <c r="G165" s="384"/>
      <c r="H165" s="276"/>
      <c r="I165" s="272"/>
      <c r="J165" s="271"/>
      <c r="K165" s="269"/>
      <c r="L165" s="270"/>
      <c r="M165" s="270"/>
      <c r="N165" s="269"/>
      <c r="O165" s="270"/>
      <c r="P165" s="270"/>
      <c r="Q165" s="270"/>
      <c r="R165" s="270"/>
      <c r="S165" s="270"/>
      <c r="T165" s="270"/>
      <c r="U165" s="270"/>
      <c r="V165" s="270"/>
      <c r="W165" s="270"/>
      <c r="X165" s="270"/>
      <c r="Y165" s="270"/>
      <c r="Z165" s="269"/>
      <c r="AA165" s="269"/>
      <c r="AB165" s="269"/>
      <c r="AC165" s="269"/>
      <c r="AD165" s="281"/>
      <c r="AE165" s="281"/>
      <c r="AF165" s="276"/>
      <c r="AG165" s="276"/>
      <c r="AH165" s="281"/>
      <c r="AI165" s="281"/>
      <c r="AJ165" s="269"/>
      <c r="AK165" s="276"/>
      <c r="AL165" s="276"/>
      <c r="AM165" s="270"/>
      <c r="AN165" s="270"/>
      <c r="AO165" s="270"/>
      <c r="AP165" s="270"/>
      <c r="AQ165" s="273"/>
      <c r="AR165" s="273"/>
      <c r="AS165" s="273"/>
      <c r="AT165" s="273"/>
      <c r="AU165" s="270"/>
      <c r="AV165" s="276"/>
      <c r="AW165" s="276"/>
      <c r="AX165" s="275"/>
      <c r="AY165" s="276"/>
      <c r="AZ165" s="276"/>
      <c r="BA165" s="275"/>
      <c r="BB165" s="276"/>
      <c r="BC165" s="276"/>
      <c r="BD165" s="276"/>
      <c r="BE165" s="276"/>
      <c r="BF165" s="270"/>
      <c r="BG165" s="351"/>
      <c r="BH165" s="270"/>
      <c r="BI165" s="270"/>
      <c r="BJ165" s="276"/>
      <c r="BK165" s="276"/>
      <c r="BL165" s="370"/>
      <c r="BM165" s="373"/>
      <c r="BN165" s="370"/>
      <c r="BO165" s="282"/>
      <c r="BP165" s="276"/>
      <c r="BQ165" s="273"/>
      <c r="BR165" s="281"/>
      <c r="BS165" s="276"/>
      <c r="BT165" s="272"/>
      <c r="BU165" s="272"/>
      <c r="BV165" s="272"/>
      <c r="BW165" s="272"/>
      <c r="BX165" s="272"/>
      <c r="BY165" s="272"/>
      <c r="BZ165" s="272"/>
      <c r="CA165" s="277"/>
      <c r="CB165" s="273"/>
      <c r="CC165" s="276"/>
      <c r="CD165" s="275"/>
      <c r="CE165" s="275"/>
      <c r="CF165" s="270"/>
      <c r="CG165" s="270"/>
      <c r="CH165" s="269"/>
      <c r="CI165" s="281"/>
      <c r="CJ165" s="270"/>
      <c r="CK165" s="278"/>
      <c r="CL165" s="278"/>
      <c r="CM165" s="278"/>
      <c r="CN165" s="279"/>
      <c r="CO165" s="279"/>
      <c r="CP165" s="269"/>
      <c r="CQ165" s="281"/>
      <c r="CR165" s="276"/>
      <c r="CS165" s="272"/>
      <c r="CT165" s="272"/>
      <c r="CU165" s="278"/>
      <c r="CV165" s="278"/>
      <c r="CW165" s="278"/>
      <c r="CX165" s="278"/>
      <c r="CY165" s="278"/>
      <c r="CZ165" s="278"/>
      <c r="DA165" s="278"/>
      <c r="DB165" s="281"/>
      <c r="DC165" s="276"/>
      <c r="DD165" s="276"/>
      <c r="DE165" s="269"/>
      <c r="DF165" s="269"/>
      <c r="DG165" s="270"/>
      <c r="DH165" s="270"/>
      <c r="DI165" s="276"/>
      <c r="DJ165" s="276"/>
      <c r="DK165" s="276"/>
      <c r="DL165" s="276"/>
      <c r="DM165" s="272"/>
      <c r="DN165" s="269"/>
      <c r="DO165" s="269"/>
      <c r="DP165" s="272"/>
      <c r="DQ165" s="269"/>
      <c r="DR165" s="281"/>
      <c r="DS165" s="269"/>
      <c r="DT165" s="274"/>
      <c r="DU165" s="275"/>
      <c r="DV165" s="275"/>
      <c r="DW165" s="273"/>
      <c r="DX165" s="273"/>
      <c r="DY165" s="275"/>
      <c r="DZ165" s="275"/>
      <c r="EA165" s="275"/>
      <c r="EB165" s="275"/>
      <c r="EC165" s="275"/>
      <c r="ED165" s="275"/>
      <c r="EE165" s="275"/>
      <c r="EF165" s="275"/>
      <c r="EG165" s="275"/>
      <c r="EH165" s="275"/>
      <c r="EI165" s="275"/>
      <c r="EJ165" s="275"/>
      <c r="EK165" s="273"/>
      <c r="EL165" s="289"/>
      <c r="EM165" s="289"/>
      <c r="EN165" s="289"/>
      <c r="EO165" s="289"/>
      <c r="EP165" s="289"/>
      <c r="EQ165" s="289"/>
      <c r="ER165" s="289"/>
      <c r="ES165" s="289"/>
      <c r="ET165" s="289"/>
      <c r="EU165" s="289"/>
      <c r="EV165" s="289"/>
      <c r="EW165" s="289"/>
      <c r="EX165" s="289"/>
      <c r="EY165" s="289"/>
      <c r="EZ165" s="289"/>
      <c r="FA165" s="289"/>
      <c r="FB165" s="289"/>
      <c r="FC165" s="289"/>
      <c r="FD165" s="289"/>
      <c r="FE165" s="290"/>
      <c r="FF165" s="290"/>
      <c r="FG165" s="290"/>
      <c r="FH165" s="290"/>
      <c r="FI165" s="290"/>
      <c r="FJ165" s="290"/>
      <c r="FK165" s="290"/>
      <c r="FL165" s="290"/>
      <c r="FM165" s="290"/>
      <c r="FN165" s="290"/>
      <c r="FO165" s="290"/>
      <c r="FP165" s="290"/>
      <c r="FQ165" s="290"/>
      <c r="FR165" s="290"/>
      <c r="FS165" s="290"/>
      <c r="FT165" s="290"/>
      <c r="FU165" s="290"/>
      <c r="FV165" s="290"/>
      <c r="FW165" s="290"/>
      <c r="FX165" s="268"/>
      <c r="FY165" s="268"/>
      <c r="FZ165" s="268"/>
      <c r="GA165" s="268"/>
      <c r="GB165" s="268"/>
      <c r="GC165" s="268"/>
      <c r="GD165" s="268"/>
      <c r="GE165" s="268"/>
      <c r="GF165" s="268"/>
      <c r="GG165" s="268"/>
      <c r="GH165" s="268"/>
      <c r="GI165" s="268"/>
      <c r="GJ165" s="268"/>
      <c r="GK165" s="268"/>
      <c r="GL165" s="268"/>
      <c r="GM165" s="268"/>
      <c r="GN165" s="268"/>
      <c r="GO165" s="268"/>
      <c r="HB165" s="294"/>
      <c r="HC165" s="294"/>
      <c r="HL165" s="341"/>
      <c r="HM165" s="341"/>
      <c r="HN165" s="341"/>
    </row>
    <row r="166" spans="1:222" x14ac:dyDescent="0.3">
      <c r="A166" s="269"/>
      <c r="B166" s="270"/>
      <c r="C166" s="270"/>
      <c r="D166" s="269"/>
      <c r="E166" s="281"/>
      <c r="F166" s="269"/>
      <c r="G166" s="384"/>
      <c r="H166" s="276"/>
      <c r="I166" s="272"/>
      <c r="J166" s="271"/>
      <c r="K166" s="269"/>
      <c r="L166" s="270"/>
      <c r="M166" s="270"/>
      <c r="N166" s="269"/>
      <c r="O166" s="270"/>
      <c r="P166" s="270"/>
      <c r="Q166" s="270"/>
      <c r="R166" s="270"/>
      <c r="S166" s="270"/>
      <c r="T166" s="270"/>
      <c r="U166" s="270"/>
      <c r="V166" s="270"/>
      <c r="W166" s="270"/>
      <c r="X166" s="270"/>
      <c r="Y166" s="270"/>
      <c r="Z166" s="269"/>
      <c r="AA166" s="269"/>
      <c r="AB166" s="269"/>
      <c r="AC166" s="269"/>
      <c r="AD166" s="281"/>
      <c r="AE166" s="281"/>
      <c r="AF166" s="276"/>
      <c r="AG166" s="276"/>
      <c r="AH166" s="281"/>
      <c r="AI166" s="281"/>
      <c r="AJ166" s="269"/>
      <c r="AK166" s="276"/>
      <c r="AL166" s="276"/>
      <c r="AM166" s="270"/>
      <c r="AN166" s="270"/>
      <c r="AO166" s="270"/>
      <c r="AP166" s="270"/>
      <c r="AQ166" s="273"/>
      <c r="AR166" s="273"/>
      <c r="AS166" s="273"/>
      <c r="AT166" s="273"/>
      <c r="AU166" s="270"/>
      <c r="AV166" s="276"/>
      <c r="AW166" s="276"/>
      <c r="AX166" s="275"/>
      <c r="AY166" s="276"/>
      <c r="AZ166" s="276"/>
      <c r="BA166" s="275"/>
      <c r="BB166" s="276"/>
      <c r="BC166" s="276"/>
      <c r="BD166" s="276"/>
      <c r="BE166" s="276"/>
      <c r="BF166" s="270"/>
      <c r="BG166" s="351"/>
      <c r="BH166" s="270"/>
      <c r="BI166" s="270"/>
      <c r="BJ166" s="276"/>
      <c r="BK166" s="276"/>
      <c r="BL166" s="370"/>
      <c r="BM166" s="373"/>
      <c r="BN166" s="370"/>
      <c r="BO166" s="282"/>
      <c r="BP166" s="276"/>
      <c r="BQ166" s="273"/>
      <c r="BR166" s="281"/>
      <c r="BS166" s="276"/>
      <c r="BT166" s="272"/>
      <c r="BU166" s="272"/>
      <c r="BV166" s="272"/>
      <c r="BW166" s="272"/>
      <c r="BX166" s="272"/>
      <c r="BY166" s="272"/>
      <c r="BZ166" s="272"/>
      <c r="CA166" s="277"/>
      <c r="CB166" s="273"/>
      <c r="CC166" s="276"/>
      <c r="CD166" s="275"/>
      <c r="CE166" s="275"/>
      <c r="CF166" s="270"/>
      <c r="CG166" s="270"/>
      <c r="CH166" s="269"/>
      <c r="CI166" s="281"/>
      <c r="CJ166" s="270"/>
      <c r="CK166" s="278"/>
      <c r="CL166" s="278"/>
      <c r="CM166" s="278"/>
      <c r="CN166" s="279"/>
      <c r="CO166" s="279"/>
      <c r="CP166" s="269"/>
      <c r="CQ166" s="281"/>
      <c r="CR166" s="276"/>
      <c r="CS166" s="272"/>
      <c r="CT166" s="272"/>
      <c r="CU166" s="278"/>
      <c r="CV166" s="278"/>
      <c r="CW166" s="278"/>
      <c r="CX166" s="278"/>
      <c r="CY166" s="278"/>
      <c r="CZ166" s="278"/>
      <c r="DA166" s="278"/>
      <c r="DB166" s="281"/>
      <c r="DC166" s="276"/>
      <c r="DD166" s="276"/>
      <c r="DE166" s="269"/>
      <c r="DF166" s="269"/>
      <c r="DG166" s="270"/>
      <c r="DH166" s="270"/>
      <c r="DI166" s="276"/>
      <c r="DJ166" s="276"/>
      <c r="DK166" s="276"/>
      <c r="DL166" s="276"/>
      <c r="DM166" s="272"/>
      <c r="DN166" s="269"/>
      <c r="DO166" s="269"/>
      <c r="DP166" s="272"/>
      <c r="DQ166" s="269"/>
      <c r="DR166" s="281"/>
      <c r="DS166" s="269"/>
      <c r="DT166" s="274"/>
      <c r="DU166" s="275"/>
      <c r="DV166" s="275"/>
      <c r="DW166" s="273"/>
      <c r="DX166" s="273"/>
      <c r="DY166" s="275"/>
      <c r="DZ166" s="275"/>
      <c r="EA166" s="275"/>
      <c r="EB166" s="275"/>
      <c r="EC166" s="275"/>
      <c r="ED166" s="275"/>
      <c r="EE166" s="275"/>
      <c r="EF166" s="275"/>
      <c r="EG166" s="275"/>
      <c r="EH166" s="275"/>
      <c r="EI166" s="275"/>
      <c r="EJ166" s="275"/>
      <c r="EK166" s="273"/>
      <c r="EL166" s="289"/>
      <c r="EM166" s="289"/>
      <c r="EN166" s="289"/>
      <c r="EO166" s="289"/>
      <c r="EP166" s="289"/>
      <c r="EQ166" s="289"/>
      <c r="ER166" s="289"/>
      <c r="ES166" s="289"/>
      <c r="ET166" s="289"/>
      <c r="EU166" s="289"/>
      <c r="EV166" s="289"/>
      <c r="EW166" s="289"/>
      <c r="EX166" s="289"/>
      <c r="EY166" s="289"/>
      <c r="EZ166" s="289"/>
      <c r="FA166" s="289"/>
      <c r="FB166" s="289"/>
      <c r="FC166" s="289"/>
      <c r="FD166" s="289"/>
      <c r="FE166" s="290"/>
      <c r="FF166" s="290"/>
      <c r="FG166" s="290"/>
      <c r="FH166" s="290"/>
      <c r="FI166" s="290"/>
      <c r="FJ166" s="290"/>
      <c r="FK166" s="290"/>
      <c r="FL166" s="290"/>
      <c r="FM166" s="290"/>
      <c r="FN166" s="290"/>
      <c r="FO166" s="290"/>
      <c r="FP166" s="290"/>
      <c r="FQ166" s="290"/>
      <c r="FR166" s="290"/>
      <c r="FS166" s="290"/>
      <c r="FT166" s="290"/>
      <c r="FU166" s="290"/>
      <c r="FV166" s="290"/>
      <c r="FW166" s="290"/>
      <c r="FX166" s="268"/>
      <c r="FY166" s="268"/>
      <c r="FZ166" s="268"/>
      <c r="GA166" s="268"/>
      <c r="GB166" s="268"/>
      <c r="GC166" s="268"/>
      <c r="GD166" s="268"/>
      <c r="GE166" s="268"/>
      <c r="GF166" s="268"/>
      <c r="GG166" s="268"/>
      <c r="GH166" s="268"/>
      <c r="GI166" s="268"/>
      <c r="GJ166" s="268"/>
      <c r="GK166" s="268"/>
      <c r="GL166" s="268"/>
      <c r="GM166" s="268"/>
      <c r="GN166" s="268"/>
      <c r="GO166" s="268"/>
      <c r="HB166" s="294"/>
      <c r="HC166" s="294"/>
      <c r="HL166" s="341"/>
      <c r="HM166" s="341"/>
      <c r="HN166" s="341"/>
    </row>
    <row r="167" spans="1:222" x14ac:dyDescent="0.3">
      <c r="A167" s="269"/>
      <c r="B167" s="270"/>
      <c r="C167" s="270"/>
      <c r="D167" s="269"/>
      <c r="E167" s="281"/>
      <c r="F167" s="269"/>
      <c r="G167" s="384"/>
      <c r="H167" s="276"/>
      <c r="I167" s="272"/>
      <c r="J167" s="271"/>
      <c r="K167" s="269"/>
      <c r="L167" s="270"/>
      <c r="M167" s="270"/>
      <c r="N167" s="269"/>
      <c r="O167" s="270"/>
      <c r="P167" s="270"/>
      <c r="Q167" s="270"/>
      <c r="R167" s="270"/>
      <c r="S167" s="270"/>
      <c r="T167" s="270"/>
      <c r="U167" s="270"/>
      <c r="V167" s="270"/>
      <c r="W167" s="270"/>
      <c r="X167" s="270"/>
      <c r="Y167" s="270"/>
      <c r="Z167" s="269"/>
      <c r="AA167" s="269"/>
      <c r="AB167" s="269"/>
      <c r="AC167" s="269"/>
      <c r="AD167" s="281"/>
      <c r="AE167" s="281"/>
      <c r="AF167" s="276"/>
      <c r="AG167" s="276"/>
      <c r="AH167" s="281"/>
      <c r="AI167" s="281"/>
      <c r="AJ167" s="269"/>
      <c r="AK167" s="276"/>
      <c r="AL167" s="276"/>
      <c r="AM167" s="270"/>
      <c r="AN167" s="270"/>
      <c r="AO167" s="270"/>
      <c r="AP167" s="270"/>
      <c r="AQ167" s="273"/>
      <c r="AR167" s="273"/>
      <c r="AS167" s="273"/>
      <c r="AT167" s="273"/>
      <c r="AU167" s="270"/>
      <c r="AV167" s="276"/>
      <c r="AW167" s="276"/>
      <c r="AX167" s="275"/>
      <c r="AY167" s="276"/>
      <c r="AZ167" s="276"/>
      <c r="BA167" s="275"/>
      <c r="BB167" s="276"/>
      <c r="BC167" s="276"/>
      <c r="BD167" s="276"/>
      <c r="BE167" s="276"/>
      <c r="BF167" s="270"/>
      <c r="BG167" s="351"/>
      <c r="BH167" s="270"/>
      <c r="BI167" s="270"/>
      <c r="BJ167" s="276"/>
      <c r="BK167" s="276"/>
      <c r="BL167" s="370"/>
      <c r="BM167" s="373"/>
      <c r="BN167" s="370"/>
      <c r="BO167" s="282"/>
      <c r="BP167" s="276"/>
      <c r="BQ167" s="273"/>
      <c r="BR167" s="281"/>
      <c r="BS167" s="276"/>
      <c r="BT167" s="272"/>
      <c r="BU167" s="272"/>
      <c r="BV167" s="272"/>
      <c r="BW167" s="272"/>
      <c r="BX167" s="272"/>
      <c r="BY167" s="272"/>
      <c r="BZ167" s="272"/>
      <c r="CA167" s="277"/>
      <c r="CB167" s="273"/>
      <c r="CC167" s="276"/>
      <c r="CD167" s="275"/>
      <c r="CE167" s="275"/>
      <c r="CF167" s="270"/>
      <c r="CG167" s="270"/>
      <c r="CH167" s="269"/>
      <c r="CI167" s="281"/>
      <c r="CJ167" s="270"/>
      <c r="CK167" s="278"/>
      <c r="CL167" s="278"/>
      <c r="CM167" s="278"/>
      <c r="CN167" s="279"/>
      <c r="CO167" s="279"/>
      <c r="CP167" s="269"/>
      <c r="CQ167" s="281"/>
      <c r="CR167" s="276"/>
      <c r="CS167" s="272"/>
      <c r="CT167" s="272"/>
      <c r="CU167" s="278"/>
      <c r="CV167" s="278"/>
      <c r="CW167" s="278"/>
      <c r="CX167" s="278"/>
      <c r="CY167" s="278"/>
      <c r="CZ167" s="278"/>
      <c r="DA167" s="278"/>
      <c r="DB167" s="281"/>
      <c r="DC167" s="276"/>
      <c r="DD167" s="276"/>
      <c r="DE167" s="269"/>
      <c r="DF167" s="269"/>
      <c r="DG167" s="270"/>
      <c r="DH167" s="270"/>
      <c r="DI167" s="276"/>
      <c r="DJ167" s="276"/>
      <c r="DK167" s="276"/>
      <c r="DL167" s="276"/>
      <c r="DM167" s="272"/>
      <c r="DN167" s="269"/>
      <c r="DO167" s="269"/>
      <c r="DP167" s="272"/>
      <c r="DQ167" s="269"/>
      <c r="DR167" s="281"/>
      <c r="DS167" s="269"/>
      <c r="DT167" s="274"/>
      <c r="DU167" s="275"/>
      <c r="DV167" s="275"/>
      <c r="DW167" s="273"/>
      <c r="DX167" s="273"/>
      <c r="DY167" s="275"/>
      <c r="DZ167" s="275"/>
      <c r="EA167" s="275"/>
      <c r="EB167" s="275"/>
      <c r="EC167" s="275"/>
      <c r="ED167" s="275"/>
      <c r="EE167" s="275"/>
      <c r="EF167" s="275"/>
      <c r="EG167" s="275"/>
      <c r="EH167" s="275"/>
      <c r="EI167" s="275"/>
      <c r="EJ167" s="275"/>
      <c r="EK167" s="273"/>
      <c r="EL167" s="289"/>
      <c r="EM167" s="289"/>
      <c r="EN167" s="289"/>
      <c r="EO167" s="289"/>
      <c r="EP167" s="289"/>
      <c r="EQ167" s="289"/>
      <c r="ER167" s="289"/>
      <c r="ES167" s="289"/>
      <c r="ET167" s="289"/>
      <c r="EU167" s="289"/>
      <c r="EV167" s="289"/>
      <c r="EW167" s="289"/>
      <c r="EX167" s="289"/>
      <c r="EY167" s="289"/>
      <c r="EZ167" s="289"/>
      <c r="FA167" s="289"/>
      <c r="FB167" s="289"/>
      <c r="FC167" s="289"/>
      <c r="FD167" s="289"/>
      <c r="FE167" s="290"/>
      <c r="FF167" s="290"/>
      <c r="FG167" s="290"/>
      <c r="FH167" s="290"/>
      <c r="FI167" s="290"/>
      <c r="FJ167" s="290"/>
      <c r="FK167" s="290"/>
      <c r="FL167" s="290"/>
      <c r="FM167" s="290"/>
      <c r="FN167" s="290"/>
      <c r="FO167" s="290"/>
      <c r="FP167" s="290"/>
      <c r="FQ167" s="290"/>
      <c r="FR167" s="290"/>
      <c r="FS167" s="290"/>
      <c r="FT167" s="290"/>
      <c r="FU167" s="290"/>
      <c r="FV167" s="290"/>
      <c r="FW167" s="290"/>
      <c r="FX167" s="268"/>
      <c r="FY167" s="268"/>
      <c r="FZ167" s="268"/>
      <c r="GA167" s="268"/>
      <c r="GB167" s="268"/>
      <c r="GC167" s="268"/>
      <c r="GD167" s="268"/>
      <c r="GE167" s="268"/>
      <c r="GF167" s="268"/>
      <c r="GG167" s="268"/>
      <c r="GH167" s="268"/>
      <c r="GI167" s="268"/>
      <c r="GJ167" s="268"/>
      <c r="GK167" s="268"/>
      <c r="GL167" s="268"/>
      <c r="GM167" s="268"/>
      <c r="GN167" s="268"/>
      <c r="GO167" s="268"/>
      <c r="HB167" s="294"/>
      <c r="HC167" s="294"/>
      <c r="HL167" s="341"/>
      <c r="HM167" s="341"/>
      <c r="HN167" s="341"/>
    </row>
    <row r="168" spans="1:222" x14ac:dyDescent="0.3">
      <c r="A168" s="269"/>
      <c r="B168" s="270"/>
      <c r="C168" s="270"/>
      <c r="D168" s="269"/>
      <c r="E168" s="281"/>
      <c r="F168" s="269"/>
      <c r="G168" s="384"/>
      <c r="H168" s="276"/>
      <c r="I168" s="272"/>
      <c r="J168" s="271"/>
      <c r="K168" s="269"/>
      <c r="L168" s="270"/>
      <c r="M168" s="270"/>
      <c r="N168" s="269"/>
      <c r="O168" s="270"/>
      <c r="P168" s="270"/>
      <c r="Q168" s="270"/>
      <c r="R168" s="270"/>
      <c r="S168" s="270"/>
      <c r="T168" s="270"/>
      <c r="U168" s="270"/>
      <c r="V168" s="270"/>
      <c r="W168" s="270"/>
      <c r="X168" s="270"/>
      <c r="Y168" s="270"/>
      <c r="Z168" s="269"/>
      <c r="AA168" s="269"/>
      <c r="AB168" s="269"/>
      <c r="AC168" s="269"/>
      <c r="AD168" s="281"/>
      <c r="AE168" s="281"/>
      <c r="AF168" s="276"/>
      <c r="AG168" s="276"/>
      <c r="AH168" s="281"/>
      <c r="AI168" s="281"/>
      <c r="AJ168" s="269"/>
      <c r="AK168" s="276"/>
      <c r="AL168" s="276"/>
      <c r="AM168" s="270"/>
      <c r="AN168" s="270"/>
      <c r="AO168" s="270"/>
      <c r="AP168" s="270"/>
      <c r="AQ168" s="273"/>
      <c r="AR168" s="273"/>
      <c r="AS168" s="273"/>
      <c r="AT168" s="273"/>
      <c r="AU168" s="270"/>
      <c r="AV168" s="276"/>
      <c r="AW168" s="276"/>
      <c r="AX168" s="275"/>
      <c r="AY168" s="276"/>
      <c r="AZ168" s="276"/>
      <c r="BA168" s="275"/>
      <c r="BB168" s="276"/>
      <c r="BC168" s="276"/>
      <c r="BD168" s="276"/>
      <c r="BE168" s="276"/>
      <c r="BF168" s="270"/>
      <c r="BG168" s="351"/>
      <c r="BH168" s="270"/>
      <c r="BI168" s="270"/>
      <c r="BJ168" s="276"/>
      <c r="BK168" s="276"/>
      <c r="BL168" s="370"/>
      <c r="BM168" s="373"/>
      <c r="BN168" s="370"/>
      <c r="BO168" s="282"/>
      <c r="BP168" s="276"/>
      <c r="BQ168" s="273"/>
      <c r="BR168" s="281"/>
      <c r="BS168" s="276"/>
      <c r="BT168" s="272"/>
      <c r="BU168" s="272"/>
      <c r="BV168" s="272"/>
      <c r="BW168" s="272"/>
      <c r="BX168" s="272"/>
      <c r="BY168" s="272"/>
      <c r="BZ168" s="272"/>
      <c r="CA168" s="277"/>
      <c r="CB168" s="273"/>
      <c r="CC168" s="276"/>
      <c r="CD168" s="275"/>
      <c r="CE168" s="275"/>
      <c r="CF168" s="270"/>
      <c r="CG168" s="270"/>
      <c r="CH168" s="269"/>
      <c r="CI168" s="281"/>
      <c r="CJ168" s="270"/>
      <c r="CK168" s="278"/>
      <c r="CL168" s="278"/>
      <c r="CM168" s="278"/>
      <c r="CN168" s="279"/>
      <c r="CO168" s="279"/>
      <c r="CP168" s="269"/>
      <c r="CQ168" s="281"/>
      <c r="CR168" s="276"/>
      <c r="CS168" s="272"/>
      <c r="CT168" s="272"/>
      <c r="CU168" s="278"/>
      <c r="CV168" s="278"/>
      <c r="CW168" s="278"/>
      <c r="CX168" s="278"/>
      <c r="CY168" s="278"/>
      <c r="CZ168" s="278"/>
      <c r="DA168" s="278"/>
      <c r="DB168" s="281"/>
      <c r="DC168" s="276"/>
      <c r="DD168" s="276"/>
      <c r="DE168" s="269"/>
      <c r="DF168" s="269"/>
      <c r="DG168" s="270"/>
      <c r="DH168" s="270"/>
      <c r="DI168" s="276"/>
      <c r="DJ168" s="276"/>
      <c r="DK168" s="276"/>
      <c r="DL168" s="276"/>
      <c r="DM168" s="272"/>
      <c r="DN168" s="269"/>
      <c r="DO168" s="269"/>
      <c r="DP168" s="272"/>
      <c r="DQ168" s="269"/>
      <c r="DR168" s="281"/>
      <c r="DS168" s="269"/>
      <c r="DT168" s="274"/>
      <c r="DU168" s="275"/>
      <c r="DV168" s="275"/>
      <c r="DW168" s="273"/>
      <c r="DX168" s="273"/>
      <c r="DY168" s="275"/>
      <c r="DZ168" s="275"/>
      <c r="EA168" s="275"/>
      <c r="EB168" s="275"/>
      <c r="EC168" s="275"/>
      <c r="ED168" s="275"/>
      <c r="EE168" s="275"/>
      <c r="EF168" s="275"/>
      <c r="EG168" s="275"/>
      <c r="EH168" s="275"/>
      <c r="EI168" s="275"/>
      <c r="EJ168" s="275"/>
      <c r="EK168" s="273"/>
      <c r="EL168" s="289"/>
      <c r="EM168" s="289"/>
      <c r="EN168" s="289"/>
      <c r="EO168" s="289"/>
      <c r="EP168" s="289"/>
      <c r="EQ168" s="289"/>
      <c r="ER168" s="289"/>
      <c r="ES168" s="289"/>
      <c r="ET168" s="289"/>
      <c r="EU168" s="289"/>
      <c r="EV168" s="289"/>
      <c r="EW168" s="289"/>
      <c r="EX168" s="289"/>
      <c r="EY168" s="289"/>
      <c r="EZ168" s="289"/>
      <c r="FA168" s="289"/>
      <c r="FB168" s="289"/>
      <c r="FC168" s="289"/>
      <c r="FD168" s="289"/>
      <c r="FE168" s="290"/>
      <c r="FF168" s="290"/>
      <c r="FG168" s="290"/>
      <c r="FH168" s="290"/>
      <c r="FI168" s="290"/>
      <c r="FJ168" s="290"/>
      <c r="FK168" s="290"/>
      <c r="FL168" s="290"/>
      <c r="FM168" s="290"/>
      <c r="FN168" s="290"/>
      <c r="FO168" s="290"/>
      <c r="FP168" s="290"/>
      <c r="FQ168" s="290"/>
      <c r="FR168" s="290"/>
      <c r="FS168" s="290"/>
      <c r="FT168" s="290"/>
      <c r="FU168" s="290"/>
      <c r="FV168" s="290"/>
      <c r="FW168" s="290"/>
      <c r="FX168" s="268"/>
      <c r="FY168" s="268"/>
      <c r="FZ168" s="268"/>
      <c r="GA168" s="268"/>
      <c r="GB168" s="268"/>
      <c r="GC168" s="268"/>
      <c r="GD168" s="268"/>
      <c r="GE168" s="268"/>
      <c r="GF168" s="268"/>
      <c r="GG168" s="268"/>
      <c r="GH168" s="268"/>
      <c r="GI168" s="268"/>
      <c r="GJ168" s="268"/>
      <c r="GK168" s="268"/>
      <c r="GL168" s="268"/>
      <c r="GM168" s="268"/>
      <c r="GN168" s="268"/>
      <c r="GO168" s="268"/>
      <c r="HB168" s="294"/>
      <c r="HC168" s="294"/>
      <c r="HL168" s="341"/>
      <c r="HM168" s="341"/>
      <c r="HN168" s="341"/>
    </row>
    <row r="169" spans="1:222" x14ac:dyDescent="0.3">
      <c r="A169" s="269"/>
      <c r="B169" s="270"/>
      <c r="C169" s="270"/>
      <c r="D169" s="269"/>
      <c r="E169" s="281"/>
      <c r="F169" s="269"/>
      <c r="G169" s="384"/>
      <c r="H169" s="276"/>
      <c r="I169" s="272"/>
      <c r="J169" s="271"/>
      <c r="K169" s="269"/>
      <c r="L169" s="270"/>
      <c r="M169" s="270"/>
      <c r="N169" s="269"/>
      <c r="O169" s="270"/>
      <c r="P169" s="270"/>
      <c r="Q169" s="270"/>
      <c r="R169" s="270"/>
      <c r="S169" s="270"/>
      <c r="T169" s="270"/>
      <c r="U169" s="270"/>
      <c r="V169" s="270"/>
      <c r="W169" s="270"/>
      <c r="X169" s="270"/>
      <c r="Y169" s="270"/>
      <c r="Z169" s="269"/>
      <c r="AA169" s="269"/>
      <c r="AB169" s="269"/>
      <c r="AC169" s="269"/>
      <c r="AD169" s="281"/>
      <c r="AE169" s="281"/>
      <c r="AF169" s="276"/>
      <c r="AG169" s="276"/>
      <c r="AH169" s="281"/>
      <c r="AI169" s="281"/>
      <c r="AJ169" s="269"/>
      <c r="AK169" s="276"/>
      <c r="AL169" s="276"/>
      <c r="AM169" s="270"/>
      <c r="AN169" s="270"/>
      <c r="AO169" s="270"/>
      <c r="AP169" s="270"/>
      <c r="AQ169" s="273"/>
      <c r="AR169" s="273"/>
      <c r="AS169" s="273"/>
      <c r="AT169" s="273"/>
      <c r="AU169" s="270"/>
      <c r="AV169" s="276"/>
      <c r="AW169" s="276"/>
      <c r="AX169" s="275"/>
      <c r="AY169" s="276"/>
      <c r="AZ169" s="276"/>
      <c r="BA169" s="275"/>
      <c r="BB169" s="276"/>
      <c r="BC169" s="276"/>
      <c r="BD169" s="276"/>
      <c r="BE169" s="276"/>
      <c r="BF169" s="270"/>
      <c r="BG169" s="351"/>
      <c r="BH169" s="270"/>
      <c r="BI169" s="270"/>
      <c r="BJ169" s="276"/>
      <c r="BK169" s="276"/>
      <c r="BL169" s="370"/>
      <c r="BM169" s="373"/>
      <c r="BN169" s="370"/>
      <c r="BO169" s="282"/>
      <c r="BP169" s="276"/>
      <c r="BQ169" s="273"/>
      <c r="BR169" s="281"/>
      <c r="BS169" s="276"/>
      <c r="BT169" s="272"/>
      <c r="BU169" s="272"/>
      <c r="BV169" s="272"/>
      <c r="BW169" s="272"/>
      <c r="BX169" s="272"/>
      <c r="BY169" s="272"/>
      <c r="BZ169" s="272"/>
      <c r="CA169" s="277"/>
      <c r="CB169" s="273"/>
      <c r="CC169" s="276"/>
      <c r="CD169" s="275"/>
      <c r="CE169" s="275"/>
      <c r="CF169" s="270"/>
      <c r="CG169" s="270"/>
      <c r="CH169" s="269"/>
      <c r="CI169" s="281"/>
      <c r="CJ169" s="270"/>
      <c r="CK169" s="278"/>
      <c r="CL169" s="278"/>
      <c r="CM169" s="278"/>
      <c r="CN169" s="279"/>
      <c r="CO169" s="279"/>
      <c r="CP169" s="269"/>
      <c r="CQ169" s="281"/>
      <c r="CR169" s="276"/>
      <c r="CS169" s="272"/>
      <c r="CT169" s="272"/>
      <c r="CU169" s="278"/>
      <c r="CV169" s="278"/>
      <c r="CW169" s="278"/>
      <c r="CX169" s="278"/>
      <c r="CY169" s="278"/>
      <c r="CZ169" s="278"/>
      <c r="DA169" s="278"/>
      <c r="DB169" s="281"/>
      <c r="DC169" s="276"/>
      <c r="DD169" s="276"/>
      <c r="DE169" s="269"/>
      <c r="DF169" s="269"/>
      <c r="DG169" s="270"/>
      <c r="DH169" s="270"/>
      <c r="DI169" s="276"/>
      <c r="DJ169" s="276"/>
      <c r="DK169" s="276"/>
      <c r="DL169" s="276"/>
      <c r="DM169" s="272"/>
      <c r="DN169" s="269"/>
      <c r="DO169" s="269"/>
      <c r="DP169" s="272"/>
      <c r="DQ169" s="269"/>
      <c r="DR169" s="281"/>
      <c r="DS169" s="269"/>
      <c r="DT169" s="274"/>
      <c r="DU169" s="275"/>
      <c r="DV169" s="275"/>
      <c r="DW169" s="273"/>
      <c r="DX169" s="273"/>
      <c r="DY169" s="275"/>
      <c r="DZ169" s="275"/>
      <c r="EA169" s="275"/>
      <c r="EB169" s="275"/>
      <c r="EC169" s="275"/>
      <c r="ED169" s="275"/>
      <c r="EE169" s="275"/>
      <c r="EF169" s="275"/>
      <c r="EG169" s="275"/>
      <c r="EH169" s="275"/>
      <c r="EI169" s="275"/>
      <c r="EJ169" s="275"/>
      <c r="EK169" s="273"/>
      <c r="EL169" s="289"/>
      <c r="EM169" s="289"/>
      <c r="EN169" s="289"/>
      <c r="EO169" s="289"/>
      <c r="EP169" s="289"/>
      <c r="EQ169" s="289"/>
      <c r="ER169" s="289"/>
      <c r="ES169" s="289"/>
      <c r="ET169" s="289"/>
      <c r="EU169" s="289"/>
      <c r="EV169" s="289"/>
      <c r="EW169" s="289"/>
      <c r="EX169" s="289"/>
      <c r="EY169" s="289"/>
      <c r="EZ169" s="289"/>
      <c r="FA169" s="289"/>
      <c r="FB169" s="289"/>
      <c r="FC169" s="289"/>
      <c r="FD169" s="289"/>
      <c r="FE169" s="290"/>
      <c r="FF169" s="290"/>
      <c r="FG169" s="290"/>
      <c r="FH169" s="290"/>
      <c r="FI169" s="290"/>
      <c r="FJ169" s="290"/>
      <c r="FK169" s="290"/>
      <c r="FL169" s="290"/>
      <c r="FM169" s="290"/>
      <c r="FN169" s="290"/>
      <c r="FO169" s="290"/>
      <c r="FP169" s="290"/>
      <c r="FQ169" s="290"/>
      <c r="FR169" s="290"/>
      <c r="FS169" s="290"/>
      <c r="FT169" s="290"/>
      <c r="FU169" s="290"/>
      <c r="FV169" s="290"/>
      <c r="FW169" s="290"/>
      <c r="FX169" s="268"/>
      <c r="FY169" s="268"/>
      <c r="FZ169" s="268"/>
      <c r="GA169" s="268"/>
      <c r="GB169" s="268"/>
      <c r="GC169" s="268"/>
      <c r="GD169" s="268"/>
      <c r="GE169" s="268"/>
      <c r="GF169" s="268"/>
      <c r="GG169" s="268"/>
      <c r="GH169" s="268"/>
      <c r="GI169" s="268"/>
      <c r="GJ169" s="268"/>
      <c r="GK169" s="268"/>
      <c r="GL169" s="268"/>
      <c r="GM169" s="268"/>
      <c r="GN169" s="268"/>
      <c r="GO169" s="268"/>
      <c r="HB169" s="294"/>
      <c r="HC169" s="294"/>
      <c r="HL169" s="341"/>
      <c r="HM169" s="341"/>
      <c r="HN169" s="341"/>
    </row>
    <row r="170" spans="1:222" x14ac:dyDescent="0.3">
      <c r="A170" s="269"/>
      <c r="B170" s="270"/>
      <c r="C170" s="270"/>
      <c r="D170" s="269"/>
      <c r="E170" s="281"/>
      <c r="F170" s="269"/>
      <c r="G170" s="384"/>
      <c r="H170" s="276"/>
      <c r="I170" s="272"/>
      <c r="J170" s="271"/>
      <c r="K170" s="269"/>
      <c r="L170" s="270"/>
      <c r="M170" s="270"/>
      <c r="N170" s="269"/>
      <c r="O170" s="270"/>
      <c r="P170" s="270"/>
      <c r="Q170" s="270"/>
      <c r="R170" s="270"/>
      <c r="S170" s="270"/>
      <c r="T170" s="270"/>
      <c r="U170" s="270"/>
      <c r="V170" s="270"/>
      <c r="W170" s="270"/>
      <c r="X170" s="270"/>
      <c r="Y170" s="270"/>
      <c r="Z170" s="269"/>
      <c r="AA170" s="269"/>
      <c r="AB170" s="269"/>
      <c r="AC170" s="269"/>
      <c r="AD170" s="281"/>
      <c r="AE170" s="281"/>
      <c r="AF170" s="276"/>
      <c r="AG170" s="276"/>
      <c r="AH170" s="281"/>
      <c r="AI170" s="281"/>
      <c r="AJ170" s="269"/>
      <c r="AK170" s="276"/>
      <c r="AL170" s="276"/>
      <c r="AM170" s="270"/>
      <c r="AN170" s="270"/>
      <c r="AO170" s="270"/>
      <c r="AP170" s="270"/>
      <c r="AQ170" s="273"/>
      <c r="AR170" s="273"/>
      <c r="AS170" s="273"/>
      <c r="AT170" s="273"/>
      <c r="AU170" s="270"/>
      <c r="AV170" s="276"/>
      <c r="AW170" s="276"/>
      <c r="AX170" s="275"/>
      <c r="AY170" s="276"/>
      <c r="AZ170" s="276"/>
      <c r="BA170" s="275"/>
      <c r="BB170" s="276"/>
      <c r="BC170" s="276"/>
      <c r="BD170" s="276"/>
      <c r="BE170" s="276"/>
      <c r="BF170" s="270"/>
      <c r="BG170" s="351"/>
      <c r="BH170" s="270"/>
      <c r="BI170" s="270"/>
      <c r="BJ170" s="276"/>
      <c r="BK170" s="276"/>
      <c r="BL170" s="370"/>
      <c r="BM170" s="373"/>
      <c r="BN170" s="370"/>
      <c r="BO170" s="282"/>
      <c r="BP170" s="276"/>
      <c r="BQ170" s="273"/>
      <c r="BR170" s="281"/>
      <c r="BS170" s="276"/>
      <c r="BT170" s="272"/>
      <c r="BU170" s="272"/>
      <c r="BV170" s="272"/>
      <c r="BW170" s="272"/>
      <c r="BX170" s="272"/>
      <c r="BY170" s="272"/>
      <c r="BZ170" s="272"/>
      <c r="CA170" s="277"/>
      <c r="CB170" s="273"/>
      <c r="CC170" s="276"/>
      <c r="CD170" s="275"/>
      <c r="CE170" s="275"/>
      <c r="CF170" s="270"/>
      <c r="CG170" s="270"/>
      <c r="CH170" s="269"/>
      <c r="CI170" s="281"/>
      <c r="CJ170" s="270"/>
      <c r="CK170" s="278"/>
      <c r="CL170" s="278"/>
      <c r="CM170" s="278"/>
      <c r="CN170" s="279"/>
      <c r="CO170" s="279"/>
      <c r="CP170" s="269"/>
      <c r="CQ170" s="281"/>
      <c r="CR170" s="276"/>
      <c r="CS170" s="272"/>
      <c r="CT170" s="272"/>
      <c r="CU170" s="278"/>
      <c r="CV170" s="278"/>
      <c r="CW170" s="278"/>
      <c r="CX170" s="278"/>
      <c r="CY170" s="278"/>
      <c r="CZ170" s="278"/>
      <c r="DA170" s="278"/>
      <c r="DB170" s="281"/>
      <c r="DC170" s="276"/>
      <c r="DD170" s="276"/>
      <c r="DE170" s="269"/>
      <c r="DF170" s="269"/>
      <c r="DG170" s="270"/>
      <c r="DH170" s="270"/>
      <c r="DI170" s="276"/>
      <c r="DJ170" s="276"/>
      <c r="DK170" s="276"/>
      <c r="DL170" s="276"/>
      <c r="DM170" s="272"/>
      <c r="DN170" s="269"/>
      <c r="DO170" s="269"/>
      <c r="DP170" s="272"/>
      <c r="DQ170" s="269"/>
      <c r="DR170" s="281"/>
      <c r="DS170" s="269"/>
      <c r="DT170" s="274"/>
      <c r="DU170" s="275"/>
      <c r="DV170" s="275"/>
      <c r="DW170" s="273"/>
      <c r="DX170" s="273"/>
      <c r="DY170" s="275"/>
      <c r="DZ170" s="275"/>
      <c r="EA170" s="275"/>
      <c r="EB170" s="275"/>
      <c r="EC170" s="275"/>
      <c r="ED170" s="275"/>
      <c r="EE170" s="275"/>
      <c r="EF170" s="275"/>
      <c r="EG170" s="275"/>
      <c r="EH170" s="275"/>
      <c r="EI170" s="275"/>
      <c r="EJ170" s="275"/>
      <c r="EK170" s="273"/>
      <c r="EL170" s="289"/>
      <c r="EM170" s="289"/>
      <c r="EN170" s="289"/>
      <c r="EO170" s="289"/>
      <c r="EP170" s="289"/>
      <c r="EQ170" s="289"/>
      <c r="ER170" s="289"/>
      <c r="ES170" s="289"/>
      <c r="ET170" s="289"/>
      <c r="EU170" s="289"/>
      <c r="EV170" s="289"/>
      <c r="EW170" s="289"/>
      <c r="EX170" s="289"/>
      <c r="EY170" s="289"/>
      <c r="EZ170" s="289"/>
      <c r="FA170" s="289"/>
      <c r="FB170" s="289"/>
      <c r="FC170" s="289"/>
      <c r="FD170" s="289"/>
      <c r="FE170" s="290"/>
      <c r="FF170" s="290"/>
      <c r="FG170" s="290"/>
      <c r="FH170" s="290"/>
      <c r="FI170" s="290"/>
      <c r="FJ170" s="290"/>
      <c r="FK170" s="290"/>
      <c r="FL170" s="290"/>
      <c r="FM170" s="290"/>
      <c r="FN170" s="290"/>
      <c r="FO170" s="290"/>
      <c r="FP170" s="290"/>
      <c r="FQ170" s="290"/>
      <c r="FR170" s="290"/>
      <c r="FS170" s="290"/>
      <c r="FT170" s="290"/>
      <c r="FU170" s="290"/>
      <c r="FV170" s="290"/>
      <c r="FW170" s="290"/>
      <c r="FX170" s="268"/>
      <c r="FY170" s="268"/>
      <c r="FZ170" s="268"/>
      <c r="GA170" s="268"/>
      <c r="GB170" s="268"/>
      <c r="GC170" s="268"/>
      <c r="GD170" s="268"/>
      <c r="GE170" s="268"/>
      <c r="GF170" s="268"/>
      <c r="GG170" s="268"/>
      <c r="GH170" s="268"/>
      <c r="GI170" s="268"/>
      <c r="GJ170" s="268"/>
      <c r="GK170" s="268"/>
      <c r="GL170" s="268"/>
      <c r="GM170" s="268"/>
      <c r="GN170" s="268"/>
      <c r="GO170" s="268"/>
      <c r="HB170" s="294"/>
      <c r="HC170" s="294"/>
      <c r="HL170" s="341"/>
      <c r="HM170" s="341"/>
      <c r="HN170" s="341"/>
    </row>
    <row r="171" spans="1:222" x14ac:dyDescent="0.3">
      <c r="A171" s="269"/>
      <c r="B171" s="270"/>
      <c r="C171" s="270"/>
      <c r="D171" s="269"/>
      <c r="E171" s="281"/>
      <c r="F171" s="269"/>
      <c r="G171" s="384"/>
      <c r="H171" s="276"/>
      <c r="I171" s="272"/>
      <c r="J171" s="271"/>
      <c r="K171" s="269"/>
      <c r="L171" s="270"/>
      <c r="M171" s="270"/>
      <c r="N171" s="269"/>
      <c r="O171" s="270"/>
      <c r="P171" s="270"/>
      <c r="Q171" s="270"/>
      <c r="R171" s="270"/>
      <c r="S171" s="270"/>
      <c r="T171" s="270"/>
      <c r="U171" s="270"/>
      <c r="V171" s="270"/>
      <c r="W171" s="270"/>
      <c r="X171" s="270"/>
      <c r="Y171" s="270"/>
      <c r="Z171" s="269"/>
      <c r="AA171" s="269"/>
      <c r="AB171" s="269"/>
      <c r="AC171" s="269"/>
      <c r="AD171" s="281"/>
      <c r="AE171" s="281"/>
      <c r="AF171" s="276"/>
      <c r="AG171" s="276"/>
      <c r="AH171" s="281"/>
      <c r="AI171" s="281"/>
      <c r="AJ171" s="269"/>
      <c r="AK171" s="276"/>
      <c r="AL171" s="276"/>
      <c r="AM171" s="270"/>
      <c r="AN171" s="270"/>
      <c r="AO171" s="270"/>
      <c r="AP171" s="270"/>
      <c r="AQ171" s="273"/>
      <c r="AR171" s="273"/>
      <c r="AS171" s="273"/>
      <c r="AT171" s="273"/>
      <c r="AU171" s="270"/>
      <c r="AV171" s="276"/>
      <c r="AW171" s="276"/>
      <c r="AX171" s="275"/>
      <c r="AY171" s="276"/>
      <c r="AZ171" s="276"/>
      <c r="BA171" s="275"/>
      <c r="BB171" s="276"/>
      <c r="BC171" s="276"/>
      <c r="BD171" s="276"/>
      <c r="BE171" s="276"/>
      <c r="BF171" s="270"/>
      <c r="BG171" s="351"/>
      <c r="BH171" s="270"/>
      <c r="BI171" s="270"/>
      <c r="BJ171" s="276"/>
      <c r="BK171" s="276"/>
      <c r="BL171" s="370"/>
      <c r="BM171" s="373"/>
      <c r="BN171" s="370"/>
      <c r="BO171" s="282"/>
      <c r="BP171" s="276"/>
      <c r="BQ171" s="273"/>
      <c r="BR171" s="281"/>
      <c r="BS171" s="276"/>
      <c r="BT171" s="272"/>
      <c r="BU171" s="272"/>
      <c r="BV171" s="272"/>
      <c r="BW171" s="272"/>
      <c r="BX171" s="272"/>
      <c r="BY171" s="272"/>
      <c r="BZ171" s="272"/>
      <c r="CA171" s="277"/>
      <c r="CB171" s="273"/>
      <c r="CC171" s="276"/>
      <c r="CD171" s="275"/>
      <c r="CE171" s="275"/>
      <c r="CF171" s="270"/>
      <c r="CG171" s="270"/>
      <c r="CH171" s="269"/>
      <c r="CI171" s="281"/>
      <c r="CJ171" s="270"/>
      <c r="CK171" s="278"/>
      <c r="CL171" s="278"/>
      <c r="CM171" s="278"/>
      <c r="CN171" s="279"/>
      <c r="CO171" s="279"/>
      <c r="CP171" s="269"/>
      <c r="CQ171" s="281"/>
      <c r="CR171" s="276"/>
      <c r="CS171" s="272"/>
      <c r="CT171" s="272"/>
      <c r="CU171" s="278"/>
      <c r="CV171" s="278"/>
      <c r="CW171" s="278"/>
      <c r="CX171" s="278"/>
      <c r="CY171" s="278"/>
      <c r="CZ171" s="278"/>
      <c r="DA171" s="278"/>
      <c r="DB171" s="281"/>
      <c r="DC171" s="276"/>
      <c r="DD171" s="276"/>
      <c r="DE171" s="269"/>
      <c r="DF171" s="269"/>
      <c r="DG171" s="270"/>
      <c r="DH171" s="270"/>
      <c r="DI171" s="276"/>
      <c r="DJ171" s="276"/>
      <c r="DK171" s="276"/>
      <c r="DL171" s="276"/>
      <c r="DM171" s="272"/>
      <c r="DN171" s="269"/>
      <c r="DO171" s="269"/>
      <c r="DP171" s="272"/>
      <c r="DQ171" s="269"/>
      <c r="DR171" s="281"/>
      <c r="DS171" s="269"/>
      <c r="DT171" s="274"/>
      <c r="DU171" s="275"/>
      <c r="DV171" s="275"/>
      <c r="DW171" s="273"/>
      <c r="DX171" s="273"/>
      <c r="DY171" s="275"/>
      <c r="DZ171" s="275"/>
      <c r="EA171" s="275"/>
      <c r="EB171" s="275"/>
      <c r="EC171" s="275"/>
      <c r="ED171" s="275"/>
      <c r="EE171" s="275"/>
      <c r="EF171" s="275"/>
      <c r="EG171" s="275"/>
      <c r="EH171" s="275"/>
      <c r="EI171" s="275"/>
      <c r="EJ171" s="275"/>
      <c r="EK171" s="273"/>
      <c r="EL171" s="289"/>
      <c r="EM171" s="289"/>
      <c r="EN171" s="289"/>
      <c r="EO171" s="289"/>
      <c r="EP171" s="289"/>
      <c r="EQ171" s="289"/>
      <c r="ER171" s="289"/>
      <c r="ES171" s="289"/>
      <c r="ET171" s="289"/>
      <c r="EU171" s="289"/>
      <c r="EV171" s="289"/>
      <c r="EW171" s="289"/>
      <c r="EX171" s="289"/>
      <c r="EY171" s="289"/>
      <c r="EZ171" s="289"/>
      <c r="FA171" s="289"/>
      <c r="FB171" s="289"/>
      <c r="FC171" s="289"/>
      <c r="FD171" s="289"/>
      <c r="FE171" s="290"/>
      <c r="FF171" s="290"/>
      <c r="FG171" s="290"/>
      <c r="FH171" s="290"/>
      <c r="FI171" s="290"/>
      <c r="FJ171" s="290"/>
      <c r="FK171" s="290"/>
      <c r="FL171" s="290"/>
      <c r="FM171" s="290"/>
      <c r="FN171" s="290"/>
      <c r="FO171" s="290"/>
      <c r="FP171" s="290"/>
      <c r="FQ171" s="290"/>
      <c r="FR171" s="290"/>
      <c r="FS171" s="290"/>
      <c r="FT171" s="290"/>
      <c r="FU171" s="290"/>
      <c r="FV171" s="290"/>
      <c r="FW171" s="290"/>
      <c r="FX171" s="268"/>
      <c r="FY171" s="268"/>
      <c r="FZ171" s="268"/>
      <c r="GA171" s="268"/>
      <c r="GB171" s="268"/>
      <c r="GC171" s="268"/>
      <c r="GD171" s="268"/>
      <c r="GE171" s="268"/>
      <c r="GF171" s="268"/>
      <c r="GG171" s="268"/>
      <c r="GH171" s="268"/>
      <c r="GI171" s="268"/>
      <c r="GJ171" s="268"/>
      <c r="GK171" s="268"/>
      <c r="GL171" s="268"/>
      <c r="GM171" s="268"/>
      <c r="GN171" s="268"/>
      <c r="GO171" s="268"/>
      <c r="HB171" s="294"/>
      <c r="HC171" s="294"/>
      <c r="HL171" s="341"/>
      <c r="HM171" s="341"/>
      <c r="HN171" s="341"/>
    </row>
    <row r="172" spans="1:222" x14ac:dyDescent="0.3">
      <c r="A172" s="269"/>
      <c r="B172" s="270"/>
      <c r="C172" s="270"/>
      <c r="D172" s="269"/>
      <c r="E172" s="281"/>
      <c r="F172" s="269"/>
      <c r="G172" s="384"/>
      <c r="H172" s="276"/>
      <c r="I172" s="272"/>
      <c r="J172" s="271"/>
      <c r="K172" s="269"/>
      <c r="L172" s="270"/>
      <c r="M172" s="270"/>
      <c r="N172" s="269"/>
      <c r="O172" s="270"/>
      <c r="P172" s="270"/>
      <c r="Q172" s="270"/>
      <c r="R172" s="270"/>
      <c r="S172" s="270"/>
      <c r="T172" s="270"/>
      <c r="U172" s="270"/>
      <c r="V172" s="270"/>
      <c r="W172" s="270"/>
      <c r="X172" s="270"/>
      <c r="Y172" s="270"/>
      <c r="Z172" s="269"/>
      <c r="AA172" s="269"/>
      <c r="AB172" s="269"/>
      <c r="AC172" s="269"/>
      <c r="AD172" s="281"/>
      <c r="AE172" s="281"/>
      <c r="AF172" s="276"/>
      <c r="AG172" s="276"/>
      <c r="AH172" s="281"/>
      <c r="AI172" s="281"/>
      <c r="AJ172" s="269"/>
      <c r="AK172" s="276"/>
      <c r="AL172" s="276"/>
      <c r="AM172" s="270"/>
      <c r="AN172" s="270"/>
      <c r="AO172" s="270"/>
      <c r="AP172" s="270"/>
      <c r="AQ172" s="273"/>
      <c r="AR172" s="273"/>
      <c r="AS172" s="273"/>
      <c r="AT172" s="273"/>
      <c r="AU172" s="270"/>
      <c r="AV172" s="276"/>
      <c r="AW172" s="276"/>
      <c r="AX172" s="275"/>
      <c r="AY172" s="276"/>
      <c r="AZ172" s="276"/>
      <c r="BA172" s="275"/>
      <c r="BB172" s="276"/>
      <c r="BC172" s="276"/>
      <c r="BD172" s="276"/>
      <c r="BE172" s="276"/>
      <c r="BF172" s="270"/>
      <c r="BG172" s="351"/>
      <c r="BH172" s="270"/>
      <c r="BI172" s="270"/>
      <c r="BJ172" s="276"/>
      <c r="BK172" s="276"/>
      <c r="BL172" s="370"/>
      <c r="BM172" s="373"/>
      <c r="BN172" s="370"/>
      <c r="BO172" s="282"/>
      <c r="BP172" s="276"/>
      <c r="BQ172" s="273"/>
      <c r="BR172" s="281"/>
      <c r="BS172" s="276"/>
      <c r="BT172" s="272"/>
      <c r="BU172" s="272"/>
      <c r="BV172" s="272"/>
      <c r="BW172" s="272"/>
      <c r="BX172" s="272"/>
      <c r="BY172" s="272"/>
      <c r="BZ172" s="272"/>
      <c r="CA172" s="277"/>
      <c r="CB172" s="273"/>
      <c r="CC172" s="276"/>
      <c r="CD172" s="275"/>
      <c r="CE172" s="275"/>
      <c r="CF172" s="270"/>
      <c r="CG172" s="270"/>
      <c r="CH172" s="269"/>
      <c r="CI172" s="281"/>
      <c r="CJ172" s="270"/>
      <c r="CK172" s="278"/>
      <c r="CL172" s="278"/>
      <c r="CM172" s="278"/>
      <c r="CN172" s="279"/>
      <c r="CO172" s="279"/>
      <c r="CP172" s="269"/>
      <c r="CQ172" s="281"/>
      <c r="CR172" s="276"/>
      <c r="CS172" s="272"/>
      <c r="CT172" s="272"/>
      <c r="CU172" s="278"/>
      <c r="CV172" s="278"/>
      <c r="CW172" s="278"/>
      <c r="CX172" s="278"/>
      <c r="CY172" s="278"/>
      <c r="CZ172" s="278"/>
      <c r="DA172" s="278"/>
      <c r="DB172" s="281"/>
      <c r="DC172" s="276"/>
      <c r="DD172" s="276"/>
      <c r="DE172" s="269"/>
      <c r="DF172" s="269"/>
      <c r="DG172" s="270"/>
      <c r="DH172" s="270"/>
      <c r="DI172" s="276"/>
      <c r="DJ172" s="276"/>
      <c r="DK172" s="276"/>
      <c r="DL172" s="276"/>
      <c r="DM172" s="272"/>
      <c r="DN172" s="269"/>
      <c r="DO172" s="269"/>
      <c r="DP172" s="272"/>
      <c r="DQ172" s="269"/>
      <c r="DR172" s="281"/>
      <c r="DS172" s="269"/>
      <c r="DT172" s="274"/>
      <c r="DU172" s="275"/>
      <c r="DV172" s="275"/>
      <c r="DW172" s="273"/>
      <c r="DX172" s="273"/>
      <c r="DY172" s="275"/>
      <c r="DZ172" s="275"/>
      <c r="EA172" s="275"/>
      <c r="EB172" s="275"/>
      <c r="EC172" s="275"/>
      <c r="ED172" s="275"/>
      <c r="EE172" s="275"/>
      <c r="EF172" s="275"/>
      <c r="EG172" s="275"/>
      <c r="EH172" s="275"/>
      <c r="EI172" s="275"/>
      <c r="EJ172" s="275"/>
      <c r="EK172" s="273"/>
      <c r="EL172" s="289"/>
      <c r="EM172" s="289"/>
      <c r="EN172" s="289"/>
      <c r="EO172" s="289"/>
      <c r="EP172" s="289"/>
      <c r="EQ172" s="289"/>
      <c r="ER172" s="289"/>
      <c r="ES172" s="289"/>
      <c r="ET172" s="289"/>
      <c r="EU172" s="289"/>
      <c r="EV172" s="289"/>
      <c r="EW172" s="289"/>
      <c r="EX172" s="289"/>
      <c r="EY172" s="289"/>
      <c r="EZ172" s="289"/>
      <c r="FA172" s="289"/>
      <c r="FB172" s="289"/>
      <c r="FC172" s="289"/>
      <c r="FD172" s="289"/>
      <c r="FE172" s="290"/>
      <c r="FF172" s="290"/>
      <c r="FG172" s="290"/>
      <c r="FH172" s="290"/>
      <c r="FI172" s="290"/>
      <c r="FJ172" s="290"/>
      <c r="FK172" s="290"/>
      <c r="FL172" s="290"/>
      <c r="FM172" s="290"/>
      <c r="FN172" s="290"/>
      <c r="FO172" s="290"/>
      <c r="FP172" s="290"/>
      <c r="FQ172" s="290"/>
      <c r="FR172" s="290"/>
      <c r="FS172" s="290"/>
      <c r="FT172" s="290"/>
      <c r="FU172" s="290"/>
      <c r="FV172" s="290"/>
      <c r="FW172" s="290"/>
      <c r="FX172" s="268"/>
      <c r="FY172" s="268"/>
      <c r="FZ172" s="268"/>
      <c r="GA172" s="268"/>
      <c r="GB172" s="268"/>
      <c r="GC172" s="268"/>
      <c r="GD172" s="268"/>
      <c r="GE172" s="268"/>
      <c r="GF172" s="268"/>
      <c r="GG172" s="268"/>
      <c r="GH172" s="268"/>
      <c r="GI172" s="268"/>
      <c r="GJ172" s="268"/>
      <c r="GK172" s="268"/>
      <c r="GL172" s="268"/>
      <c r="GM172" s="268"/>
      <c r="GN172" s="268"/>
      <c r="GO172" s="268"/>
      <c r="HB172" s="294"/>
      <c r="HC172" s="294"/>
      <c r="HL172" s="341"/>
      <c r="HM172" s="341"/>
      <c r="HN172" s="341"/>
    </row>
    <row r="173" spans="1:222" x14ac:dyDescent="0.3">
      <c r="A173" s="269"/>
      <c r="B173" s="270"/>
      <c r="C173" s="270"/>
      <c r="D173" s="269"/>
      <c r="E173" s="281"/>
      <c r="F173" s="269"/>
      <c r="G173" s="384"/>
      <c r="H173" s="276"/>
      <c r="I173" s="272"/>
      <c r="J173" s="271"/>
      <c r="K173" s="269"/>
      <c r="L173" s="270"/>
      <c r="M173" s="270"/>
      <c r="N173" s="269"/>
      <c r="O173" s="270"/>
      <c r="P173" s="270"/>
      <c r="Q173" s="270"/>
      <c r="R173" s="270"/>
      <c r="S173" s="270"/>
      <c r="T173" s="270"/>
      <c r="U173" s="270"/>
      <c r="V173" s="270"/>
      <c r="W173" s="270"/>
      <c r="X173" s="270"/>
      <c r="Y173" s="270"/>
      <c r="Z173" s="269"/>
      <c r="AA173" s="269"/>
      <c r="AB173" s="269"/>
      <c r="AC173" s="269"/>
      <c r="AD173" s="281"/>
      <c r="AE173" s="281"/>
      <c r="AF173" s="276"/>
      <c r="AG173" s="276"/>
      <c r="AH173" s="281"/>
      <c r="AI173" s="281"/>
      <c r="AJ173" s="269"/>
      <c r="AK173" s="276"/>
      <c r="AL173" s="276"/>
      <c r="AM173" s="270"/>
      <c r="AN173" s="270"/>
      <c r="AO173" s="270"/>
      <c r="AP173" s="270"/>
      <c r="AQ173" s="273"/>
      <c r="AR173" s="273"/>
      <c r="AS173" s="273"/>
      <c r="AT173" s="273"/>
      <c r="AU173" s="270"/>
      <c r="AV173" s="276"/>
      <c r="AW173" s="276"/>
      <c r="AX173" s="275"/>
      <c r="AY173" s="276"/>
      <c r="AZ173" s="276"/>
      <c r="BA173" s="275"/>
      <c r="BB173" s="276"/>
      <c r="BC173" s="276"/>
      <c r="BD173" s="276"/>
      <c r="BE173" s="276"/>
      <c r="BF173" s="270"/>
      <c r="BG173" s="351"/>
      <c r="BH173" s="270"/>
      <c r="BI173" s="270"/>
      <c r="BJ173" s="276"/>
      <c r="BK173" s="276"/>
      <c r="BL173" s="370"/>
      <c r="BM173" s="373"/>
      <c r="BN173" s="370"/>
      <c r="BO173" s="282"/>
      <c r="BP173" s="276"/>
      <c r="BQ173" s="273"/>
      <c r="BR173" s="281"/>
      <c r="BS173" s="276"/>
      <c r="BT173" s="272"/>
      <c r="BU173" s="272"/>
      <c r="BV173" s="272"/>
      <c r="BW173" s="272"/>
      <c r="BX173" s="272"/>
      <c r="BY173" s="272"/>
      <c r="BZ173" s="272"/>
      <c r="CA173" s="277"/>
      <c r="CB173" s="273"/>
      <c r="CC173" s="276"/>
      <c r="CD173" s="275"/>
      <c r="CE173" s="275"/>
      <c r="CF173" s="270"/>
      <c r="CG173" s="270"/>
      <c r="CH173" s="269"/>
      <c r="CI173" s="281"/>
      <c r="CJ173" s="270"/>
      <c r="CK173" s="278"/>
      <c r="CL173" s="278"/>
      <c r="CM173" s="278"/>
      <c r="CN173" s="279"/>
      <c r="CO173" s="279"/>
      <c r="CP173" s="269"/>
      <c r="CQ173" s="281"/>
      <c r="CR173" s="276"/>
      <c r="CS173" s="272"/>
      <c r="CT173" s="272"/>
      <c r="CU173" s="278"/>
      <c r="CV173" s="278"/>
      <c r="CW173" s="278"/>
      <c r="CX173" s="278"/>
      <c r="CY173" s="278"/>
      <c r="CZ173" s="278"/>
      <c r="DA173" s="278"/>
      <c r="DB173" s="281"/>
      <c r="DC173" s="276"/>
      <c r="DD173" s="276"/>
      <c r="DE173" s="269"/>
      <c r="DF173" s="269"/>
      <c r="DG173" s="270"/>
      <c r="DH173" s="270"/>
      <c r="DI173" s="276"/>
      <c r="DJ173" s="276"/>
      <c r="DK173" s="276"/>
      <c r="DL173" s="276"/>
      <c r="DM173" s="272"/>
      <c r="DN173" s="269"/>
      <c r="DO173" s="269"/>
      <c r="DP173" s="272"/>
      <c r="DQ173" s="269"/>
      <c r="DR173" s="281"/>
      <c r="DS173" s="269"/>
      <c r="DT173" s="274"/>
      <c r="DU173" s="275"/>
      <c r="DV173" s="275"/>
      <c r="DW173" s="273"/>
      <c r="DX173" s="273"/>
      <c r="DY173" s="275"/>
      <c r="DZ173" s="275"/>
      <c r="EA173" s="275"/>
      <c r="EB173" s="275"/>
      <c r="EC173" s="275"/>
      <c r="ED173" s="275"/>
      <c r="EE173" s="275"/>
      <c r="EF173" s="275"/>
      <c r="EG173" s="275"/>
      <c r="EH173" s="275"/>
      <c r="EI173" s="275"/>
      <c r="EJ173" s="275"/>
      <c r="EK173" s="273"/>
      <c r="EL173" s="289"/>
      <c r="EM173" s="289"/>
      <c r="EN173" s="289"/>
      <c r="EO173" s="289"/>
      <c r="EP173" s="289"/>
      <c r="EQ173" s="289"/>
      <c r="ER173" s="289"/>
      <c r="ES173" s="289"/>
      <c r="ET173" s="289"/>
      <c r="EU173" s="289"/>
      <c r="EV173" s="289"/>
      <c r="EW173" s="289"/>
      <c r="EX173" s="289"/>
      <c r="EY173" s="289"/>
      <c r="EZ173" s="289"/>
      <c r="FA173" s="289"/>
      <c r="FB173" s="289"/>
      <c r="FC173" s="289"/>
      <c r="FD173" s="289"/>
      <c r="FE173" s="290"/>
      <c r="FF173" s="290"/>
      <c r="FG173" s="290"/>
      <c r="FH173" s="290"/>
      <c r="FI173" s="290"/>
      <c r="FJ173" s="290"/>
      <c r="FK173" s="290"/>
      <c r="FL173" s="290"/>
      <c r="FM173" s="290"/>
      <c r="FN173" s="290"/>
      <c r="FO173" s="290"/>
      <c r="FP173" s="290"/>
      <c r="FQ173" s="290"/>
      <c r="FR173" s="290"/>
      <c r="FS173" s="290"/>
      <c r="FT173" s="290"/>
      <c r="FU173" s="290"/>
      <c r="FV173" s="290"/>
      <c r="FW173" s="290"/>
      <c r="FX173" s="268"/>
      <c r="FY173" s="268"/>
      <c r="FZ173" s="268"/>
      <c r="GA173" s="268"/>
      <c r="GB173" s="268"/>
      <c r="GC173" s="268"/>
      <c r="GD173" s="268"/>
      <c r="GE173" s="268"/>
      <c r="GF173" s="268"/>
      <c r="GG173" s="268"/>
      <c r="GH173" s="268"/>
      <c r="GI173" s="268"/>
      <c r="GJ173" s="268"/>
      <c r="GK173" s="268"/>
      <c r="GL173" s="268"/>
      <c r="GM173" s="268"/>
      <c r="GN173" s="268"/>
      <c r="GO173" s="268"/>
      <c r="HB173" s="294"/>
      <c r="HC173" s="294"/>
      <c r="HL173" s="341"/>
      <c r="HM173" s="341"/>
      <c r="HN173" s="341"/>
    </row>
    <row r="174" spans="1:222" x14ac:dyDescent="0.3">
      <c r="A174" s="269"/>
      <c r="B174" s="270"/>
      <c r="C174" s="270"/>
      <c r="D174" s="269"/>
      <c r="E174" s="281"/>
      <c r="F174" s="269"/>
      <c r="G174" s="384"/>
      <c r="H174" s="276"/>
      <c r="I174" s="272"/>
      <c r="J174" s="271"/>
      <c r="K174" s="269"/>
      <c r="L174" s="270"/>
      <c r="M174" s="270"/>
      <c r="N174" s="269"/>
      <c r="O174" s="270"/>
      <c r="P174" s="270"/>
      <c r="Q174" s="270"/>
      <c r="R174" s="270"/>
      <c r="S174" s="270"/>
      <c r="T174" s="270"/>
      <c r="U174" s="270"/>
      <c r="V174" s="270"/>
      <c r="W174" s="270"/>
      <c r="X174" s="270"/>
      <c r="Y174" s="270"/>
      <c r="Z174" s="269"/>
      <c r="AA174" s="269"/>
      <c r="AB174" s="269"/>
      <c r="AC174" s="269"/>
      <c r="AD174" s="281"/>
      <c r="AE174" s="281"/>
      <c r="AF174" s="276"/>
      <c r="AG174" s="276"/>
      <c r="AH174" s="281"/>
      <c r="AI174" s="281"/>
      <c r="AJ174" s="269"/>
      <c r="AK174" s="276"/>
      <c r="AL174" s="276"/>
      <c r="AM174" s="270"/>
      <c r="AN174" s="270"/>
      <c r="AO174" s="270"/>
      <c r="AP174" s="270"/>
      <c r="AQ174" s="273"/>
      <c r="AR174" s="273"/>
      <c r="AS174" s="273"/>
      <c r="AT174" s="273"/>
      <c r="AU174" s="270"/>
      <c r="AV174" s="276"/>
      <c r="AW174" s="276"/>
      <c r="AX174" s="275"/>
      <c r="AY174" s="276"/>
      <c r="AZ174" s="276"/>
      <c r="BA174" s="275"/>
      <c r="BB174" s="276"/>
      <c r="BC174" s="276"/>
      <c r="BD174" s="276"/>
      <c r="BE174" s="276"/>
      <c r="BF174" s="270"/>
      <c r="BG174" s="351"/>
      <c r="BH174" s="270"/>
      <c r="BI174" s="270"/>
      <c r="BJ174" s="276"/>
      <c r="BK174" s="276"/>
      <c r="BL174" s="370"/>
      <c r="BM174" s="373"/>
      <c r="BN174" s="370"/>
      <c r="BO174" s="282"/>
      <c r="BP174" s="276"/>
      <c r="BQ174" s="273"/>
      <c r="BR174" s="281"/>
      <c r="BS174" s="276"/>
      <c r="BT174" s="272"/>
      <c r="BU174" s="272"/>
      <c r="BV174" s="272"/>
      <c r="BW174" s="272"/>
      <c r="BX174" s="272"/>
      <c r="BY174" s="272"/>
      <c r="BZ174" s="272"/>
      <c r="CA174" s="277"/>
      <c r="CB174" s="273"/>
      <c r="CC174" s="276"/>
      <c r="CD174" s="275"/>
      <c r="CE174" s="275"/>
      <c r="CF174" s="270"/>
      <c r="CG174" s="270"/>
      <c r="CH174" s="269"/>
      <c r="CI174" s="281"/>
      <c r="CJ174" s="270"/>
      <c r="CK174" s="278"/>
      <c r="CL174" s="278"/>
      <c r="CM174" s="278"/>
      <c r="CN174" s="279"/>
      <c r="CO174" s="279"/>
      <c r="CP174" s="269"/>
      <c r="CQ174" s="281"/>
      <c r="CR174" s="276"/>
      <c r="CS174" s="272"/>
      <c r="CT174" s="272"/>
      <c r="CU174" s="278"/>
      <c r="CV174" s="278"/>
      <c r="CW174" s="278"/>
      <c r="CX174" s="278"/>
      <c r="CY174" s="278"/>
      <c r="CZ174" s="278"/>
      <c r="DA174" s="278"/>
      <c r="DB174" s="281"/>
      <c r="DC174" s="276"/>
      <c r="DD174" s="276"/>
      <c r="DE174" s="269"/>
      <c r="DF174" s="269"/>
      <c r="DG174" s="270"/>
      <c r="DH174" s="270"/>
      <c r="DI174" s="276"/>
      <c r="DJ174" s="276"/>
      <c r="DK174" s="276"/>
      <c r="DL174" s="276"/>
      <c r="DM174" s="272"/>
      <c r="DN174" s="269"/>
      <c r="DO174" s="269"/>
      <c r="DP174" s="272"/>
      <c r="DQ174" s="269"/>
      <c r="DR174" s="281"/>
      <c r="DS174" s="269"/>
      <c r="DT174" s="274"/>
      <c r="DU174" s="275"/>
      <c r="DV174" s="275"/>
      <c r="DW174" s="273"/>
      <c r="DX174" s="273"/>
      <c r="DY174" s="275"/>
      <c r="DZ174" s="275"/>
      <c r="EA174" s="275"/>
      <c r="EB174" s="275"/>
      <c r="EC174" s="275"/>
      <c r="ED174" s="275"/>
      <c r="EE174" s="275"/>
      <c r="EF174" s="275"/>
      <c r="EG174" s="275"/>
      <c r="EH174" s="275"/>
      <c r="EI174" s="275"/>
      <c r="EJ174" s="275"/>
      <c r="EK174" s="273"/>
      <c r="EL174" s="289"/>
      <c r="EM174" s="289"/>
      <c r="EN174" s="289"/>
      <c r="EO174" s="289"/>
      <c r="EP174" s="289"/>
      <c r="EQ174" s="289"/>
      <c r="ER174" s="289"/>
      <c r="ES174" s="289"/>
      <c r="ET174" s="289"/>
      <c r="EU174" s="289"/>
      <c r="EV174" s="289"/>
      <c r="EW174" s="289"/>
      <c r="EX174" s="289"/>
      <c r="EY174" s="289"/>
      <c r="EZ174" s="289"/>
      <c r="FA174" s="289"/>
      <c r="FB174" s="289"/>
      <c r="FC174" s="289"/>
      <c r="FD174" s="289"/>
      <c r="FE174" s="290"/>
      <c r="FF174" s="290"/>
      <c r="FG174" s="290"/>
      <c r="FH174" s="290"/>
      <c r="FI174" s="290"/>
      <c r="FJ174" s="290"/>
      <c r="FK174" s="290"/>
      <c r="FL174" s="290"/>
      <c r="FM174" s="290"/>
      <c r="FN174" s="290"/>
      <c r="FO174" s="290"/>
      <c r="FP174" s="290"/>
      <c r="FQ174" s="290"/>
      <c r="FR174" s="290"/>
      <c r="FS174" s="290"/>
      <c r="FT174" s="290"/>
      <c r="FU174" s="290"/>
      <c r="FV174" s="290"/>
      <c r="FW174" s="290"/>
      <c r="FX174" s="268"/>
      <c r="FY174" s="268"/>
      <c r="FZ174" s="268"/>
      <c r="GA174" s="268"/>
      <c r="GB174" s="268"/>
      <c r="GC174" s="268"/>
      <c r="GD174" s="268"/>
      <c r="GE174" s="268"/>
      <c r="GF174" s="268"/>
      <c r="GG174" s="268"/>
      <c r="GH174" s="268"/>
      <c r="GI174" s="268"/>
      <c r="GJ174" s="268"/>
      <c r="GK174" s="268"/>
      <c r="GL174" s="268"/>
      <c r="GM174" s="268"/>
      <c r="GN174" s="268"/>
      <c r="GO174" s="268"/>
      <c r="HB174" s="294"/>
      <c r="HC174" s="294"/>
      <c r="HL174" s="341"/>
      <c r="HM174" s="341"/>
      <c r="HN174" s="341"/>
    </row>
    <row r="175" spans="1:222" x14ac:dyDescent="0.3">
      <c r="A175" s="269"/>
      <c r="B175" s="270"/>
      <c r="C175" s="270"/>
      <c r="D175" s="269"/>
      <c r="E175" s="281"/>
      <c r="F175" s="269"/>
      <c r="G175" s="384"/>
      <c r="H175" s="276"/>
      <c r="I175" s="272"/>
      <c r="J175" s="271"/>
      <c r="K175" s="269"/>
      <c r="L175" s="270"/>
      <c r="M175" s="270"/>
      <c r="N175" s="269"/>
      <c r="O175" s="270"/>
      <c r="P175" s="270"/>
      <c r="Q175" s="270"/>
      <c r="R175" s="270"/>
      <c r="S175" s="270"/>
      <c r="T175" s="270"/>
      <c r="U175" s="270"/>
      <c r="V175" s="270"/>
      <c r="W175" s="270"/>
      <c r="X175" s="270"/>
      <c r="Y175" s="270"/>
      <c r="Z175" s="269"/>
      <c r="AA175" s="269"/>
      <c r="AB175" s="269"/>
      <c r="AC175" s="269"/>
      <c r="AD175" s="281"/>
      <c r="AE175" s="281"/>
      <c r="AF175" s="276"/>
      <c r="AG175" s="276"/>
      <c r="AH175" s="281"/>
      <c r="AI175" s="281"/>
      <c r="AJ175" s="269"/>
      <c r="AK175" s="276"/>
      <c r="AL175" s="276"/>
      <c r="AM175" s="270"/>
      <c r="AN175" s="270"/>
      <c r="AO175" s="270"/>
      <c r="AP175" s="270"/>
      <c r="AQ175" s="273"/>
      <c r="AR175" s="273"/>
      <c r="AS175" s="273"/>
      <c r="AT175" s="273"/>
      <c r="AU175" s="270"/>
      <c r="AV175" s="276"/>
      <c r="AW175" s="276"/>
      <c r="AX175" s="275"/>
      <c r="AY175" s="276"/>
      <c r="AZ175" s="276"/>
      <c r="BA175" s="275"/>
      <c r="BB175" s="276"/>
      <c r="BC175" s="276"/>
      <c r="BD175" s="276"/>
      <c r="BE175" s="276"/>
      <c r="BF175" s="270"/>
      <c r="BG175" s="351"/>
      <c r="BH175" s="270"/>
      <c r="BI175" s="270"/>
      <c r="BJ175" s="276"/>
      <c r="BK175" s="276"/>
      <c r="BL175" s="370"/>
      <c r="BM175" s="373"/>
      <c r="BN175" s="370"/>
      <c r="BO175" s="282"/>
      <c r="BP175" s="276"/>
      <c r="BQ175" s="273"/>
      <c r="BR175" s="281"/>
      <c r="BS175" s="276"/>
      <c r="BT175" s="272"/>
      <c r="BU175" s="272"/>
      <c r="BV175" s="272"/>
      <c r="BW175" s="272"/>
      <c r="BX175" s="272"/>
      <c r="BY175" s="272"/>
      <c r="BZ175" s="272"/>
      <c r="CA175" s="277"/>
      <c r="CB175" s="273"/>
      <c r="CC175" s="276"/>
      <c r="CD175" s="275"/>
      <c r="CE175" s="275"/>
      <c r="CF175" s="270"/>
      <c r="CG175" s="270"/>
      <c r="CH175" s="269"/>
      <c r="CI175" s="281"/>
      <c r="CJ175" s="270"/>
      <c r="CK175" s="278"/>
      <c r="CL175" s="278"/>
      <c r="CM175" s="278"/>
      <c r="CN175" s="279"/>
      <c r="CO175" s="279"/>
      <c r="CP175" s="269"/>
      <c r="CQ175" s="281"/>
      <c r="CR175" s="276"/>
      <c r="CS175" s="272"/>
      <c r="CT175" s="272"/>
      <c r="CU175" s="278"/>
      <c r="CV175" s="278"/>
      <c r="CW175" s="278"/>
      <c r="CX175" s="278"/>
      <c r="CY175" s="278"/>
      <c r="CZ175" s="278"/>
      <c r="DA175" s="278"/>
      <c r="DB175" s="281"/>
      <c r="DC175" s="276"/>
      <c r="DD175" s="276"/>
      <c r="DE175" s="269"/>
      <c r="DF175" s="269"/>
      <c r="DG175" s="270"/>
      <c r="DH175" s="270"/>
      <c r="DI175" s="276"/>
      <c r="DJ175" s="276"/>
      <c r="DK175" s="276"/>
      <c r="DL175" s="276"/>
      <c r="DM175" s="272"/>
      <c r="DN175" s="269"/>
      <c r="DO175" s="269"/>
      <c r="DP175" s="272"/>
      <c r="DQ175" s="269"/>
      <c r="DR175" s="281"/>
      <c r="DS175" s="269"/>
      <c r="DT175" s="274"/>
      <c r="DU175" s="275"/>
      <c r="DV175" s="275"/>
      <c r="DW175" s="273"/>
      <c r="DX175" s="273"/>
      <c r="DY175" s="275"/>
      <c r="DZ175" s="275"/>
      <c r="EA175" s="275"/>
      <c r="EB175" s="275"/>
      <c r="EC175" s="275"/>
      <c r="ED175" s="275"/>
      <c r="EE175" s="275"/>
      <c r="EF175" s="275"/>
      <c r="EG175" s="275"/>
      <c r="EH175" s="275"/>
      <c r="EI175" s="275"/>
      <c r="EJ175" s="275"/>
      <c r="EK175" s="273"/>
      <c r="EL175" s="289"/>
      <c r="EM175" s="289"/>
      <c r="EN175" s="289"/>
      <c r="EO175" s="289"/>
      <c r="EP175" s="289"/>
      <c r="EQ175" s="289"/>
      <c r="ER175" s="289"/>
      <c r="ES175" s="289"/>
      <c r="ET175" s="289"/>
      <c r="EU175" s="289"/>
      <c r="EV175" s="289"/>
      <c r="EW175" s="289"/>
      <c r="EX175" s="289"/>
      <c r="EY175" s="289"/>
      <c r="EZ175" s="289"/>
      <c r="FA175" s="289"/>
      <c r="FB175" s="289"/>
      <c r="FC175" s="289"/>
      <c r="FD175" s="289"/>
      <c r="FE175" s="290"/>
      <c r="FF175" s="290"/>
      <c r="FG175" s="290"/>
      <c r="FH175" s="290"/>
      <c r="FI175" s="290"/>
      <c r="FJ175" s="290"/>
      <c r="FK175" s="290"/>
      <c r="FL175" s="290"/>
      <c r="FM175" s="290"/>
      <c r="FN175" s="290"/>
      <c r="FO175" s="290"/>
      <c r="FP175" s="290"/>
      <c r="FQ175" s="290"/>
      <c r="FR175" s="290"/>
      <c r="FS175" s="290"/>
      <c r="FT175" s="290"/>
      <c r="FU175" s="290"/>
      <c r="FV175" s="290"/>
      <c r="FW175" s="290"/>
      <c r="FX175" s="268"/>
      <c r="FY175" s="268"/>
      <c r="FZ175" s="268"/>
      <c r="GA175" s="268"/>
      <c r="GB175" s="268"/>
      <c r="GC175" s="268"/>
      <c r="GD175" s="268"/>
      <c r="GE175" s="268"/>
      <c r="GF175" s="268"/>
      <c r="GG175" s="268"/>
      <c r="GH175" s="268"/>
      <c r="GI175" s="268"/>
      <c r="GJ175" s="268"/>
      <c r="GK175" s="268"/>
      <c r="GL175" s="268"/>
      <c r="GM175" s="268"/>
      <c r="GN175" s="268"/>
      <c r="GO175" s="268"/>
      <c r="HB175" s="294"/>
      <c r="HC175" s="294"/>
      <c r="HL175" s="341"/>
      <c r="HM175" s="341"/>
      <c r="HN175" s="341"/>
    </row>
    <row r="176" spans="1:222" x14ac:dyDescent="0.3">
      <c r="A176" s="269"/>
      <c r="B176" s="270"/>
      <c r="C176" s="270"/>
      <c r="D176" s="269"/>
      <c r="E176" s="281"/>
      <c r="F176" s="269"/>
      <c r="G176" s="384"/>
      <c r="H176" s="276"/>
      <c r="I176" s="272"/>
      <c r="J176" s="271"/>
      <c r="K176" s="269"/>
      <c r="L176" s="270"/>
      <c r="M176" s="270"/>
      <c r="N176" s="269"/>
      <c r="O176" s="270"/>
      <c r="P176" s="270"/>
      <c r="Q176" s="270"/>
      <c r="R176" s="270"/>
      <c r="S176" s="270"/>
      <c r="T176" s="270"/>
      <c r="U176" s="270"/>
      <c r="V176" s="270"/>
      <c r="W176" s="270"/>
      <c r="X176" s="270"/>
      <c r="Y176" s="270"/>
      <c r="Z176" s="269"/>
      <c r="AA176" s="269"/>
      <c r="AB176" s="269"/>
      <c r="AC176" s="269"/>
      <c r="AD176" s="281"/>
      <c r="AE176" s="281"/>
      <c r="AF176" s="276"/>
      <c r="AG176" s="276"/>
      <c r="AH176" s="281"/>
      <c r="AI176" s="281"/>
      <c r="AJ176" s="269"/>
      <c r="AK176" s="276"/>
      <c r="AL176" s="276"/>
      <c r="AM176" s="270"/>
      <c r="AN176" s="270"/>
      <c r="AO176" s="270"/>
      <c r="AP176" s="270"/>
      <c r="AQ176" s="273"/>
      <c r="AR176" s="273"/>
      <c r="AS176" s="273"/>
      <c r="AT176" s="273"/>
      <c r="AU176" s="270"/>
      <c r="AV176" s="276"/>
      <c r="AW176" s="276"/>
      <c r="AX176" s="275"/>
      <c r="AY176" s="276"/>
      <c r="AZ176" s="276"/>
      <c r="BA176" s="275"/>
      <c r="BB176" s="276"/>
      <c r="BC176" s="276"/>
      <c r="BD176" s="276"/>
      <c r="BE176" s="276"/>
      <c r="BF176" s="270"/>
      <c r="BG176" s="351"/>
      <c r="BH176" s="270"/>
      <c r="BI176" s="270"/>
      <c r="BJ176" s="276"/>
      <c r="BK176" s="276"/>
      <c r="BL176" s="370"/>
      <c r="BM176" s="373"/>
      <c r="BN176" s="370"/>
      <c r="BO176" s="282"/>
      <c r="BP176" s="276"/>
      <c r="BQ176" s="273"/>
      <c r="BR176" s="281"/>
      <c r="BS176" s="276"/>
      <c r="BT176" s="272"/>
      <c r="BU176" s="272"/>
      <c r="BV176" s="272"/>
      <c r="BW176" s="272"/>
      <c r="BX176" s="272"/>
      <c r="BY176" s="272"/>
      <c r="BZ176" s="272"/>
      <c r="CA176" s="277"/>
      <c r="CB176" s="273"/>
      <c r="CC176" s="276"/>
      <c r="CD176" s="275"/>
      <c r="CE176" s="275"/>
      <c r="CF176" s="270"/>
      <c r="CG176" s="270"/>
      <c r="CH176" s="269"/>
      <c r="CI176" s="281"/>
      <c r="CJ176" s="270"/>
      <c r="CK176" s="278"/>
      <c r="CL176" s="278"/>
      <c r="CM176" s="278"/>
      <c r="CN176" s="279"/>
      <c r="CO176" s="279"/>
      <c r="CP176" s="269"/>
      <c r="CQ176" s="281"/>
      <c r="CR176" s="276"/>
      <c r="CS176" s="272"/>
      <c r="CT176" s="272"/>
      <c r="CU176" s="278"/>
      <c r="CV176" s="278"/>
      <c r="CW176" s="278"/>
      <c r="CX176" s="278"/>
      <c r="CY176" s="278"/>
      <c r="CZ176" s="278"/>
      <c r="DA176" s="278"/>
      <c r="DB176" s="281"/>
      <c r="DC176" s="276"/>
      <c r="DD176" s="276"/>
      <c r="DE176" s="269"/>
      <c r="DF176" s="269"/>
      <c r="DG176" s="270"/>
      <c r="DH176" s="270"/>
      <c r="DI176" s="276"/>
      <c r="DJ176" s="276"/>
      <c r="DK176" s="276"/>
      <c r="DL176" s="276"/>
      <c r="DM176" s="272"/>
      <c r="DN176" s="269"/>
      <c r="DO176" s="269"/>
      <c r="DP176" s="272"/>
      <c r="DQ176" s="269"/>
      <c r="DR176" s="281"/>
      <c r="DS176" s="269"/>
      <c r="DT176" s="274"/>
      <c r="DU176" s="275"/>
      <c r="DV176" s="275"/>
      <c r="DW176" s="273"/>
      <c r="DX176" s="273"/>
      <c r="DY176" s="275"/>
      <c r="DZ176" s="275"/>
      <c r="EA176" s="275"/>
      <c r="EB176" s="275"/>
      <c r="EC176" s="275"/>
      <c r="ED176" s="275"/>
      <c r="EE176" s="275"/>
      <c r="EF176" s="275"/>
      <c r="EG176" s="275"/>
      <c r="EH176" s="275"/>
      <c r="EI176" s="275"/>
      <c r="EJ176" s="275"/>
      <c r="EK176" s="273"/>
      <c r="EL176" s="289"/>
      <c r="EM176" s="289"/>
      <c r="EN176" s="289"/>
      <c r="EO176" s="289"/>
      <c r="EP176" s="289"/>
      <c r="EQ176" s="289"/>
      <c r="ER176" s="289"/>
      <c r="ES176" s="289"/>
      <c r="ET176" s="289"/>
      <c r="EU176" s="289"/>
      <c r="EV176" s="289"/>
      <c r="EW176" s="289"/>
      <c r="EX176" s="289"/>
      <c r="EY176" s="289"/>
      <c r="EZ176" s="289"/>
      <c r="FA176" s="289"/>
      <c r="FB176" s="289"/>
      <c r="FC176" s="289"/>
      <c r="FD176" s="289"/>
      <c r="FE176" s="290"/>
      <c r="FF176" s="290"/>
      <c r="FG176" s="290"/>
      <c r="FH176" s="290"/>
      <c r="FI176" s="290"/>
      <c r="FJ176" s="290"/>
      <c r="FK176" s="290"/>
      <c r="FL176" s="290"/>
      <c r="FM176" s="290"/>
      <c r="FN176" s="290"/>
      <c r="FO176" s="290"/>
      <c r="FP176" s="290"/>
      <c r="FQ176" s="290"/>
      <c r="FR176" s="290"/>
      <c r="FS176" s="290"/>
      <c r="FT176" s="290"/>
      <c r="FU176" s="290"/>
      <c r="FV176" s="290"/>
      <c r="FW176" s="290"/>
      <c r="FX176" s="268"/>
      <c r="FY176" s="268"/>
      <c r="FZ176" s="268"/>
      <c r="GA176" s="268"/>
      <c r="GB176" s="268"/>
      <c r="GC176" s="268"/>
      <c r="GD176" s="268"/>
      <c r="GE176" s="268"/>
      <c r="GF176" s="268"/>
      <c r="GG176" s="268"/>
      <c r="GH176" s="268"/>
      <c r="GI176" s="268"/>
      <c r="GJ176" s="268"/>
      <c r="GK176" s="268"/>
      <c r="GL176" s="268"/>
      <c r="GM176" s="268"/>
      <c r="GN176" s="268"/>
      <c r="GO176" s="268"/>
      <c r="HB176" s="294"/>
      <c r="HC176" s="294"/>
      <c r="HL176" s="341"/>
      <c r="HM176" s="341"/>
      <c r="HN176" s="341"/>
    </row>
    <row r="177" spans="1:222" x14ac:dyDescent="0.3">
      <c r="A177" s="269"/>
      <c r="B177" s="270"/>
      <c r="C177" s="270"/>
      <c r="D177" s="269"/>
      <c r="E177" s="281"/>
      <c r="F177" s="269"/>
      <c r="G177" s="384"/>
      <c r="H177" s="276"/>
      <c r="I177" s="272"/>
      <c r="J177" s="271"/>
      <c r="K177" s="269"/>
      <c r="L177" s="270"/>
      <c r="M177" s="270"/>
      <c r="N177" s="269"/>
      <c r="O177" s="270"/>
      <c r="P177" s="270"/>
      <c r="Q177" s="270"/>
      <c r="R177" s="270"/>
      <c r="S177" s="270"/>
      <c r="T177" s="270"/>
      <c r="U177" s="270"/>
      <c r="V177" s="270"/>
      <c r="W177" s="270"/>
      <c r="X177" s="270"/>
      <c r="Y177" s="270"/>
      <c r="Z177" s="269"/>
      <c r="AA177" s="269"/>
      <c r="AB177" s="269"/>
      <c r="AC177" s="269"/>
      <c r="AD177" s="281"/>
      <c r="AE177" s="281"/>
      <c r="AF177" s="276"/>
      <c r="AG177" s="276"/>
      <c r="AH177" s="281"/>
      <c r="AI177" s="281"/>
      <c r="AJ177" s="269"/>
      <c r="AK177" s="276"/>
      <c r="AL177" s="276"/>
      <c r="AM177" s="270"/>
      <c r="AN177" s="270"/>
      <c r="AO177" s="270"/>
      <c r="AP177" s="270"/>
      <c r="AQ177" s="273"/>
      <c r="AR177" s="273"/>
      <c r="AS177" s="273"/>
      <c r="AT177" s="273"/>
      <c r="AU177" s="270"/>
      <c r="AV177" s="276"/>
      <c r="AW177" s="276"/>
      <c r="AX177" s="275"/>
      <c r="AY177" s="276"/>
      <c r="AZ177" s="276"/>
      <c r="BA177" s="275"/>
      <c r="BB177" s="276"/>
      <c r="BC177" s="276"/>
      <c r="BD177" s="276"/>
      <c r="BE177" s="276"/>
      <c r="BF177" s="270"/>
      <c r="BG177" s="351"/>
      <c r="BH177" s="270"/>
      <c r="BI177" s="270"/>
      <c r="BJ177" s="276"/>
      <c r="BK177" s="276"/>
      <c r="BL177" s="370"/>
      <c r="BM177" s="373"/>
      <c r="BN177" s="370"/>
      <c r="BO177" s="282"/>
      <c r="BP177" s="276"/>
      <c r="BQ177" s="273"/>
      <c r="BR177" s="281"/>
      <c r="BS177" s="276"/>
      <c r="BT177" s="272"/>
      <c r="BU177" s="272"/>
      <c r="BV177" s="272"/>
      <c r="BW177" s="272"/>
      <c r="BX177" s="272"/>
      <c r="BY177" s="272"/>
      <c r="BZ177" s="272"/>
      <c r="CA177" s="277"/>
      <c r="CB177" s="273"/>
      <c r="CC177" s="276"/>
      <c r="CD177" s="275"/>
      <c r="CE177" s="275"/>
      <c r="CF177" s="270"/>
      <c r="CG177" s="270"/>
      <c r="CH177" s="269"/>
      <c r="CI177" s="281"/>
      <c r="CJ177" s="270"/>
      <c r="CK177" s="278"/>
      <c r="CL177" s="278"/>
      <c r="CM177" s="278"/>
      <c r="CN177" s="279"/>
      <c r="CO177" s="279"/>
      <c r="CP177" s="269"/>
      <c r="CQ177" s="281"/>
      <c r="CR177" s="276"/>
      <c r="CS177" s="272"/>
      <c r="CT177" s="272"/>
      <c r="CU177" s="278"/>
      <c r="CV177" s="278"/>
      <c r="CW177" s="278"/>
      <c r="CX177" s="278"/>
      <c r="CY177" s="278"/>
      <c r="CZ177" s="278"/>
      <c r="DA177" s="278"/>
      <c r="DB177" s="281"/>
      <c r="DC177" s="276"/>
      <c r="DD177" s="276"/>
      <c r="DE177" s="269"/>
      <c r="DF177" s="269"/>
      <c r="DG177" s="270"/>
      <c r="DH177" s="270"/>
      <c r="DI177" s="276"/>
      <c r="DJ177" s="276"/>
      <c r="DK177" s="276"/>
      <c r="DL177" s="276"/>
      <c r="DM177" s="272"/>
      <c r="DN177" s="269"/>
      <c r="DO177" s="269"/>
      <c r="DP177" s="272"/>
      <c r="DQ177" s="269"/>
      <c r="DR177" s="281"/>
      <c r="DS177" s="269"/>
      <c r="DT177" s="274"/>
      <c r="DU177" s="275"/>
      <c r="DV177" s="275"/>
      <c r="DW177" s="273"/>
      <c r="DX177" s="273"/>
      <c r="DY177" s="275"/>
      <c r="DZ177" s="275"/>
      <c r="EA177" s="275"/>
      <c r="EB177" s="275"/>
      <c r="EC177" s="275"/>
      <c r="ED177" s="275"/>
      <c r="EE177" s="275"/>
      <c r="EF177" s="275"/>
      <c r="EG177" s="275"/>
      <c r="EH177" s="275"/>
      <c r="EI177" s="275"/>
      <c r="EJ177" s="275"/>
      <c r="EK177" s="273"/>
      <c r="EL177" s="289"/>
      <c r="EM177" s="289"/>
      <c r="EN177" s="289"/>
      <c r="EO177" s="289"/>
      <c r="EP177" s="289"/>
      <c r="EQ177" s="289"/>
      <c r="ER177" s="289"/>
      <c r="ES177" s="289"/>
      <c r="ET177" s="289"/>
      <c r="EU177" s="289"/>
      <c r="EV177" s="289"/>
      <c r="EW177" s="289"/>
      <c r="EX177" s="289"/>
      <c r="EY177" s="289"/>
      <c r="EZ177" s="289"/>
      <c r="FA177" s="289"/>
      <c r="FB177" s="289"/>
      <c r="FC177" s="289"/>
      <c r="FD177" s="289"/>
      <c r="FE177" s="290"/>
      <c r="FF177" s="290"/>
      <c r="FG177" s="290"/>
      <c r="FH177" s="290"/>
      <c r="FI177" s="290"/>
      <c r="FJ177" s="290"/>
      <c r="FK177" s="290"/>
      <c r="FL177" s="290"/>
      <c r="FM177" s="290"/>
      <c r="FN177" s="290"/>
      <c r="FO177" s="290"/>
      <c r="FP177" s="290"/>
      <c r="FQ177" s="290"/>
      <c r="FR177" s="290"/>
      <c r="FS177" s="290"/>
      <c r="FT177" s="290"/>
      <c r="FU177" s="290"/>
      <c r="FV177" s="290"/>
      <c r="FW177" s="290"/>
      <c r="FX177" s="268"/>
      <c r="FY177" s="268"/>
      <c r="FZ177" s="268"/>
      <c r="GA177" s="268"/>
      <c r="GB177" s="268"/>
      <c r="GC177" s="268"/>
      <c r="GD177" s="268"/>
      <c r="GE177" s="268"/>
      <c r="GF177" s="268"/>
      <c r="GG177" s="268"/>
      <c r="GH177" s="268"/>
      <c r="GI177" s="268"/>
      <c r="GJ177" s="268"/>
      <c r="GK177" s="268"/>
      <c r="GL177" s="268"/>
      <c r="GM177" s="268"/>
      <c r="GN177" s="268"/>
      <c r="GO177" s="268"/>
      <c r="HB177" s="294"/>
      <c r="HC177" s="294"/>
      <c r="HL177" s="341"/>
      <c r="HM177" s="341"/>
      <c r="HN177" s="341"/>
    </row>
    <row r="178" spans="1:222" x14ac:dyDescent="0.3">
      <c r="A178" s="269"/>
      <c r="B178" s="270"/>
      <c r="C178" s="270"/>
      <c r="D178" s="269"/>
      <c r="E178" s="281"/>
      <c r="F178" s="269"/>
      <c r="G178" s="384"/>
      <c r="H178" s="276"/>
      <c r="I178" s="272"/>
      <c r="J178" s="271"/>
      <c r="K178" s="269"/>
      <c r="L178" s="270"/>
      <c r="M178" s="270"/>
      <c r="N178" s="269"/>
      <c r="O178" s="270"/>
      <c r="P178" s="270"/>
      <c r="Q178" s="270"/>
      <c r="R178" s="270"/>
      <c r="S178" s="270"/>
      <c r="T178" s="270"/>
      <c r="U178" s="270"/>
      <c r="V178" s="270"/>
      <c r="W178" s="270"/>
      <c r="X178" s="270"/>
      <c r="Y178" s="270"/>
      <c r="Z178" s="269"/>
      <c r="AA178" s="269"/>
      <c r="AB178" s="269"/>
      <c r="AC178" s="269"/>
      <c r="AD178" s="281"/>
      <c r="AE178" s="281"/>
      <c r="AF178" s="276"/>
      <c r="AG178" s="276"/>
      <c r="AH178" s="281"/>
      <c r="AI178" s="281"/>
      <c r="AJ178" s="269"/>
      <c r="AK178" s="276"/>
      <c r="AL178" s="276"/>
      <c r="AM178" s="270"/>
      <c r="AN178" s="270"/>
      <c r="AO178" s="270"/>
      <c r="AP178" s="270"/>
      <c r="AQ178" s="273"/>
      <c r="AR178" s="273"/>
      <c r="AS178" s="273"/>
      <c r="AT178" s="273"/>
      <c r="AU178" s="270"/>
      <c r="AV178" s="276"/>
      <c r="AW178" s="276"/>
      <c r="AX178" s="275"/>
      <c r="AY178" s="276"/>
      <c r="AZ178" s="276"/>
      <c r="BA178" s="275"/>
      <c r="BB178" s="276"/>
      <c r="BC178" s="276"/>
      <c r="BD178" s="276"/>
      <c r="BE178" s="276"/>
      <c r="BF178" s="270"/>
      <c r="BG178" s="351"/>
      <c r="BH178" s="270"/>
      <c r="BI178" s="270"/>
      <c r="BJ178" s="276"/>
      <c r="BK178" s="276"/>
      <c r="BL178" s="370"/>
      <c r="BM178" s="373"/>
      <c r="BN178" s="370"/>
      <c r="BO178" s="282"/>
      <c r="BP178" s="276"/>
      <c r="BQ178" s="273"/>
      <c r="BR178" s="281"/>
      <c r="BS178" s="276"/>
      <c r="BT178" s="272"/>
      <c r="BU178" s="272"/>
      <c r="BV178" s="272"/>
      <c r="BW178" s="272"/>
      <c r="BX178" s="272"/>
      <c r="BY178" s="272"/>
      <c r="BZ178" s="272"/>
      <c r="CA178" s="277"/>
      <c r="CB178" s="273"/>
      <c r="CC178" s="276"/>
      <c r="CD178" s="275"/>
      <c r="CE178" s="275"/>
      <c r="CF178" s="270"/>
      <c r="CG178" s="270"/>
      <c r="CH178" s="269"/>
      <c r="CI178" s="281"/>
      <c r="CJ178" s="270"/>
      <c r="CK178" s="278"/>
      <c r="CL178" s="278"/>
      <c r="CM178" s="278"/>
      <c r="CN178" s="279"/>
      <c r="CO178" s="279"/>
      <c r="CP178" s="269"/>
      <c r="CQ178" s="281"/>
      <c r="CR178" s="276"/>
      <c r="CS178" s="272"/>
      <c r="CT178" s="272"/>
      <c r="CU178" s="278"/>
      <c r="CV178" s="278"/>
      <c r="CW178" s="278"/>
      <c r="CX178" s="278"/>
      <c r="CY178" s="278"/>
      <c r="CZ178" s="278"/>
      <c r="DA178" s="278"/>
      <c r="DB178" s="281"/>
      <c r="DC178" s="276"/>
      <c r="DD178" s="276"/>
      <c r="DE178" s="269"/>
      <c r="DF178" s="269"/>
      <c r="DG178" s="270"/>
      <c r="DH178" s="270"/>
      <c r="DI178" s="276"/>
      <c r="DJ178" s="276"/>
      <c r="DK178" s="276"/>
      <c r="DL178" s="276"/>
      <c r="DM178" s="272"/>
      <c r="DN178" s="269"/>
      <c r="DO178" s="269"/>
      <c r="DP178" s="272"/>
      <c r="DQ178" s="269"/>
      <c r="DR178" s="281"/>
      <c r="DS178" s="269"/>
      <c r="DT178" s="274"/>
      <c r="DU178" s="275"/>
      <c r="DV178" s="275"/>
      <c r="DW178" s="273"/>
      <c r="DX178" s="273"/>
      <c r="DY178" s="275"/>
      <c r="DZ178" s="275"/>
      <c r="EA178" s="275"/>
      <c r="EB178" s="275"/>
      <c r="EC178" s="275"/>
      <c r="ED178" s="275"/>
      <c r="EE178" s="275"/>
      <c r="EF178" s="275"/>
      <c r="EG178" s="275"/>
      <c r="EH178" s="275"/>
      <c r="EI178" s="275"/>
      <c r="EJ178" s="275"/>
      <c r="EK178" s="273"/>
      <c r="EL178" s="289"/>
      <c r="EM178" s="289"/>
      <c r="EN178" s="289"/>
      <c r="EO178" s="289"/>
      <c r="EP178" s="289"/>
      <c r="EQ178" s="289"/>
      <c r="ER178" s="289"/>
      <c r="ES178" s="289"/>
      <c r="ET178" s="289"/>
      <c r="EU178" s="289"/>
      <c r="EV178" s="289"/>
      <c r="EW178" s="289"/>
      <c r="EX178" s="289"/>
      <c r="EY178" s="289"/>
      <c r="EZ178" s="289"/>
      <c r="FA178" s="289"/>
      <c r="FB178" s="289"/>
      <c r="FC178" s="289"/>
      <c r="FD178" s="289"/>
      <c r="FE178" s="290"/>
      <c r="FF178" s="290"/>
      <c r="FG178" s="290"/>
      <c r="FH178" s="290"/>
      <c r="FI178" s="290"/>
      <c r="FJ178" s="290"/>
      <c r="FK178" s="290"/>
      <c r="FL178" s="290"/>
      <c r="FM178" s="290"/>
      <c r="FN178" s="290"/>
      <c r="FO178" s="290"/>
      <c r="FP178" s="290"/>
      <c r="FQ178" s="290"/>
      <c r="FR178" s="290"/>
      <c r="FS178" s="290"/>
      <c r="FT178" s="290"/>
      <c r="FU178" s="290"/>
      <c r="FV178" s="290"/>
      <c r="FW178" s="290"/>
      <c r="FX178" s="268"/>
      <c r="FY178" s="268"/>
      <c r="FZ178" s="268"/>
      <c r="GA178" s="268"/>
      <c r="GB178" s="268"/>
      <c r="GC178" s="268"/>
      <c r="GD178" s="268"/>
      <c r="GE178" s="268"/>
      <c r="GF178" s="268"/>
      <c r="GG178" s="268"/>
      <c r="GH178" s="268"/>
      <c r="GI178" s="268"/>
      <c r="GJ178" s="268"/>
      <c r="GK178" s="268"/>
      <c r="GL178" s="268"/>
      <c r="GM178" s="268"/>
      <c r="GN178" s="268"/>
      <c r="GO178" s="268"/>
      <c r="HB178" s="294"/>
      <c r="HC178" s="294"/>
      <c r="HL178" s="341"/>
      <c r="HM178" s="341"/>
      <c r="HN178" s="341"/>
    </row>
    <row r="179" spans="1:222" x14ac:dyDescent="0.3">
      <c r="A179" s="269"/>
      <c r="B179" s="270"/>
      <c r="C179" s="270"/>
      <c r="D179" s="269"/>
      <c r="E179" s="281"/>
      <c r="F179" s="269"/>
      <c r="G179" s="384"/>
      <c r="H179" s="276"/>
      <c r="I179" s="272"/>
      <c r="J179" s="271"/>
      <c r="K179" s="269"/>
      <c r="L179" s="270"/>
      <c r="M179" s="270"/>
      <c r="N179" s="269"/>
      <c r="O179" s="270"/>
      <c r="P179" s="270"/>
      <c r="Q179" s="270"/>
      <c r="R179" s="270"/>
      <c r="S179" s="270"/>
      <c r="T179" s="270"/>
      <c r="U179" s="270"/>
      <c r="V179" s="270"/>
      <c r="W179" s="270"/>
      <c r="X179" s="270"/>
      <c r="Y179" s="270"/>
      <c r="Z179" s="269"/>
      <c r="AA179" s="269"/>
      <c r="AB179" s="269"/>
      <c r="AC179" s="269"/>
      <c r="AD179" s="281"/>
      <c r="AE179" s="281"/>
      <c r="AF179" s="276"/>
      <c r="AG179" s="276"/>
      <c r="AH179" s="281"/>
      <c r="AI179" s="281"/>
      <c r="AJ179" s="269"/>
      <c r="AK179" s="276"/>
      <c r="AL179" s="276"/>
      <c r="AM179" s="270"/>
      <c r="AN179" s="270"/>
      <c r="AO179" s="270"/>
      <c r="AP179" s="270"/>
      <c r="AQ179" s="273"/>
      <c r="AR179" s="273"/>
      <c r="AS179" s="273"/>
      <c r="AT179" s="273"/>
      <c r="AU179" s="270"/>
      <c r="AV179" s="276"/>
      <c r="AW179" s="276"/>
      <c r="AX179" s="275"/>
      <c r="AY179" s="276"/>
      <c r="AZ179" s="276"/>
      <c r="BA179" s="275"/>
      <c r="BB179" s="276"/>
      <c r="BC179" s="276"/>
      <c r="BD179" s="276"/>
      <c r="BE179" s="276"/>
      <c r="BF179" s="270"/>
      <c r="BG179" s="351"/>
      <c r="BH179" s="270"/>
      <c r="BI179" s="270"/>
      <c r="BJ179" s="276"/>
      <c r="BK179" s="276"/>
      <c r="BL179" s="370"/>
      <c r="BM179" s="373"/>
      <c r="BN179" s="370"/>
      <c r="BO179" s="282"/>
      <c r="BP179" s="276"/>
      <c r="BQ179" s="273"/>
      <c r="BR179" s="281"/>
      <c r="BS179" s="276"/>
      <c r="BT179" s="272"/>
      <c r="BU179" s="272"/>
      <c r="BV179" s="272"/>
      <c r="BW179" s="272"/>
      <c r="BX179" s="272"/>
      <c r="BY179" s="272"/>
      <c r="BZ179" s="272"/>
      <c r="CA179" s="277"/>
      <c r="CB179" s="273"/>
      <c r="CC179" s="276"/>
      <c r="CD179" s="275"/>
      <c r="CE179" s="275"/>
      <c r="CF179" s="270"/>
      <c r="CG179" s="270"/>
      <c r="CH179" s="269"/>
      <c r="CI179" s="281"/>
      <c r="CJ179" s="270"/>
      <c r="CK179" s="278"/>
      <c r="CL179" s="278"/>
      <c r="CM179" s="278"/>
      <c r="CN179" s="279"/>
      <c r="CO179" s="279"/>
      <c r="CP179" s="269"/>
      <c r="CQ179" s="281"/>
      <c r="CR179" s="276"/>
      <c r="CS179" s="272"/>
      <c r="CT179" s="272"/>
      <c r="CU179" s="278"/>
      <c r="CV179" s="278"/>
      <c r="CW179" s="278"/>
      <c r="CX179" s="278"/>
      <c r="CY179" s="278"/>
      <c r="CZ179" s="278"/>
      <c r="DA179" s="278"/>
      <c r="DB179" s="281"/>
      <c r="DC179" s="276"/>
      <c r="DD179" s="276"/>
      <c r="DE179" s="269"/>
      <c r="DF179" s="269"/>
      <c r="DG179" s="270"/>
      <c r="DH179" s="270"/>
      <c r="DI179" s="276"/>
      <c r="DJ179" s="276"/>
      <c r="DK179" s="276"/>
      <c r="DL179" s="276"/>
      <c r="DM179" s="272"/>
      <c r="DN179" s="269"/>
      <c r="DO179" s="269"/>
      <c r="DP179" s="272"/>
      <c r="DQ179" s="269"/>
      <c r="DR179" s="281"/>
      <c r="DS179" s="269"/>
      <c r="DT179" s="274"/>
      <c r="DU179" s="275"/>
      <c r="DV179" s="275"/>
      <c r="DW179" s="273"/>
      <c r="DX179" s="273"/>
      <c r="DY179" s="275"/>
      <c r="DZ179" s="275"/>
      <c r="EA179" s="275"/>
      <c r="EB179" s="275"/>
      <c r="EC179" s="275"/>
      <c r="ED179" s="275"/>
      <c r="EE179" s="275"/>
      <c r="EF179" s="275"/>
      <c r="EG179" s="275"/>
      <c r="EH179" s="275"/>
      <c r="EI179" s="275"/>
      <c r="EJ179" s="275"/>
      <c r="EK179" s="273"/>
      <c r="EL179" s="289"/>
      <c r="EM179" s="289"/>
      <c r="EN179" s="289"/>
      <c r="EO179" s="289"/>
      <c r="EP179" s="289"/>
      <c r="EQ179" s="289"/>
      <c r="ER179" s="289"/>
      <c r="ES179" s="289"/>
      <c r="ET179" s="289"/>
      <c r="EU179" s="289"/>
      <c r="EV179" s="289"/>
      <c r="EW179" s="289"/>
      <c r="EX179" s="289"/>
      <c r="EY179" s="289"/>
      <c r="EZ179" s="289"/>
      <c r="FA179" s="289"/>
      <c r="FB179" s="289"/>
      <c r="FC179" s="289"/>
      <c r="FD179" s="289"/>
      <c r="FE179" s="290"/>
      <c r="FF179" s="290"/>
      <c r="FG179" s="290"/>
      <c r="FH179" s="290"/>
      <c r="FI179" s="290"/>
      <c r="FJ179" s="290"/>
      <c r="FK179" s="290"/>
      <c r="FL179" s="290"/>
      <c r="FM179" s="290"/>
      <c r="FN179" s="290"/>
      <c r="FO179" s="290"/>
      <c r="FP179" s="290"/>
      <c r="FQ179" s="290"/>
      <c r="FR179" s="290"/>
      <c r="FS179" s="290"/>
      <c r="FT179" s="290"/>
      <c r="FU179" s="290"/>
      <c r="FV179" s="290"/>
      <c r="FW179" s="290"/>
      <c r="FX179" s="268"/>
      <c r="FY179" s="268"/>
      <c r="FZ179" s="268"/>
      <c r="GA179" s="268"/>
      <c r="GB179" s="268"/>
      <c r="GC179" s="268"/>
      <c r="GD179" s="268"/>
      <c r="GE179" s="268"/>
      <c r="GF179" s="268"/>
      <c r="GG179" s="268"/>
      <c r="GH179" s="268"/>
      <c r="GI179" s="268"/>
      <c r="GJ179" s="268"/>
      <c r="GK179" s="268"/>
      <c r="GL179" s="268"/>
      <c r="GM179" s="268"/>
      <c r="GN179" s="268"/>
      <c r="GO179" s="268"/>
      <c r="HB179" s="294"/>
      <c r="HC179" s="294"/>
      <c r="HL179" s="341"/>
      <c r="HM179" s="341"/>
      <c r="HN179" s="341"/>
    </row>
    <row r="180" spans="1:222" x14ac:dyDescent="0.3">
      <c r="A180" s="269"/>
      <c r="B180" s="270"/>
      <c r="C180" s="270"/>
      <c r="D180" s="269"/>
      <c r="E180" s="281"/>
      <c r="F180" s="269"/>
      <c r="G180" s="384"/>
      <c r="H180" s="276"/>
      <c r="I180" s="272"/>
      <c r="J180" s="271"/>
      <c r="K180" s="269"/>
      <c r="L180" s="270"/>
      <c r="M180" s="270"/>
      <c r="N180" s="269"/>
      <c r="O180" s="270"/>
      <c r="P180" s="270"/>
      <c r="Q180" s="270"/>
      <c r="R180" s="270"/>
      <c r="S180" s="270"/>
      <c r="T180" s="270"/>
      <c r="U180" s="270"/>
      <c r="V180" s="270"/>
      <c r="W180" s="270"/>
      <c r="X180" s="270"/>
      <c r="Y180" s="270"/>
      <c r="Z180" s="269"/>
      <c r="AA180" s="269"/>
      <c r="AB180" s="269"/>
      <c r="AC180" s="269"/>
      <c r="AD180" s="281"/>
      <c r="AE180" s="281"/>
      <c r="AF180" s="276"/>
      <c r="AG180" s="276"/>
      <c r="AH180" s="281"/>
      <c r="AI180" s="281"/>
      <c r="AJ180" s="269"/>
      <c r="AK180" s="276"/>
      <c r="AL180" s="276"/>
      <c r="AM180" s="270"/>
      <c r="AN180" s="270"/>
      <c r="AO180" s="270"/>
      <c r="AP180" s="270"/>
      <c r="AQ180" s="273"/>
      <c r="AR180" s="273"/>
      <c r="AS180" s="273"/>
      <c r="AT180" s="273"/>
      <c r="AU180" s="270"/>
      <c r="AV180" s="276"/>
      <c r="AW180" s="276"/>
      <c r="AX180" s="275"/>
      <c r="AY180" s="276"/>
      <c r="AZ180" s="276"/>
      <c r="BA180" s="275"/>
      <c r="BB180" s="276"/>
      <c r="BC180" s="276"/>
      <c r="BD180" s="276"/>
      <c r="BE180" s="276"/>
      <c r="BF180" s="270"/>
      <c r="BG180" s="351"/>
      <c r="BH180" s="270"/>
      <c r="BI180" s="270"/>
      <c r="BJ180" s="276"/>
      <c r="BK180" s="276"/>
      <c r="BL180" s="370"/>
      <c r="BM180" s="373"/>
      <c r="BN180" s="370"/>
      <c r="BO180" s="282"/>
      <c r="BP180" s="276"/>
      <c r="BQ180" s="273"/>
      <c r="BR180" s="281"/>
      <c r="BS180" s="276"/>
      <c r="BT180" s="272"/>
      <c r="BU180" s="272"/>
      <c r="BV180" s="272"/>
      <c r="BW180" s="272"/>
      <c r="BX180" s="272"/>
      <c r="BY180" s="272"/>
      <c r="BZ180" s="272"/>
      <c r="CA180" s="277"/>
      <c r="CB180" s="273"/>
      <c r="CC180" s="276"/>
      <c r="CD180" s="275"/>
      <c r="CE180" s="275"/>
      <c r="CF180" s="270"/>
      <c r="CG180" s="270"/>
      <c r="CH180" s="269"/>
      <c r="CI180" s="281"/>
      <c r="CJ180" s="270"/>
      <c r="CK180" s="278"/>
      <c r="CL180" s="278"/>
      <c r="CM180" s="278"/>
      <c r="CN180" s="279"/>
      <c r="CO180" s="279"/>
      <c r="CP180" s="269"/>
      <c r="CQ180" s="281"/>
      <c r="CR180" s="276"/>
      <c r="CS180" s="272"/>
      <c r="CT180" s="272"/>
      <c r="CU180" s="278"/>
      <c r="CV180" s="278"/>
      <c r="CW180" s="278"/>
      <c r="CX180" s="278"/>
      <c r="CY180" s="278"/>
      <c r="CZ180" s="278"/>
      <c r="DA180" s="278"/>
      <c r="DB180" s="281"/>
      <c r="DC180" s="276"/>
      <c r="DD180" s="276"/>
      <c r="DE180" s="269"/>
      <c r="DF180" s="269"/>
      <c r="DG180" s="270"/>
      <c r="DH180" s="270"/>
      <c r="DI180" s="276"/>
      <c r="DJ180" s="276"/>
      <c r="DK180" s="276"/>
      <c r="DL180" s="276"/>
      <c r="DM180" s="272"/>
      <c r="DN180" s="269"/>
      <c r="DO180" s="269"/>
      <c r="DP180" s="272"/>
      <c r="DQ180" s="269"/>
      <c r="DR180" s="281"/>
      <c r="DS180" s="269"/>
      <c r="DT180" s="274"/>
      <c r="DU180" s="275"/>
      <c r="DV180" s="275"/>
      <c r="DW180" s="273"/>
      <c r="DX180" s="273"/>
      <c r="DY180" s="275"/>
      <c r="DZ180" s="275"/>
      <c r="EA180" s="275"/>
      <c r="EB180" s="275"/>
      <c r="EC180" s="275"/>
      <c r="ED180" s="275"/>
      <c r="EE180" s="275"/>
      <c r="EF180" s="275"/>
      <c r="EG180" s="275"/>
      <c r="EH180" s="275"/>
      <c r="EI180" s="275"/>
      <c r="EJ180" s="275"/>
      <c r="EK180" s="273"/>
      <c r="EL180" s="289"/>
      <c r="EM180" s="289"/>
      <c r="EN180" s="289"/>
      <c r="EO180" s="289"/>
      <c r="EP180" s="289"/>
      <c r="EQ180" s="289"/>
      <c r="ER180" s="289"/>
      <c r="ES180" s="289"/>
      <c r="ET180" s="289"/>
      <c r="EU180" s="289"/>
      <c r="EV180" s="289"/>
      <c r="EW180" s="289"/>
      <c r="EX180" s="289"/>
      <c r="EY180" s="289"/>
      <c r="EZ180" s="289"/>
      <c r="FA180" s="289"/>
      <c r="FB180" s="289"/>
      <c r="FC180" s="289"/>
      <c r="FD180" s="289"/>
      <c r="FE180" s="290"/>
      <c r="FF180" s="290"/>
      <c r="FG180" s="290"/>
      <c r="FH180" s="290"/>
      <c r="FI180" s="290"/>
      <c r="FJ180" s="290"/>
      <c r="FK180" s="290"/>
      <c r="FL180" s="290"/>
      <c r="FM180" s="290"/>
      <c r="FN180" s="290"/>
      <c r="FO180" s="290"/>
      <c r="FP180" s="290"/>
      <c r="FQ180" s="290"/>
      <c r="FR180" s="290"/>
      <c r="FS180" s="290"/>
      <c r="FT180" s="290"/>
      <c r="FU180" s="290"/>
      <c r="FV180" s="290"/>
      <c r="FW180" s="290"/>
      <c r="FX180" s="268"/>
      <c r="FY180" s="268"/>
      <c r="FZ180" s="268"/>
      <c r="GA180" s="268"/>
      <c r="GB180" s="268"/>
      <c r="GC180" s="268"/>
      <c r="GD180" s="268"/>
      <c r="GE180" s="268"/>
      <c r="GF180" s="268"/>
      <c r="GG180" s="268"/>
      <c r="GH180" s="268"/>
      <c r="GI180" s="268"/>
      <c r="GJ180" s="268"/>
      <c r="GK180" s="268"/>
      <c r="GL180" s="268"/>
      <c r="GM180" s="268"/>
      <c r="GN180" s="268"/>
      <c r="GO180" s="268"/>
      <c r="HB180" s="294"/>
      <c r="HC180" s="294"/>
      <c r="HL180" s="341"/>
      <c r="HM180" s="341"/>
      <c r="HN180" s="341"/>
    </row>
    <row r="181" spans="1:222" x14ac:dyDescent="0.3">
      <c r="A181" s="269"/>
      <c r="B181" s="270"/>
      <c r="C181" s="270"/>
      <c r="D181" s="269"/>
      <c r="E181" s="281"/>
      <c r="F181" s="269"/>
      <c r="G181" s="384"/>
      <c r="H181" s="276"/>
      <c r="I181" s="272"/>
      <c r="J181" s="271"/>
      <c r="K181" s="269"/>
      <c r="L181" s="270"/>
      <c r="M181" s="270"/>
      <c r="N181" s="269"/>
      <c r="O181" s="270"/>
      <c r="P181" s="270"/>
      <c r="Q181" s="270"/>
      <c r="R181" s="270"/>
      <c r="S181" s="270"/>
      <c r="T181" s="270"/>
      <c r="U181" s="270"/>
      <c r="V181" s="270"/>
      <c r="W181" s="270"/>
      <c r="X181" s="270"/>
      <c r="Y181" s="270"/>
      <c r="Z181" s="269"/>
      <c r="AA181" s="269"/>
      <c r="AB181" s="269"/>
      <c r="AC181" s="269"/>
      <c r="AD181" s="281"/>
      <c r="AE181" s="281"/>
      <c r="AF181" s="276"/>
      <c r="AG181" s="276"/>
      <c r="AH181" s="281"/>
      <c r="AI181" s="281"/>
      <c r="AJ181" s="269"/>
      <c r="AK181" s="276"/>
      <c r="AL181" s="276"/>
      <c r="AM181" s="270"/>
      <c r="AN181" s="270"/>
      <c r="AO181" s="270"/>
      <c r="AP181" s="270"/>
      <c r="AQ181" s="273"/>
      <c r="AR181" s="273"/>
      <c r="AS181" s="273"/>
      <c r="AT181" s="273"/>
      <c r="AU181" s="270"/>
      <c r="AV181" s="276"/>
      <c r="AW181" s="276"/>
      <c r="AX181" s="275"/>
      <c r="AY181" s="276"/>
      <c r="AZ181" s="276"/>
      <c r="BA181" s="275"/>
      <c r="BB181" s="276"/>
      <c r="BC181" s="276"/>
      <c r="BD181" s="276"/>
      <c r="BE181" s="276"/>
      <c r="BF181" s="270"/>
      <c r="BG181" s="351"/>
      <c r="BH181" s="270"/>
      <c r="BI181" s="270"/>
      <c r="BJ181" s="276"/>
      <c r="BK181" s="276"/>
      <c r="BL181" s="370"/>
      <c r="BM181" s="373"/>
      <c r="BN181" s="370"/>
      <c r="BO181" s="282"/>
      <c r="BP181" s="276"/>
      <c r="BQ181" s="273"/>
      <c r="BR181" s="281"/>
      <c r="BS181" s="276"/>
      <c r="BT181" s="272"/>
      <c r="BU181" s="272"/>
      <c r="BV181" s="272"/>
      <c r="BW181" s="272"/>
      <c r="BX181" s="272"/>
      <c r="BY181" s="272"/>
      <c r="BZ181" s="272"/>
      <c r="CA181" s="277"/>
      <c r="CB181" s="273"/>
      <c r="CC181" s="276"/>
      <c r="CD181" s="275"/>
      <c r="CE181" s="275"/>
      <c r="CF181" s="270"/>
      <c r="CG181" s="270"/>
      <c r="CH181" s="269"/>
      <c r="CI181" s="281"/>
      <c r="CJ181" s="270"/>
      <c r="CK181" s="278"/>
      <c r="CL181" s="278"/>
      <c r="CM181" s="278"/>
      <c r="CN181" s="279"/>
      <c r="CO181" s="279"/>
      <c r="CP181" s="269"/>
      <c r="CQ181" s="281"/>
      <c r="CR181" s="276"/>
      <c r="CS181" s="272"/>
      <c r="CT181" s="272"/>
      <c r="CU181" s="278"/>
      <c r="CV181" s="278"/>
      <c r="CW181" s="278"/>
      <c r="CX181" s="278"/>
      <c r="CY181" s="278"/>
      <c r="CZ181" s="278"/>
      <c r="DA181" s="278"/>
      <c r="DB181" s="281"/>
      <c r="DC181" s="276"/>
      <c r="DD181" s="276"/>
      <c r="DE181" s="269"/>
      <c r="DF181" s="269"/>
      <c r="DG181" s="270"/>
      <c r="DH181" s="270"/>
      <c r="DI181" s="276"/>
      <c r="DJ181" s="276"/>
      <c r="DK181" s="276"/>
      <c r="DL181" s="276"/>
      <c r="DM181" s="272"/>
      <c r="DN181" s="269"/>
      <c r="DO181" s="269"/>
      <c r="DP181" s="272"/>
      <c r="DQ181" s="269"/>
      <c r="DR181" s="281"/>
      <c r="DS181" s="269"/>
      <c r="DT181" s="274"/>
      <c r="DU181" s="275"/>
      <c r="DV181" s="275"/>
      <c r="DW181" s="273"/>
      <c r="DX181" s="273"/>
      <c r="DY181" s="275"/>
      <c r="DZ181" s="275"/>
      <c r="EA181" s="275"/>
      <c r="EB181" s="275"/>
      <c r="EC181" s="275"/>
      <c r="ED181" s="275"/>
      <c r="EE181" s="275"/>
      <c r="EF181" s="275"/>
      <c r="EG181" s="275"/>
      <c r="EH181" s="275"/>
      <c r="EI181" s="275"/>
      <c r="EJ181" s="275"/>
      <c r="EK181" s="273"/>
      <c r="EL181" s="289"/>
      <c r="EM181" s="289"/>
      <c r="EN181" s="289"/>
      <c r="EO181" s="289"/>
      <c r="EP181" s="289"/>
      <c r="EQ181" s="289"/>
      <c r="ER181" s="289"/>
      <c r="ES181" s="289"/>
      <c r="ET181" s="289"/>
      <c r="EU181" s="289"/>
      <c r="EV181" s="289"/>
      <c r="EW181" s="289"/>
      <c r="EX181" s="289"/>
      <c r="EY181" s="289"/>
      <c r="EZ181" s="289"/>
      <c r="FA181" s="289"/>
      <c r="FB181" s="289"/>
      <c r="FC181" s="289"/>
      <c r="FD181" s="289"/>
      <c r="FE181" s="290"/>
      <c r="FF181" s="290"/>
      <c r="FG181" s="290"/>
      <c r="FH181" s="290"/>
      <c r="FI181" s="290"/>
      <c r="FJ181" s="290"/>
      <c r="FK181" s="290"/>
      <c r="FL181" s="290"/>
      <c r="FM181" s="290"/>
      <c r="FN181" s="290"/>
      <c r="FO181" s="290"/>
      <c r="FP181" s="290"/>
      <c r="FQ181" s="290"/>
      <c r="FR181" s="290"/>
      <c r="FS181" s="290"/>
      <c r="FT181" s="290"/>
      <c r="FU181" s="290"/>
      <c r="FV181" s="290"/>
      <c r="FW181" s="290"/>
      <c r="FX181" s="268"/>
      <c r="FY181" s="268"/>
      <c r="FZ181" s="268"/>
      <c r="GA181" s="268"/>
      <c r="GB181" s="268"/>
      <c r="GC181" s="268"/>
      <c r="GD181" s="268"/>
      <c r="GE181" s="268"/>
      <c r="GF181" s="268"/>
      <c r="GG181" s="268"/>
      <c r="GH181" s="268"/>
      <c r="GI181" s="268"/>
      <c r="GJ181" s="268"/>
      <c r="GK181" s="268"/>
      <c r="GL181" s="268"/>
      <c r="GM181" s="268"/>
      <c r="GN181" s="268"/>
      <c r="GO181" s="268"/>
      <c r="HB181" s="294"/>
      <c r="HC181" s="294"/>
      <c r="HL181" s="341"/>
      <c r="HM181" s="341"/>
      <c r="HN181" s="341"/>
    </row>
    <row r="182" spans="1:222" x14ac:dyDescent="0.3">
      <c r="A182" s="269"/>
      <c r="B182" s="270"/>
      <c r="C182" s="270"/>
      <c r="D182" s="269"/>
      <c r="E182" s="281"/>
      <c r="F182" s="269"/>
      <c r="G182" s="384"/>
      <c r="H182" s="276"/>
      <c r="I182" s="272"/>
      <c r="J182" s="271"/>
      <c r="K182" s="269"/>
      <c r="L182" s="270"/>
      <c r="M182" s="270"/>
      <c r="N182" s="269"/>
      <c r="O182" s="270"/>
      <c r="P182" s="270"/>
      <c r="Q182" s="270"/>
      <c r="R182" s="270"/>
      <c r="S182" s="270"/>
      <c r="T182" s="270"/>
      <c r="U182" s="270"/>
      <c r="V182" s="270"/>
      <c r="W182" s="270"/>
      <c r="X182" s="270"/>
      <c r="Y182" s="270"/>
      <c r="Z182" s="269"/>
      <c r="AA182" s="269"/>
      <c r="AB182" s="269"/>
      <c r="AC182" s="269"/>
      <c r="AD182" s="281"/>
      <c r="AE182" s="281"/>
      <c r="AF182" s="276"/>
      <c r="AG182" s="276"/>
      <c r="AH182" s="281"/>
      <c r="AI182" s="281"/>
      <c r="AJ182" s="269"/>
      <c r="AK182" s="276"/>
      <c r="AL182" s="276"/>
      <c r="AM182" s="270"/>
      <c r="AN182" s="270"/>
      <c r="AO182" s="270"/>
      <c r="AP182" s="270"/>
      <c r="AQ182" s="273"/>
      <c r="AR182" s="273"/>
      <c r="AS182" s="273"/>
      <c r="AT182" s="273"/>
      <c r="AU182" s="270"/>
      <c r="AV182" s="276"/>
      <c r="AW182" s="276"/>
      <c r="AX182" s="275"/>
      <c r="AY182" s="276"/>
      <c r="AZ182" s="276"/>
      <c r="BA182" s="275"/>
      <c r="BB182" s="276"/>
      <c r="BC182" s="276"/>
      <c r="BD182" s="276"/>
      <c r="BE182" s="276"/>
      <c r="BF182" s="270"/>
      <c r="BG182" s="351"/>
      <c r="BH182" s="270"/>
      <c r="BI182" s="270"/>
      <c r="BJ182" s="276"/>
      <c r="BK182" s="276"/>
      <c r="BL182" s="370"/>
      <c r="BM182" s="373"/>
      <c r="BN182" s="370"/>
      <c r="BO182" s="282"/>
      <c r="BP182" s="276"/>
      <c r="BQ182" s="273"/>
      <c r="BR182" s="281"/>
      <c r="BS182" s="276"/>
      <c r="BT182" s="272"/>
      <c r="BU182" s="272"/>
      <c r="BV182" s="272"/>
      <c r="BW182" s="272"/>
      <c r="BX182" s="272"/>
      <c r="BY182" s="272"/>
      <c r="BZ182" s="272"/>
      <c r="CA182" s="277"/>
      <c r="CB182" s="273"/>
      <c r="CC182" s="276"/>
      <c r="CD182" s="275"/>
      <c r="CE182" s="275"/>
      <c r="CF182" s="270"/>
      <c r="CG182" s="270"/>
      <c r="CH182" s="269"/>
      <c r="CI182" s="281"/>
      <c r="CJ182" s="270"/>
      <c r="CK182" s="278"/>
      <c r="CL182" s="278"/>
      <c r="CM182" s="278"/>
      <c r="CN182" s="279"/>
      <c r="CO182" s="279"/>
      <c r="CP182" s="269"/>
      <c r="CQ182" s="281"/>
      <c r="CR182" s="276"/>
      <c r="CS182" s="272"/>
      <c r="CT182" s="272"/>
      <c r="CU182" s="278"/>
      <c r="CV182" s="278"/>
      <c r="CW182" s="278"/>
      <c r="CX182" s="278"/>
      <c r="CY182" s="278"/>
      <c r="CZ182" s="278"/>
      <c r="DA182" s="278"/>
      <c r="DB182" s="281"/>
      <c r="DC182" s="276"/>
      <c r="DD182" s="276"/>
      <c r="DE182" s="269"/>
      <c r="DF182" s="269"/>
      <c r="DG182" s="270"/>
      <c r="DH182" s="270"/>
      <c r="DI182" s="276"/>
      <c r="DJ182" s="276"/>
      <c r="DK182" s="276"/>
      <c r="DL182" s="276"/>
      <c r="DM182" s="272"/>
      <c r="DN182" s="269"/>
      <c r="DO182" s="269"/>
      <c r="DP182" s="272"/>
      <c r="DQ182" s="269"/>
      <c r="DR182" s="281"/>
      <c r="DS182" s="269"/>
      <c r="DT182" s="274"/>
      <c r="DU182" s="275"/>
      <c r="DV182" s="275"/>
      <c r="DW182" s="273"/>
      <c r="DX182" s="273"/>
      <c r="DY182" s="275"/>
      <c r="DZ182" s="275"/>
      <c r="EA182" s="275"/>
      <c r="EB182" s="275"/>
      <c r="EC182" s="275"/>
      <c r="ED182" s="275"/>
      <c r="EE182" s="275"/>
      <c r="EF182" s="275"/>
      <c r="EG182" s="275"/>
      <c r="EH182" s="275"/>
      <c r="EI182" s="275"/>
      <c r="EJ182" s="275"/>
      <c r="EK182" s="273"/>
      <c r="EL182" s="289"/>
      <c r="EM182" s="289"/>
      <c r="EN182" s="289"/>
      <c r="EO182" s="289"/>
      <c r="EP182" s="289"/>
      <c r="EQ182" s="289"/>
      <c r="ER182" s="289"/>
      <c r="ES182" s="289"/>
      <c r="ET182" s="289"/>
      <c r="EU182" s="289"/>
      <c r="EV182" s="289"/>
      <c r="EW182" s="289"/>
      <c r="EX182" s="289"/>
      <c r="EY182" s="289"/>
      <c r="EZ182" s="289"/>
      <c r="FA182" s="289"/>
      <c r="FB182" s="289"/>
      <c r="FC182" s="289"/>
      <c r="FD182" s="289"/>
      <c r="FE182" s="290"/>
      <c r="FF182" s="290"/>
      <c r="FG182" s="290"/>
      <c r="FH182" s="290"/>
      <c r="FI182" s="290"/>
      <c r="FJ182" s="290"/>
      <c r="FK182" s="290"/>
      <c r="FL182" s="290"/>
      <c r="FM182" s="290"/>
      <c r="FN182" s="290"/>
      <c r="FO182" s="290"/>
      <c r="FP182" s="290"/>
      <c r="FQ182" s="290"/>
      <c r="FR182" s="290"/>
      <c r="FS182" s="290"/>
      <c r="FT182" s="290"/>
      <c r="FU182" s="290"/>
      <c r="FV182" s="290"/>
      <c r="FW182" s="290"/>
      <c r="FX182" s="268"/>
      <c r="FY182" s="268"/>
      <c r="FZ182" s="268"/>
      <c r="GA182" s="268"/>
      <c r="GB182" s="268"/>
      <c r="GC182" s="268"/>
      <c r="GD182" s="268"/>
      <c r="GE182" s="268"/>
      <c r="GF182" s="268"/>
      <c r="GG182" s="268"/>
      <c r="GH182" s="268"/>
      <c r="GI182" s="268"/>
      <c r="GJ182" s="268"/>
      <c r="GK182" s="268"/>
      <c r="GL182" s="268"/>
      <c r="GM182" s="268"/>
      <c r="GN182" s="268"/>
      <c r="GO182" s="268"/>
      <c r="HB182" s="294"/>
      <c r="HC182" s="294"/>
      <c r="HL182" s="341"/>
      <c r="HM182" s="341"/>
      <c r="HN182" s="341"/>
    </row>
    <row r="183" spans="1:222" x14ac:dyDescent="0.3">
      <c r="A183" s="269"/>
      <c r="B183" s="270"/>
      <c r="C183" s="270"/>
      <c r="D183" s="269"/>
      <c r="E183" s="281"/>
      <c r="F183" s="269"/>
      <c r="G183" s="384"/>
      <c r="H183" s="276"/>
      <c r="I183" s="272"/>
      <c r="J183" s="271"/>
      <c r="K183" s="269"/>
      <c r="L183" s="270"/>
      <c r="M183" s="270"/>
      <c r="N183" s="269"/>
      <c r="O183" s="270"/>
      <c r="P183" s="270"/>
      <c r="Q183" s="270"/>
      <c r="R183" s="270"/>
      <c r="S183" s="270"/>
      <c r="T183" s="270"/>
      <c r="U183" s="270"/>
      <c r="V183" s="270"/>
      <c r="W183" s="270"/>
      <c r="X183" s="270"/>
      <c r="Y183" s="270"/>
      <c r="Z183" s="269"/>
      <c r="AA183" s="269"/>
      <c r="AB183" s="269"/>
      <c r="AC183" s="269"/>
      <c r="AD183" s="281"/>
      <c r="AE183" s="281"/>
      <c r="AF183" s="276"/>
      <c r="AG183" s="276"/>
      <c r="AH183" s="281"/>
      <c r="AI183" s="281"/>
      <c r="AJ183" s="269"/>
      <c r="AK183" s="276"/>
      <c r="AL183" s="276"/>
      <c r="AM183" s="270"/>
      <c r="AN183" s="270"/>
      <c r="AO183" s="270"/>
      <c r="AP183" s="270"/>
      <c r="AQ183" s="273"/>
      <c r="AR183" s="273"/>
      <c r="AS183" s="273"/>
      <c r="AT183" s="273"/>
      <c r="AU183" s="270"/>
      <c r="AV183" s="276"/>
      <c r="AW183" s="276"/>
      <c r="AX183" s="275"/>
      <c r="AY183" s="276"/>
      <c r="AZ183" s="276"/>
      <c r="BA183" s="275"/>
      <c r="BB183" s="276"/>
      <c r="BC183" s="276"/>
      <c r="BD183" s="276"/>
      <c r="BE183" s="276"/>
      <c r="BF183" s="270"/>
      <c r="BG183" s="351"/>
      <c r="BH183" s="270"/>
      <c r="BI183" s="270"/>
      <c r="BJ183" s="276"/>
      <c r="BK183" s="276"/>
      <c r="BL183" s="370"/>
      <c r="BM183" s="373"/>
      <c r="BN183" s="370"/>
      <c r="BO183" s="282"/>
      <c r="BP183" s="276"/>
      <c r="BQ183" s="273"/>
      <c r="BR183" s="281"/>
      <c r="BS183" s="276"/>
      <c r="BT183" s="272"/>
      <c r="BU183" s="272"/>
      <c r="BV183" s="272"/>
      <c r="BW183" s="272"/>
      <c r="BX183" s="272"/>
      <c r="BY183" s="272"/>
      <c r="BZ183" s="272"/>
      <c r="CA183" s="277"/>
      <c r="CB183" s="273"/>
      <c r="CC183" s="276"/>
      <c r="CD183" s="275"/>
      <c r="CE183" s="275"/>
      <c r="CF183" s="270"/>
      <c r="CG183" s="270"/>
      <c r="CH183" s="269"/>
      <c r="CI183" s="281"/>
      <c r="CJ183" s="270"/>
      <c r="CK183" s="278"/>
      <c r="CL183" s="278"/>
      <c r="CM183" s="278"/>
      <c r="CN183" s="279"/>
      <c r="CO183" s="279"/>
      <c r="CP183" s="269"/>
      <c r="CQ183" s="281"/>
      <c r="CR183" s="276"/>
      <c r="CS183" s="272"/>
      <c r="CT183" s="272"/>
      <c r="CU183" s="278"/>
      <c r="CV183" s="278"/>
      <c r="CW183" s="278"/>
      <c r="CX183" s="278"/>
      <c r="CY183" s="278"/>
      <c r="CZ183" s="278"/>
      <c r="DA183" s="278"/>
      <c r="DB183" s="281"/>
      <c r="DC183" s="276"/>
      <c r="DD183" s="276"/>
      <c r="DE183" s="269"/>
      <c r="DF183" s="269"/>
      <c r="DG183" s="270"/>
      <c r="DH183" s="270"/>
      <c r="DI183" s="276"/>
      <c r="DJ183" s="276"/>
      <c r="DK183" s="276"/>
      <c r="DL183" s="276"/>
      <c r="DM183" s="272"/>
      <c r="DN183" s="269"/>
      <c r="DO183" s="269"/>
      <c r="DP183" s="272"/>
      <c r="DQ183" s="269"/>
      <c r="DR183" s="281"/>
      <c r="DS183" s="269"/>
      <c r="DT183" s="274"/>
      <c r="DU183" s="275"/>
      <c r="DV183" s="275"/>
      <c r="DW183" s="273"/>
      <c r="DX183" s="273"/>
      <c r="DY183" s="275"/>
      <c r="DZ183" s="275"/>
      <c r="EA183" s="275"/>
      <c r="EB183" s="275"/>
      <c r="EC183" s="275"/>
      <c r="ED183" s="275"/>
      <c r="EE183" s="275"/>
      <c r="EF183" s="275"/>
      <c r="EG183" s="275"/>
      <c r="EH183" s="275"/>
      <c r="EI183" s="275"/>
      <c r="EJ183" s="275"/>
      <c r="EK183" s="273"/>
      <c r="EL183" s="289"/>
      <c r="EM183" s="289"/>
      <c r="EN183" s="289"/>
      <c r="EO183" s="289"/>
      <c r="EP183" s="289"/>
      <c r="EQ183" s="289"/>
      <c r="ER183" s="289"/>
      <c r="ES183" s="289"/>
      <c r="ET183" s="289"/>
      <c r="EU183" s="289"/>
      <c r="EV183" s="289"/>
      <c r="EW183" s="289"/>
      <c r="EX183" s="289"/>
      <c r="EY183" s="289"/>
      <c r="EZ183" s="289"/>
      <c r="FA183" s="289"/>
      <c r="FB183" s="289"/>
      <c r="FC183" s="289"/>
      <c r="FD183" s="289"/>
      <c r="FE183" s="290"/>
      <c r="FF183" s="290"/>
      <c r="FG183" s="290"/>
      <c r="FH183" s="290"/>
      <c r="FI183" s="290"/>
      <c r="FJ183" s="290"/>
      <c r="FK183" s="290"/>
      <c r="FL183" s="290"/>
      <c r="FM183" s="290"/>
      <c r="FN183" s="290"/>
      <c r="FO183" s="290"/>
      <c r="FP183" s="290"/>
      <c r="FQ183" s="290"/>
      <c r="FR183" s="290"/>
      <c r="FS183" s="290"/>
      <c r="FT183" s="290"/>
      <c r="FU183" s="290"/>
      <c r="FV183" s="290"/>
      <c r="FW183" s="290"/>
      <c r="FX183" s="268"/>
      <c r="FY183" s="268"/>
      <c r="FZ183" s="268"/>
      <c r="GA183" s="268"/>
      <c r="GB183" s="268"/>
      <c r="GC183" s="268"/>
      <c r="GD183" s="268"/>
      <c r="GE183" s="268"/>
      <c r="GF183" s="268"/>
      <c r="GG183" s="268"/>
      <c r="GH183" s="268"/>
      <c r="GI183" s="268"/>
      <c r="GJ183" s="268"/>
      <c r="GK183" s="268"/>
      <c r="GL183" s="268"/>
      <c r="GM183" s="268"/>
      <c r="GN183" s="268"/>
      <c r="GO183" s="268"/>
      <c r="HB183" s="294"/>
      <c r="HC183" s="294"/>
      <c r="HL183" s="341"/>
      <c r="HM183" s="341"/>
      <c r="HN183" s="341"/>
    </row>
    <row r="184" spans="1:222" x14ac:dyDescent="0.3">
      <c r="A184" s="269"/>
      <c r="B184" s="270"/>
      <c r="C184" s="270"/>
      <c r="D184" s="269"/>
      <c r="E184" s="281"/>
      <c r="F184" s="269"/>
      <c r="G184" s="384"/>
      <c r="H184" s="276"/>
      <c r="I184" s="272"/>
      <c r="J184" s="271"/>
      <c r="K184" s="269"/>
      <c r="L184" s="270"/>
      <c r="M184" s="270"/>
      <c r="N184" s="269"/>
      <c r="O184" s="270"/>
      <c r="P184" s="270"/>
      <c r="Q184" s="270"/>
      <c r="R184" s="270"/>
      <c r="S184" s="270"/>
      <c r="T184" s="270"/>
      <c r="U184" s="270"/>
      <c r="V184" s="270"/>
      <c r="W184" s="270"/>
      <c r="X184" s="270"/>
      <c r="Y184" s="270"/>
      <c r="Z184" s="269"/>
      <c r="AA184" s="269"/>
      <c r="AB184" s="269"/>
      <c r="AC184" s="269"/>
      <c r="AD184" s="281"/>
      <c r="AE184" s="281"/>
      <c r="AF184" s="276"/>
      <c r="AG184" s="276"/>
      <c r="AH184" s="281"/>
      <c r="AI184" s="281"/>
      <c r="AJ184" s="269"/>
      <c r="AK184" s="276"/>
      <c r="AL184" s="276"/>
      <c r="AM184" s="270"/>
      <c r="AN184" s="270"/>
      <c r="AO184" s="270"/>
      <c r="AP184" s="270"/>
      <c r="AQ184" s="273"/>
      <c r="AR184" s="273"/>
      <c r="AS184" s="273"/>
      <c r="AT184" s="273"/>
      <c r="AU184" s="270"/>
      <c r="AV184" s="276"/>
      <c r="AW184" s="276"/>
      <c r="AX184" s="275"/>
      <c r="AY184" s="276"/>
      <c r="AZ184" s="276"/>
      <c r="BA184" s="275"/>
      <c r="BB184" s="276"/>
      <c r="BC184" s="276"/>
      <c r="BD184" s="276"/>
      <c r="BE184" s="276"/>
      <c r="BF184" s="270"/>
      <c r="BG184" s="351"/>
      <c r="BH184" s="270"/>
      <c r="BI184" s="270"/>
      <c r="BJ184" s="276"/>
      <c r="BK184" s="276"/>
      <c r="BL184" s="370"/>
      <c r="BM184" s="373"/>
      <c r="BN184" s="370"/>
      <c r="BO184" s="282"/>
      <c r="BP184" s="276"/>
      <c r="BQ184" s="273"/>
      <c r="BR184" s="281"/>
      <c r="BS184" s="276"/>
      <c r="BT184" s="272"/>
      <c r="BU184" s="272"/>
      <c r="BV184" s="272"/>
      <c r="BW184" s="272"/>
      <c r="BX184" s="272"/>
      <c r="BY184" s="272"/>
      <c r="BZ184" s="272"/>
      <c r="CA184" s="277"/>
      <c r="CB184" s="273"/>
      <c r="CC184" s="276"/>
      <c r="CD184" s="275"/>
      <c r="CE184" s="275"/>
      <c r="CF184" s="270"/>
      <c r="CG184" s="270"/>
      <c r="CH184" s="269"/>
      <c r="CI184" s="281"/>
      <c r="CJ184" s="270"/>
      <c r="CK184" s="278"/>
      <c r="CL184" s="278"/>
      <c r="CM184" s="278"/>
      <c r="CN184" s="279"/>
      <c r="CO184" s="279"/>
      <c r="CP184" s="269"/>
      <c r="CQ184" s="281"/>
      <c r="CR184" s="276"/>
      <c r="CS184" s="272"/>
      <c r="CT184" s="272"/>
      <c r="CU184" s="278"/>
      <c r="CV184" s="278"/>
      <c r="CW184" s="278"/>
      <c r="CX184" s="278"/>
      <c r="CY184" s="278"/>
      <c r="CZ184" s="278"/>
      <c r="DA184" s="278"/>
      <c r="DB184" s="281"/>
      <c r="DC184" s="276"/>
      <c r="DD184" s="276"/>
      <c r="DE184" s="269"/>
      <c r="DF184" s="269"/>
      <c r="DG184" s="270"/>
      <c r="DH184" s="270"/>
      <c r="DI184" s="276"/>
      <c r="DJ184" s="276"/>
      <c r="DK184" s="276"/>
      <c r="DL184" s="276"/>
      <c r="DM184" s="272"/>
      <c r="DN184" s="269"/>
      <c r="DO184" s="269"/>
      <c r="DP184" s="272"/>
      <c r="DQ184" s="269"/>
      <c r="DR184" s="281"/>
      <c r="DS184" s="269"/>
      <c r="DT184" s="274"/>
      <c r="DU184" s="275"/>
      <c r="DV184" s="275"/>
      <c r="DW184" s="273"/>
      <c r="DX184" s="273"/>
      <c r="DY184" s="275"/>
      <c r="DZ184" s="275"/>
      <c r="EA184" s="275"/>
      <c r="EB184" s="275"/>
      <c r="EC184" s="275"/>
      <c r="ED184" s="275"/>
      <c r="EE184" s="275"/>
      <c r="EF184" s="275"/>
      <c r="EG184" s="275"/>
      <c r="EH184" s="275"/>
      <c r="EI184" s="275"/>
      <c r="EJ184" s="275"/>
      <c r="EK184" s="273"/>
      <c r="EL184" s="289"/>
      <c r="EM184" s="289"/>
      <c r="EN184" s="289"/>
      <c r="EO184" s="289"/>
      <c r="EP184" s="289"/>
      <c r="EQ184" s="289"/>
      <c r="ER184" s="289"/>
      <c r="ES184" s="289"/>
      <c r="ET184" s="289"/>
      <c r="EU184" s="289"/>
      <c r="EV184" s="289"/>
      <c r="EW184" s="289"/>
      <c r="EX184" s="289"/>
      <c r="EY184" s="289"/>
      <c r="EZ184" s="289"/>
      <c r="FA184" s="289"/>
      <c r="FB184" s="289"/>
      <c r="FC184" s="289"/>
      <c r="FD184" s="289"/>
      <c r="FE184" s="290"/>
      <c r="FF184" s="290"/>
      <c r="FG184" s="290"/>
      <c r="FH184" s="290"/>
      <c r="FI184" s="290"/>
      <c r="FJ184" s="290"/>
      <c r="FK184" s="290"/>
      <c r="FL184" s="290"/>
      <c r="FM184" s="290"/>
      <c r="FN184" s="290"/>
      <c r="FO184" s="290"/>
      <c r="FP184" s="290"/>
      <c r="FQ184" s="290"/>
      <c r="FR184" s="290"/>
      <c r="FS184" s="290"/>
      <c r="FT184" s="290"/>
      <c r="FU184" s="290"/>
      <c r="FV184" s="290"/>
      <c r="FW184" s="290"/>
      <c r="FX184" s="268"/>
      <c r="FY184" s="268"/>
      <c r="FZ184" s="268"/>
      <c r="GA184" s="268"/>
      <c r="GB184" s="268"/>
      <c r="GC184" s="268"/>
      <c r="GD184" s="268"/>
      <c r="GE184" s="268"/>
      <c r="GF184" s="268"/>
      <c r="GG184" s="268"/>
      <c r="GH184" s="268"/>
      <c r="GI184" s="268"/>
      <c r="GJ184" s="268"/>
      <c r="GK184" s="268"/>
      <c r="GL184" s="268"/>
      <c r="GM184" s="268"/>
      <c r="GN184" s="268"/>
      <c r="GO184" s="268"/>
      <c r="HB184" s="294"/>
      <c r="HC184" s="294"/>
      <c r="HL184" s="341"/>
      <c r="HM184" s="341"/>
      <c r="HN184" s="341"/>
    </row>
    <row r="185" spans="1:222" x14ac:dyDescent="0.3">
      <c r="A185" s="269"/>
      <c r="B185" s="270"/>
      <c r="C185" s="270"/>
      <c r="D185" s="269"/>
      <c r="E185" s="281"/>
      <c r="F185" s="269"/>
      <c r="G185" s="384"/>
      <c r="H185" s="276"/>
      <c r="I185" s="272"/>
      <c r="J185" s="271"/>
      <c r="K185" s="269"/>
      <c r="L185" s="270"/>
      <c r="M185" s="270"/>
      <c r="N185" s="269"/>
      <c r="O185" s="270"/>
      <c r="P185" s="270"/>
      <c r="Q185" s="270"/>
      <c r="R185" s="270"/>
      <c r="S185" s="270"/>
      <c r="T185" s="270"/>
      <c r="U185" s="270"/>
      <c r="V185" s="270"/>
      <c r="W185" s="270"/>
      <c r="X185" s="270"/>
      <c r="Y185" s="270"/>
      <c r="Z185" s="269"/>
      <c r="AA185" s="269"/>
      <c r="AB185" s="269"/>
      <c r="AC185" s="269"/>
      <c r="AD185" s="281"/>
      <c r="AE185" s="281"/>
      <c r="AF185" s="276"/>
      <c r="AG185" s="276"/>
      <c r="AH185" s="281"/>
      <c r="AI185" s="281"/>
      <c r="AJ185" s="269"/>
      <c r="AK185" s="276"/>
      <c r="AL185" s="276"/>
      <c r="AM185" s="270"/>
      <c r="AN185" s="270"/>
      <c r="AO185" s="270"/>
      <c r="AP185" s="270"/>
      <c r="AQ185" s="273"/>
      <c r="AR185" s="273"/>
      <c r="AS185" s="273"/>
      <c r="AT185" s="273"/>
      <c r="AU185" s="270"/>
      <c r="AV185" s="276"/>
      <c r="AW185" s="276"/>
      <c r="AX185" s="275"/>
      <c r="AY185" s="276"/>
      <c r="AZ185" s="276"/>
      <c r="BA185" s="275"/>
      <c r="BB185" s="276"/>
      <c r="BC185" s="276"/>
      <c r="BD185" s="276"/>
      <c r="BE185" s="276"/>
      <c r="BF185" s="270"/>
      <c r="BG185" s="351"/>
      <c r="BH185" s="270"/>
      <c r="BI185" s="270"/>
      <c r="BJ185" s="276"/>
      <c r="BK185" s="276"/>
      <c r="BL185" s="370"/>
      <c r="BM185" s="373"/>
      <c r="BN185" s="370"/>
      <c r="BO185" s="282"/>
      <c r="BP185" s="276"/>
      <c r="BQ185" s="273"/>
      <c r="BR185" s="281"/>
      <c r="BS185" s="276"/>
      <c r="BT185" s="272"/>
      <c r="BU185" s="272"/>
      <c r="BV185" s="272"/>
      <c r="BW185" s="272"/>
      <c r="BX185" s="272"/>
      <c r="BY185" s="272"/>
      <c r="BZ185" s="272"/>
      <c r="CA185" s="277"/>
      <c r="CB185" s="273"/>
      <c r="CC185" s="276"/>
      <c r="CD185" s="275"/>
      <c r="CE185" s="275"/>
      <c r="CF185" s="270"/>
      <c r="CG185" s="270"/>
      <c r="CH185" s="269"/>
      <c r="CI185" s="281"/>
      <c r="CJ185" s="270"/>
      <c r="CK185" s="278"/>
      <c r="CL185" s="278"/>
      <c r="CM185" s="278"/>
      <c r="CN185" s="279"/>
      <c r="CO185" s="279"/>
      <c r="CP185" s="269"/>
      <c r="CQ185" s="281"/>
      <c r="CR185" s="276"/>
      <c r="CS185" s="272"/>
      <c r="CT185" s="272"/>
      <c r="CU185" s="278"/>
      <c r="CV185" s="278"/>
      <c r="CW185" s="278"/>
      <c r="CX185" s="278"/>
      <c r="CY185" s="278"/>
      <c r="CZ185" s="278"/>
      <c r="DA185" s="278"/>
      <c r="DB185" s="281"/>
      <c r="DC185" s="276"/>
      <c r="DD185" s="276"/>
      <c r="DE185" s="269"/>
      <c r="DF185" s="269"/>
      <c r="DG185" s="270"/>
      <c r="DH185" s="270"/>
      <c r="DI185" s="276"/>
      <c r="DJ185" s="276"/>
      <c r="DK185" s="276"/>
      <c r="DL185" s="276"/>
      <c r="DM185" s="272"/>
      <c r="DN185" s="269"/>
      <c r="DO185" s="269"/>
      <c r="DP185" s="272"/>
      <c r="DQ185" s="269"/>
      <c r="DR185" s="281"/>
      <c r="DS185" s="269"/>
      <c r="DT185" s="274"/>
      <c r="DU185" s="275"/>
      <c r="DV185" s="275"/>
      <c r="DW185" s="273"/>
      <c r="DX185" s="273"/>
      <c r="DY185" s="275"/>
      <c r="DZ185" s="275"/>
      <c r="EA185" s="275"/>
      <c r="EB185" s="275"/>
      <c r="EC185" s="275"/>
      <c r="ED185" s="275"/>
      <c r="EE185" s="275"/>
      <c r="EF185" s="275"/>
      <c r="EG185" s="275"/>
      <c r="EH185" s="275"/>
      <c r="EI185" s="275"/>
      <c r="EJ185" s="275"/>
      <c r="EK185" s="273"/>
      <c r="EL185" s="289"/>
      <c r="EM185" s="289"/>
      <c r="EN185" s="289"/>
      <c r="EO185" s="289"/>
      <c r="EP185" s="289"/>
      <c r="EQ185" s="289"/>
      <c r="ER185" s="289"/>
      <c r="ES185" s="289"/>
      <c r="ET185" s="289"/>
      <c r="EU185" s="289"/>
      <c r="EV185" s="289"/>
      <c r="EW185" s="289"/>
      <c r="EX185" s="289"/>
      <c r="EY185" s="289"/>
      <c r="EZ185" s="289"/>
      <c r="FA185" s="289"/>
      <c r="FB185" s="289"/>
      <c r="FC185" s="289"/>
      <c r="FD185" s="289"/>
      <c r="FE185" s="290"/>
      <c r="FF185" s="290"/>
      <c r="FG185" s="290"/>
      <c r="FH185" s="290"/>
      <c r="FI185" s="290"/>
      <c r="FJ185" s="290"/>
      <c r="FK185" s="290"/>
      <c r="FL185" s="290"/>
      <c r="FM185" s="290"/>
      <c r="FN185" s="290"/>
      <c r="FO185" s="290"/>
      <c r="FP185" s="290"/>
      <c r="FQ185" s="290"/>
      <c r="FR185" s="290"/>
      <c r="FS185" s="290"/>
      <c r="FT185" s="290"/>
      <c r="FU185" s="290"/>
      <c r="FV185" s="290"/>
      <c r="FW185" s="290"/>
      <c r="FX185" s="268"/>
      <c r="FY185" s="268"/>
      <c r="FZ185" s="268"/>
      <c r="GA185" s="268"/>
      <c r="GB185" s="268"/>
      <c r="GC185" s="268"/>
      <c r="GD185" s="268"/>
      <c r="GE185" s="268"/>
      <c r="GF185" s="268"/>
      <c r="GG185" s="268"/>
      <c r="GH185" s="268"/>
      <c r="GI185" s="268"/>
      <c r="GJ185" s="268"/>
      <c r="GK185" s="268"/>
      <c r="GL185" s="268"/>
      <c r="GM185" s="268"/>
      <c r="GN185" s="268"/>
      <c r="GO185" s="268"/>
      <c r="HB185" s="294"/>
      <c r="HC185" s="294"/>
      <c r="HL185" s="341"/>
      <c r="HM185" s="341"/>
      <c r="HN185" s="341"/>
    </row>
    <row r="186" spans="1:222" x14ac:dyDescent="0.3">
      <c r="A186" s="269"/>
      <c r="B186" s="270"/>
      <c r="C186" s="270"/>
      <c r="D186" s="269"/>
      <c r="E186" s="281"/>
      <c r="F186" s="269"/>
      <c r="G186" s="384"/>
      <c r="H186" s="276"/>
      <c r="I186" s="272"/>
      <c r="J186" s="271"/>
      <c r="K186" s="269"/>
      <c r="L186" s="270"/>
      <c r="M186" s="270"/>
      <c r="N186" s="269"/>
      <c r="O186" s="270"/>
      <c r="P186" s="270"/>
      <c r="Q186" s="270"/>
      <c r="R186" s="270"/>
      <c r="S186" s="270"/>
      <c r="T186" s="270"/>
      <c r="U186" s="270"/>
      <c r="V186" s="270"/>
      <c r="W186" s="270"/>
      <c r="X186" s="270"/>
      <c r="Y186" s="270"/>
      <c r="Z186" s="269"/>
      <c r="AA186" s="269"/>
      <c r="AB186" s="269"/>
      <c r="AC186" s="269"/>
      <c r="AD186" s="281"/>
      <c r="AE186" s="281"/>
      <c r="AF186" s="276"/>
      <c r="AG186" s="276"/>
      <c r="AH186" s="281"/>
      <c r="AI186" s="281"/>
      <c r="AJ186" s="269"/>
      <c r="AK186" s="276"/>
      <c r="AL186" s="276"/>
      <c r="AM186" s="270"/>
      <c r="AN186" s="270"/>
      <c r="AO186" s="270"/>
      <c r="AP186" s="270"/>
      <c r="AQ186" s="273"/>
      <c r="AR186" s="273"/>
      <c r="AS186" s="273"/>
      <c r="AT186" s="273"/>
      <c r="AU186" s="270"/>
      <c r="AV186" s="276"/>
      <c r="AW186" s="276"/>
      <c r="AX186" s="275"/>
      <c r="AY186" s="276"/>
      <c r="AZ186" s="276"/>
      <c r="BA186" s="275"/>
      <c r="BB186" s="276"/>
      <c r="BC186" s="276"/>
      <c r="BD186" s="276"/>
      <c r="BE186" s="276"/>
      <c r="BF186" s="270"/>
      <c r="BG186" s="351"/>
      <c r="BH186" s="270"/>
      <c r="BI186" s="270"/>
      <c r="BJ186" s="276"/>
      <c r="BK186" s="276"/>
      <c r="BL186" s="370"/>
      <c r="BM186" s="373"/>
      <c r="BN186" s="370"/>
      <c r="BO186" s="282"/>
      <c r="BP186" s="276"/>
      <c r="BQ186" s="273"/>
      <c r="BR186" s="281"/>
      <c r="BS186" s="276"/>
      <c r="BT186" s="272"/>
      <c r="BU186" s="272"/>
      <c r="BV186" s="272"/>
      <c r="BW186" s="272"/>
      <c r="BX186" s="272"/>
      <c r="BY186" s="272"/>
      <c r="BZ186" s="272"/>
      <c r="CA186" s="277"/>
      <c r="CB186" s="273"/>
      <c r="CC186" s="276"/>
      <c r="CD186" s="275"/>
      <c r="CE186" s="275"/>
      <c r="CF186" s="270"/>
      <c r="CG186" s="270"/>
      <c r="CH186" s="269"/>
      <c r="CI186" s="281"/>
      <c r="CJ186" s="270"/>
      <c r="CK186" s="278"/>
      <c r="CL186" s="278"/>
      <c r="CM186" s="278"/>
      <c r="CN186" s="279"/>
      <c r="CO186" s="279"/>
      <c r="CP186" s="269"/>
      <c r="CQ186" s="281"/>
      <c r="CR186" s="276"/>
      <c r="CS186" s="272"/>
      <c r="CT186" s="272"/>
      <c r="CU186" s="278"/>
      <c r="CV186" s="278"/>
      <c r="CW186" s="278"/>
      <c r="CX186" s="278"/>
      <c r="CY186" s="278"/>
      <c r="CZ186" s="278"/>
      <c r="DA186" s="278"/>
      <c r="DB186" s="281"/>
      <c r="DC186" s="276"/>
      <c r="DD186" s="276"/>
      <c r="DE186" s="269"/>
      <c r="DF186" s="269"/>
      <c r="DG186" s="270"/>
      <c r="DH186" s="270"/>
      <c r="DI186" s="276"/>
      <c r="DJ186" s="276"/>
      <c r="DK186" s="276"/>
      <c r="DL186" s="276"/>
      <c r="DM186" s="272"/>
      <c r="DN186" s="269"/>
      <c r="DO186" s="269"/>
      <c r="DP186" s="272"/>
      <c r="DQ186" s="269"/>
      <c r="DR186" s="281"/>
      <c r="DS186" s="269"/>
      <c r="DT186" s="274"/>
      <c r="DU186" s="275"/>
      <c r="DV186" s="275"/>
      <c r="DW186" s="273"/>
      <c r="DX186" s="273"/>
      <c r="DY186" s="275"/>
      <c r="DZ186" s="275"/>
      <c r="EA186" s="275"/>
      <c r="EB186" s="275"/>
      <c r="EC186" s="275"/>
      <c r="ED186" s="275"/>
      <c r="EE186" s="275"/>
      <c r="EF186" s="275"/>
      <c r="EG186" s="275"/>
      <c r="EH186" s="275"/>
      <c r="EI186" s="275"/>
      <c r="EJ186" s="275"/>
      <c r="EK186" s="273"/>
      <c r="EL186" s="289"/>
      <c r="EM186" s="289"/>
      <c r="EN186" s="289"/>
      <c r="EO186" s="289"/>
      <c r="EP186" s="289"/>
      <c r="EQ186" s="289"/>
      <c r="ER186" s="289"/>
      <c r="ES186" s="289"/>
      <c r="ET186" s="289"/>
      <c r="EU186" s="289"/>
      <c r="EV186" s="289"/>
      <c r="EW186" s="289"/>
      <c r="EX186" s="289"/>
      <c r="EY186" s="289"/>
      <c r="EZ186" s="289"/>
      <c r="FA186" s="289"/>
      <c r="FB186" s="289"/>
      <c r="FC186" s="289"/>
      <c r="FD186" s="289"/>
      <c r="FE186" s="290"/>
      <c r="FF186" s="290"/>
      <c r="FG186" s="290"/>
      <c r="FH186" s="290"/>
      <c r="FI186" s="290"/>
      <c r="FJ186" s="290"/>
      <c r="FK186" s="290"/>
      <c r="FL186" s="290"/>
      <c r="FM186" s="290"/>
      <c r="FN186" s="290"/>
      <c r="FO186" s="290"/>
      <c r="FP186" s="290"/>
      <c r="FQ186" s="290"/>
      <c r="FR186" s="290"/>
      <c r="FS186" s="290"/>
      <c r="FT186" s="290"/>
      <c r="FU186" s="290"/>
      <c r="FV186" s="290"/>
      <c r="FW186" s="290"/>
      <c r="FX186" s="268"/>
      <c r="FY186" s="268"/>
      <c r="FZ186" s="268"/>
      <c r="GA186" s="268"/>
      <c r="GB186" s="268"/>
      <c r="GC186" s="268"/>
      <c r="GD186" s="268"/>
      <c r="GE186" s="268"/>
      <c r="GF186" s="268"/>
      <c r="GG186" s="268"/>
      <c r="GH186" s="268"/>
      <c r="GI186" s="268"/>
      <c r="GJ186" s="268"/>
      <c r="GK186" s="268"/>
      <c r="GL186" s="268"/>
      <c r="GM186" s="268"/>
      <c r="GN186" s="268"/>
      <c r="GO186" s="268"/>
      <c r="HB186" s="294"/>
      <c r="HC186" s="294"/>
      <c r="HL186" s="341"/>
      <c r="HM186" s="341"/>
      <c r="HN186" s="341"/>
    </row>
    <row r="187" spans="1:222" x14ac:dyDescent="0.3">
      <c r="A187" s="269"/>
      <c r="B187" s="270"/>
      <c r="C187" s="270"/>
      <c r="D187" s="269"/>
      <c r="E187" s="281"/>
      <c r="F187" s="269"/>
      <c r="G187" s="384"/>
      <c r="H187" s="276"/>
      <c r="I187" s="272"/>
      <c r="J187" s="271"/>
      <c r="K187" s="269"/>
      <c r="L187" s="270"/>
      <c r="M187" s="270"/>
      <c r="N187" s="269"/>
      <c r="O187" s="270"/>
      <c r="P187" s="270"/>
      <c r="Q187" s="270"/>
      <c r="R187" s="270"/>
      <c r="S187" s="270"/>
      <c r="T187" s="270"/>
      <c r="U187" s="270"/>
      <c r="V187" s="270"/>
      <c r="W187" s="270"/>
      <c r="X187" s="270"/>
      <c r="Y187" s="270"/>
      <c r="Z187" s="269"/>
      <c r="AA187" s="269"/>
      <c r="AB187" s="269"/>
      <c r="AC187" s="269"/>
      <c r="AD187" s="281"/>
      <c r="AE187" s="281"/>
      <c r="AF187" s="276"/>
      <c r="AG187" s="276"/>
      <c r="AH187" s="281"/>
      <c r="AI187" s="281"/>
      <c r="AJ187" s="269"/>
      <c r="AK187" s="276"/>
      <c r="AL187" s="276"/>
      <c r="AM187" s="270"/>
      <c r="AN187" s="270"/>
      <c r="AO187" s="270"/>
      <c r="AP187" s="270"/>
      <c r="AQ187" s="273"/>
      <c r="AR187" s="273"/>
      <c r="AS187" s="273"/>
      <c r="AT187" s="273"/>
      <c r="AU187" s="270"/>
      <c r="AV187" s="276"/>
      <c r="AW187" s="276"/>
      <c r="AX187" s="275"/>
      <c r="AY187" s="276"/>
      <c r="AZ187" s="276"/>
      <c r="BA187" s="275"/>
      <c r="BB187" s="276"/>
      <c r="BC187" s="276"/>
      <c r="BD187" s="276"/>
      <c r="BE187" s="276"/>
      <c r="BF187" s="270"/>
      <c r="BG187" s="351"/>
      <c r="BH187" s="270"/>
      <c r="BI187" s="270"/>
      <c r="BJ187" s="276"/>
      <c r="BK187" s="276"/>
      <c r="BL187" s="370"/>
      <c r="BM187" s="373"/>
      <c r="BN187" s="370"/>
      <c r="BO187" s="282"/>
      <c r="BP187" s="276"/>
      <c r="BQ187" s="273"/>
      <c r="BR187" s="281"/>
      <c r="BS187" s="276"/>
      <c r="BT187" s="272"/>
      <c r="BU187" s="272"/>
      <c r="BV187" s="272"/>
      <c r="BW187" s="272"/>
      <c r="BX187" s="272"/>
      <c r="BY187" s="272"/>
      <c r="BZ187" s="272"/>
      <c r="CA187" s="277"/>
      <c r="CB187" s="273"/>
      <c r="CC187" s="276"/>
      <c r="CD187" s="275"/>
      <c r="CE187" s="275"/>
      <c r="CF187" s="270"/>
      <c r="CG187" s="270"/>
      <c r="CH187" s="269"/>
      <c r="CI187" s="281"/>
      <c r="CJ187" s="270"/>
      <c r="CK187" s="278"/>
      <c r="CL187" s="278"/>
      <c r="CM187" s="278"/>
      <c r="CN187" s="279"/>
      <c r="CO187" s="279"/>
      <c r="CP187" s="269"/>
      <c r="CQ187" s="281"/>
      <c r="CR187" s="276"/>
      <c r="CS187" s="272"/>
      <c r="CT187" s="272"/>
      <c r="CU187" s="278"/>
      <c r="CV187" s="278"/>
      <c r="CW187" s="278"/>
      <c r="CX187" s="278"/>
      <c r="CY187" s="278"/>
      <c r="CZ187" s="278"/>
      <c r="DA187" s="278"/>
      <c r="DB187" s="281"/>
      <c r="DC187" s="276"/>
      <c r="DD187" s="276"/>
      <c r="DE187" s="269"/>
      <c r="DF187" s="269"/>
      <c r="DG187" s="270"/>
      <c r="DH187" s="270"/>
      <c r="DI187" s="276"/>
      <c r="DJ187" s="276"/>
      <c r="DK187" s="276"/>
      <c r="DL187" s="276"/>
      <c r="DM187" s="272"/>
      <c r="DN187" s="269"/>
      <c r="DO187" s="269"/>
      <c r="DP187" s="272"/>
      <c r="DQ187" s="269"/>
      <c r="DR187" s="281"/>
      <c r="DS187" s="269"/>
      <c r="DT187" s="274"/>
      <c r="DU187" s="275"/>
      <c r="DV187" s="275"/>
      <c r="DW187" s="273"/>
      <c r="DX187" s="273"/>
      <c r="DY187" s="275"/>
      <c r="DZ187" s="275"/>
      <c r="EA187" s="275"/>
      <c r="EB187" s="275"/>
      <c r="EC187" s="275"/>
      <c r="ED187" s="275"/>
      <c r="EE187" s="275"/>
      <c r="EF187" s="275"/>
      <c r="EG187" s="275"/>
      <c r="EH187" s="275"/>
      <c r="EI187" s="275"/>
      <c r="EJ187" s="275"/>
      <c r="EK187" s="273"/>
      <c r="EL187" s="289"/>
      <c r="EM187" s="289"/>
      <c r="EN187" s="289"/>
      <c r="EO187" s="289"/>
      <c r="EP187" s="289"/>
      <c r="EQ187" s="289"/>
      <c r="ER187" s="289"/>
      <c r="ES187" s="289"/>
      <c r="ET187" s="289"/>
      <c r="EU187" s="289"/>
      <c r="EV187" s="289"/>
      <c r="EW187" s="289"/>
      <c r="EX187" s="289"/>
      <c r="EY187" s="289"/>
      <c r="EZ187" s="289"/>
      <c r="FA187" s="289"/>
      <c r="FB187" s="289"/>
      <c r="FC187" s="289"/>
      <c r="FD187" s="289"/>
      <c r="FE187" s="290"/>
      <c r="FF187" s="290"/>
      <c r="FG187" s="290"/>
      <c r="FH187" s="290"/>
      <c r="FI187" s="290"/>
      <c r="FJ187" s="290"/>
      <c r="FK187" s="290"/>
      <c r="FL187" s="290"/>
      <c r="FM187" s="290"/>
      <c r="FN187" s="290"/>
      <c r="FO187" s="290"/>
      <c r="FP187" s="290"/>
      <c r="FQ187" s="290"/>
      <c r="FR187" s="290"/>
      <c r="FS187" s="290"/>
      <c r="FT187" s="290"/>
      <c r="FU187" s="290"/>
      <c r="FV187" s="290"/>
      <c r="FW187" s="290"/>
      <c r="FX187" s="268"/>
      <c r="FY187" s="268"/>
      <c r="FZ187" s="268"/>
      <c r="GA187" s="268"/>
      <c r="GB187" s="268"/>
      <c r="GC187" s="268"/>
      <c r="GD187" s="268"/>
      <c r="GE187" s="268"/>
      <c r="GF187" s="268"/>
      <c r="GG187" s="268"/>
      <c r="GH187" s="268"/>
      <c r="GI187" s="268"/>
      <c r="GJ187" s="268"/>
      <c r="GK187" s="268"/>
      <c r="GL187" s="268"/>
      <c r="GM187" s="268"/>
      <c r="GN187" s="268"/>
      <c r="GO187" s="268"/>
      <c r="HB187" s="294"/>
      <c r="HC187" s="294"/>
      <c r="HL187" s="341"/>
      <c r="HM187" s="341"/>
      <c r="HN187" s="341"/>
    </row>
    <row r="188" spans="1:222" x14ac:dyDescent="0.3">
      <c r="A188" s="269"/>
      <c r="B188" s="270"/>
      <c r="C188" s="270"/>
      <c r="D188" s="269"/>
      <c r="E188" s="281"/>
      <c r="F188" s="269"/>
      <c r="G188" s="384"/>
      <c r="H188" s="276"/>
      <c r="I188" s="272"/>
      <c r="J188" s="271"/>
      <c r="K188" s="269"/>
      <c r="L188" s="270"/>
      <c r="M188" s="270"/>
      <c r="N188" s="269"/>
      <c r="O188" s="270"/>
      <c r="P188" s="270"/>
      <c r="Q188" s="270"/>
      <c r="R188" s="270"/>
      <c r="S188" s="270"/>
      <c r="T188" s="270"/>
      <c r="U188" s="270"/>
      <c r="V188" s="270"/>
      <c r="W188" s="270"/>
      <c r="X188" s="270"/>
      <c r="Y188" s="270"/>
      <c r="Z188" s="269"/>
      <c r="AA188" s="269"/>
      <c r="AB188" s="269"/>
      <c r="AC188" s="269"/>
      <c r="AD188" s="281"/>
      <c r="AE188" s="281"/>
      <c r="AF188" s="276"/>
      <c r="AG188" s="276"/>
      <c r="AH188" s="281"/>
      <c r="AI188" s="281"/>
      <c r="AJ188" s="269"/>
      <c r="AK188" s="276"/>
      <c r="AL188" s="276"/>
      <c r="AM188" s="270"/>
      <c r="AN188" s="270"/>
      <c r="AO188" s="270"/>
      <c r="AP188" s="270"/>
      <c r="AQ188" s="273"/>
      <c r="AR188" s="273"/>
      <c r="AS188" s="273"/>
      <c r="AT188" s="273"/>
      <c r="AU188" s="270"/>
      <c r="AV188" s="276"/>
      <c r="AW188" s="276"/>
      <c r="AX188" s="275"/>
      <c r="AY188" s="276"/>
      <c r="AZ188" s="276"/>
      <c r="BA188" s="275"/>
      <c r="BB188" s="276"/>
      <c r="BC188" s="276"/>
      <c r="BD188" s="276"/>
      <c r="BE188" s="276"/>
      <c r="BF188" s="270"/>
      <c r="BG188" s="351"/>
      <c r="BH188" s="270"/>
      <c r="BI188" s="270"/>
      <c r="BJ188" s="276"/>
      <c r="BK188" s="276"/>
      <c r="BL188" s="370"/>
      <c r="BM188" s="373"/>
      <c r="BN188" s="370"/>
      <c r="BO188" s="282"/>
      <c r="BP188" s="276"/>
      <c r="BQ188" s="273"/>
      <c r="BR188" s="281"/>
      <c r="BS188" s="276"/>
      <c r="BT188" s="272"/>
      <c r="BU188" s="272"/>
      <c r="BV188" s="272"/>
      <c r="BW188" s="272"/>
      <c r="BX188" s="272"/>
      <c r="BY188" s="272"/>
      <c r="BZ188" s="272"/>
      <c r="CA188" s="277"/>
      <c r="CB188" s="273"/>
      <c r="CC188" s="276"/>
      <c r="CD188" s="275"/>
      <c r="CE188" s="275"/>
      <c r="CF188" s="270"/>
      <c r="CG188" s="270"/>
      <c r="CH188" s="269"/>
      <c r="CI188" s="281"/>
      <c r="CJ188" s="270"/>
      <c r="CK188" s="278"/>
      <c r="CL188" s="278"/>
      <c r="CM188" s="278"/>
      <c r="CN188" s="279"/>
      <c r="CO188" s="279"/>
      <c r="CP188" s="269"/>
      <c r="CQ188" s="281"/>
      <c r="CR188" s="276"/>
      <c r="CS188" s="272"/>
      <c r="CT188" s="272"/>
      <c r="CU188" s="278"/>
      <c r="CV188" s="278"/>
      <c r="CW188" s="278"/>
      <c r="CX188" s="278"/>
      <c r="CY188" s="278"/>
      <c r="CZ188" s="278"/>
      <c r="DA188" s="278"/>
      <c r="DB188" s="281"/>
      <c r="DC188" s="276"/>
      <c r="DD188" s="276"/>
      <c r="DE188" s="269"/>
      <c r="DF188" s="269"/>
      <c r="DG188" s="270"/>
      <c r="DH188" s="270"/>
      <c r="DI188" s="276"/>
      <c r="DJ188" s="276"/>
      <c r="DK188" s="276"/>
      <c r="DL188" s="276"/>
      <c r="DM188" s="272"/>
      <c r="DN188" s="269"/>
      <c r="DO188" s="269"/>
      <c r="DP188" s="272"/>
      <c r="DQ188" s="269"/>
      <c r="DR188" s="281"/>
      <c r="DS188" s="269"/>
      <c r="DT188" s="274"/>
      <c r="DU188" s="275"/>
      <c r="DV188" s="275"/>
      <c r="DW188" s="273"/>
      <c r="DX188" s="273"/>
      <c r="DY188" s="275"/>
      <c r="DZ188" s="275"/>
      <c r="EA188" s="275"/>
      <c r="EB188" s="275"/>
      <c r="EC188" s="275"/>
      <c r="ED188" s="275"/>
      <c r="EE188" s="275"/>
      <c r="EF188" s="275"/>
      <c r="EG188" s="275"/>
      <c r="EH188" s="275"/>
      <c r="EI188" s="275"/>
      <c r="EJ188" s="275"/>
      <c r="EK188" s="273"/>
      <c r="EL188" s="289"/>
      <c r="EM188" s="289"/>
      <c r="EN188" s="289"/>
      <c r="EO188" s="289"/>
      <c r="EP188" s="289"/>
      <c r="EQ188" s="289"/>
      <c r="ER188" s="289"/>
      <c r="ES188" s="289"/>
      <c r="ET188" s="289"/>
      <c r="EU188" s="289"/>
      <c r="EV188" s="289"/>
      <c r="EW188" s="289"/>
      <c r="EX188" s="289"/>
      <c r="EY188" s="289"/>
      <c r="EZ188" s="289"/>
      <c r="FA188" s="289"/>
      <c r="FB188" s="289"/>
      <c r="FC188" s="289"/>
      <c r="FD188" s="289"/>
      <c r="FE188" s="290"/>
      <c r="FF188" s="290"/>
      <c r="FG188" s="290"/>
      <c r="FH188" s="290"/>
      <c r="FI188" s="290"/>
      <c r="FJ188" s="290"/>
      <c r="FK188" s="290"/>
      <c r="FL188" s="290"/>
      <c r="FM188" s="290"/>
      <c r="FN188" s="290"/>
      <c r="FO188" s="290"/>
      <c r="FP188" s="290"/>
      <c r="FQ188" s="290"/>
      <c r="FR188" s="290"/>
      <c r="FS188" s="290"/>
      <c r="FT188" s="290"/>
      <c r="FU188" s="290"/>
      <c r="FV188" s="290"/>
      <c r="FW188" s="290"/>
      <c r="FX188" s="268"/>
      <c r="FY188" s="268"/>
      <c r="FZ188" s="268"/>
      <c r="GA188" s="268"/>
      <c r="GB188" s="268"/>
      <c r="GC188" s="268"/>
      <c r="GD188" s="268"/>
      <c r="GE188" s="268"/>
      <c r="GF188" s="268"/>
      <c r="GG188" s="268"/>
      <c r="GH188" s="268"/>
      <c r="GI188" s="268"/>
      <c r="GJ188" s="268"/>
      <c r="GK188" s="268"/>
      <c r="GL188" s="268"/>
      <c r="GM188" s="268"/>
      <c r="GN188" s="268"/>
      <c r="GO188" s="268"/>
      <c r="HB188" s="294"/>
      <c r="HC188" s="294"/>
      <c r="HL188" s="341"/>
      <c r="HM188" s="341"/>
      <c r="HN188" s="341"/>
    </row>
    <row r="189" spans="1:222" x14ac:dyDescent="0.3">
      <c r="A189" s="269"/>
      <c r="B189" s="270"/>
      <c r="C189" s="270"/>
      <c r="D189" s="269"/>
      <c r="E189" s="281"/>
      <c r="F189" s="269"/>
      <c r="G189" s="384"/>
      <c r="H189" s="276"/>
      <c r="I189" s="272"/>
      <c r="J189" s="271"/>
      <c r="K189" s="269"/>
      <c r="L189" s="270"/>
      <c r="M189" s="270"/>
      <c r="N189" s="269"/>
      <c r="O189" s="270"/>
      <c r="P189" s="270"/>
      <c r="Q189" s="270"/>
      <c r="R189" s="270"/>
      <c r="S189" s="270"/>
      <c r="T189" s="270"/>
      <c r="U189" s="270"/>
      <c r="V189" s="270"/>
      <c r="W189" s="270"/>
      <c r="X189" s="270"/>
      <c r="Y189" s="270"/>
      <c r="Z189" s="269"/>
      <c r="AA189" s="269"/>
      <c r="AB189" s="269"/>
      <c r="AC189" s="269"/>
      <c r="AD189" s="281"/>
      <c r="AE189" s="281"/>
      <c r="AF189" s="276"/>
      <c r="AG189" s="276"/>
      <c r="AH189" s="281"/>
      <c r="AI189" s="281"/>
      <c r="AJ189" s="269"/>
      <c r="AK189" s="276"/>
      <c r="AL189" s="276"/>
      <c r="AM189" s="270"/>
      <c r="AN189" s="270"/>
      <c r="AO189" s="270"/>
      <c r="AP189" s="270"/>
      <c r="AQ189" s="273"/>
      <c r="AR189" s="273"/>
      <c r="AS189" s="273"/>
      <c r="AT189" s="273"/>
      <c r="AU189" s="270"/>
      <c r="AV189" s="276"/>
      <c r="AW189" s="276"/>
      <c r="AX189" s="275"/>
      <c r="AY189" s="276"/>
      <c r="AZ189" s="276"/>
      <c r="BA189" s="275"/>
      <c r="BB189" s="276"/>
      <c r="BC189" s="276"/>
      <c r="BD189" s="276"/>
      <c r="BE189" s="276"/>
      <c r="BF189" s="270"/>
      <c r="BG189" s="351"/>
      <c r="BH189" s="270"/>
      <c r="BI189" s="270"/>
      <c r="BJ189" s="276"/>
      <c r="BK189" s="276"/>
      <c r="BL189" s="370"/>
      <c r="BM189" s="373"/>
      <c r="BN189" s="370"/>
      <c r="BO189" s="282"/>
      <c r="BP189" s="276"/>
      <c r="BQ189" s="273"/>
      <c r="BR189" s="281"/>
      <c r="BS189" s="276"/>
      <c r="BT189" s="272"/>
      <c r="BU189" s="272"/>
      <c r="BV189" s="272"/>
      <c r="BW189" s="272"/>
      <c r="BX189" s="272"/>
      <c r="BY189" s="272"/>
      <c r="BZ189" s="272"/>
      <c r="CA189" s="277"/>
      <c r="CB189" s="273"/>
      <c r="CC189" s="276"/>
      <c r="CD189" s="275"/>
      <c r="CE189" s="275"/>
      <c r="CF189" s="270"/>
      <c r="CG189" s="270"/>
      <c r="CH189" s="269"/>
      <c r="CI189" s="281"/>
      <c r="CJ189" s="270"/>
      <c r="CK189" s="278"/>
      <c r="CL189" s="278"/>
      <c r="CM189" s="278"/>
      <c r="CN189" s="279"/>
      <c r="CO189" s="279"/>
      <c r="CP189" s="269"/>
      <c r="CQ189" s="281"/>
      <c r="CR189" s="276"/>
      <c r="CS189" s="272"/>
      <c r="CT189" s="272"/>
      <c r="CU189" s="278"/>
      <c r="CV189" s="278"/>
      <c r="CW189" s="278"/>
      <c r="CX189" s="278"/>
      <c r="CY189" s="278"/>
      <c r="CZ189" s="278"/>
      <c r="DA189" s="278"/>
      <c r="DB189" s="281"/>
      <c r="DC189" s="276"/>
      <c r="DD189" s="276"/>
      <c r="DE189" s="269"/>
      <c r="DF189" s="269"/>
      <c r="DG189" s="270"/>
      <c r="DH189" s="270"/>
      <c r="DI189" s="276"/>
      <c r="DJ189" s="276"/>
      <c r="DK189" s="276"/>
      <c r="DL189" s="276"/>
      <c r="DM189" s="272"/>
      <c r="DN189" s="269"/>
      <c r="DO189" s="269"/>
      <c r="DP189" s="272"/>
      <c r="DQ189" s="269"/>
      <c r="DR189" s="281"/>
      <c r="DS189" s="269"/>
      <c r="DT189" s="274"/>
      <c r="DU189" s="275"/>
      <c r="DV189" s="275"/>
      <c r="DW189" s="273"/>
      <c r="DX189" s="273"/>
      <c r="DY189" s="275"/>
      <c r="DZ189" s="275"/>
      <c r="EA189" s="275"/>
      <c r="EB189" s="275"/>
      <c r="EC189" s="275"/>
      <c r="ED189" s="275"/>
      <c r="EE189" s="275"/>
      <c r="EF189" s="275"/>
      <c r="EG189" s="275"/>
      <c r="EH189" s="275"/>
      <c r="EI189" s="275"/>
      <c r="EJ189" s="275"/>
      <c r="EK189" s="273"/>
      <c r="EL189" s="289"/>
      <c r="EM189" s="289"/>
      <c r="EN189" s="289"/>
      <c r="EO189" s="289"/>
      <c r="EP189" s="289"/>
      <c r="EQ189" s="289"/>
      <c r="ER189" s="289"/>
      <c r="ES189" s="289"/>
      <c r="ET189" s="289"/>
      <c r="EU189" s="289"/>
      <c r="EV189" s="289"/>
      <c r="EW189" s="289"/>
      <c r="EX189" s="289"/>
      <c r="EY189" s="289"/>
      <c r="EZ189" s="289"/>
      <c r="FA189" s="289"/>
      <c r="FB189" s="289"/>
      <c r="FC189" s="289"/>
      <c r="FD189" s="289"/>
      <c r="FE189" s="290"/>
      <c r="FF189" s="290"/>
      <c r="FG189" s="290"/>
      <c r="FH189" s="290"/>
      <c r="FI189" s="290"/>
      <c r="FJ189" s="290"/>
      <c r="FK189" s="290"/>
      <c r="FL189" s="290"/>
      <c r="FM189" s="290"/>
      <c r="FN189" s="290"/>
      <c r="FO189" s="290"/>
      <c r="FP189" s="290"/>
      <c r="FQ189" s="290"/>
      <c r="FR189" s="290"/>
      <c r="FS189" s="290"/>
      <c r="FT189" s="290"/>
      <c r="FU189" s="290"/>
      <c r="FV189" s="290"/>
      <c r="FW189" s="290"/>
      <c r="FX189" s="268"/>
      <c r="FY189" s="268"/>
      <c r="FZ189" s="268"/>
      <c r="GA189" s="268"/>
      <c r="GB189" s="268"/>
      <c r="GC189" s="268"/>
      <c r="GD189" s="268"/>
      <c r="GE189" s="268"/>
      <c r="GF189" s="268"/>
      <c r="GG189" s="268"/>
      <c r="GH189" s="268"/>
      <c r="GI189" s="268"/>
      <c r="GJ189" s="268"/>
      <c r="GK189" s="268"/>
      <c r="GL189" s="268"/>
      <c r="GM189" s="268"/>
      <c r="GN189" s="268"/>
      <c r="GO189" s="268"/>
      <c r="HB189" s="294"/>
      <c r="HC189" s="294"/>
      <c r="HL189" s="341"/>
      <c r="HM189" s="341"/>
      <c r="HN189" s="341"/>
    </row>
    <row r="190" spans="1:222" x14ac:dyDescent="0.3">
      <c r="A190" s="269"/>
      <c r="B190" s="270"/>
      <c r="C190" s="270"/>
      <c r="D190" s="269"/>
      <c r="E190" s="281"/>
      <c r="F190" s="269"/>
      <c r="G190" s="384"/>
      <c r="H190" s="276"/>
      <c r="I190" s="272"/>
      <c r="J190" s="271"/>
      <c r="K190" s="269"/>
      <c r="L190" s="270"/>
      <c r="M190" s="270"/>
      <c r="N190" s="269"/>
      <c r="O190" s="270"/>
      <c r="P190" s="270"/>
      <c r="Q190" s="270"/>
      <c r="R190" s="270"/>
      <c r="S190" s="270"/>
      <c r="T190" s="270"/>
      <c r="U190" s="270"/>
      <c r="V190" s="270"/>
      <c r="W190" s="270"/>
      <c r="X190" s="270"/>
      <c r="Y190" s="270"/>
      <c r="Z190" s="269"/>
      <c r="AA190" s="269"/>
      <c r="AB190" s="269"/>
      <c r="AC190" s="269"/>
      <c r="AD190" s="281"/>
      <c r="AE190" s="281"/>
      <c r="AF190" s="276"/>
      <c r="AG190" s="276"/>
      <c r="AH190" s="281"/>
      <c r="AI190" s="281"/>
      <c r="AJ190" s="269"/>
      <c r="AK190" s="276"/>
      <c r="AL190" s="276"/>
      <c r="AM190" s="270"/>
      <c r="AN190" s="270"/>
      <c r="AO190" s="270"/>
      <c r="AP190" s="270"/>
      <c r="AQ190" s="273"/>
      <c r="AR190" s="273"/>
      <c r="AS190" s="273"/>
      <c r="AT190" s="273"/>
      <c r="AU190" s="270"/>
      <c r="AV190" s="276"/>
      <c r="AW190" s="276"/>
      <c r="AX190" s="275"/>
      <c r="AY190" s="276"/>
      <c r="AZ190" s="276"/>
      <c r="BA190" s="275"/>
      <c r="BB190" s="276"/>
      <c r="BC190" s="276"/>
      <c r="BD190" s="276"/>
      <c r="BE190" s="276"/>
      <c r="BF190" s="270"/>
      <c r="BG190" s="351"/>
      <c r="BH190" s="270"/>
      <c r="BI190" s="270"/>
      <c r="BJ190" s="276"/>
      <c r="BK190" s="276"/>
      <c r="BL190" s="370"/>
      <c r="BM190" s="373"/>
      <c r="BN190" s="370"/>
      <c r="BO190" s="282"/>
      <c r="BP190" s="276"/>
      <c r="BQ190" s="273"/>
      <c r="BR190" s="281"/>
      <c r="BS190" s="276"/>
      <c r="BT190" s="272"/>
      <c r="BU190" s="272"/>
      <c r="BV190" s="272"/>
      <c r="BW190" s="272"/>
      <c r="BX190" s="272"/>
      <c r="BY190" s="272"/>
      <c r="BZ190" s="272"/>
      <c r="CA190" s="277"/>
      <c r="CB190" s="273"/>
      <c r="CC190" s="276"/>
      <c r="CD190" s="275"/>
      <c r="CE190" s="275"/>
      <c r="CF190" s="270"/>
      <c r="CG190" s="270"/>
      <c r="CH190" s="269"/>
      <c r="CI190" s="281"/>
      <c r="CJ190" s="270"/>
      <c r="CK190" s="278"/>
      <c r="CL190" s="278"/>
      <c r="CM190" s="278"/>
      <c r="CN190" s="279"/>
      <c r="CO190" s="279"/>
      <c r="CP190" s="269"/>
      <c r="CQ190" s="281"/>
      <c r="CR190" s="276"/>
      <c r="CS190" s="272"/>
      <c r="CT190" s="272"/>
      <c r="CU190" s="278"/>
      <c r="CV190" s="278"/>
      <c r="CW190" s="278"/>
      <c r="CX190" s="278"/>
      <c r="CY190" s="278"/>
      <c r="CZ190" s="278"/>
      <c r="DA190" s="278"/>
      <c r="DB190" s="281"/>
      <c r="DC190" s="276"/>
      <c r="DD190" s="276"/>
      <c r="DE190" s="269"/>
      <c r="DF190" s="269"/>
      <c r="DG190" s="270"/>
      <c r="DH190" s="270"/>
      <c r="DI190" s="276"/>
      <c r="DJ190" s="276"/>
      <c r="DK190" s="276"/>
      <c r="DL190" s="276"/>
      <c r="DM190" s="272"/>
      <c r="DN190" s="269"/>
      <c r="DO190" s="269"/>
      <c r="DP190" s="272"/>
      <c r="DQ190" s="269"/>
      <c r="DR190" s="281"/>
      <c r="DS190" s="269"/>
      <c r="DT190" s="274"/>
      <c r="DU190" s="275"/>
      <c r="DV190" s="275"/>
      <c r="DW190" s="273"/>
      <c r="DX190" s="273"/>
      <c r="DY190" s="275"/>
      <c r="DZ190" s="275"/>
      <c r="EA190" s="275"/>
      <c r="EB190" s="275"/>
      <c r="EC190" s="275"/>
      <c r="ED190" s="275"/>
      <c r="EE190" s="275"/>
      <c r="EF190" s="275"/>
      <c r="EG190" s="275"/>
      <c r="EH190" s="275"/>
      <c r="EI190" s="275"/>
      <c r="EJ190" s="275"/>
      <c r="EK190" s="273"/>
      <c r="EL190" s="289"/>
      <c r="EM190" s="289"/>
      <c r="EN190" s="289"/>
      <c r="EO190" s="289"/>
      <c r="EP190" s="289"/>
      <c r="EQ190" s="289"/>
      <c r="ER190" s="289"/>
      <c r="ES190" s="289"/>
      <c r="ET190" s="289"/>
      <c r="EU190" s="289"/>
      <c r="EV190" s="289"/>
      <c r="EW190" s="289"/>
      <c r="EX190" s="289"/>
      <c r="EY190" s="289"/>
      <c r="EZ190" s="289"/>
      <c r="FA190" s="289"/>
      <c r="FB190" s="289"/>
      <c r="FC190" s="289"/>
      <c r="FD190" s="289"/>
      <c r="FE190" s="290"/>
      <c r="FF190" s="290"/>
      <c r="FG190" s="290"/>
      <c r="FH190" s="290"/>
      <c r="FI190" s="290"/>
      <c r="FJ190" s="290"/>
      <c r="FK190" s="290"/>
      <c r="FL190" s="290"/>
      <c r="FM190" s="290"/>
      <c r="FN190" s="290"/>
      <c r="FO190" s="290"/>
      <c r="FP190" s="290"/>
      <c r="FQ190" s="290"/>
      <c r="FR190" s="290"/>
      <c r="FS190" s="290"/>
      <c r="FT190" s="290"/>
      <c r="FU190" s="290"/>
      <c r="FV190" s="290"/>
      <c r="FW190" s="290"/>
      <c r="FX190" s="268"/>
      <c r="FY190" s="268"/>
      <c r="FZ190" s="268"/>
      <c r="GA190" s="268"/>
      <c r="GB190" s="268"/>
      <c r="GC190" s="268"/>
      <c r="GD190" s="268"/>
      <c r="GE190" s="268"/>
      <c r="GF190" s="268"/>
      <c r="GG190" s="268"/>
      <c r="GH190" s="268"/>
      <c r="GI190" s="268"/>
      <c r="GJ190" s="268"/>
      <c r="GK190" s="268"/>
      <c r="GL190" s="268"/>
      <c r="GM190" s="268"/>
      <c r="GN190" s="268"/>
      <c r="GO190" s="268"/>
      <c r="HB190" s="294"/>
      <c r="HC190" s="294"/>
      <c r="HL190" s="341"/>
      <c r="HM190" s="341"/>
      <c r="HN190" s="341"/>
    </row>
    <row r="191" spans="1:222" x14ac:dyDescent="0.3">
      <c r="A191" s="269"/>
      <c r="B191" s="270"/>
      <c r="C191" s="270"/>
      <c r="D191" s="269"/>
      <c r="E191" s="281"/>
      <c r="F191" s="269"/>
      <c r="G191" s="384"/>
      <c r="H191" s="276"/>
      <c r="I191" s="272"/>
      <c r="J191" s="271"/>
      <c r="K191" s="269"/>
      <c r="L191" s="270"/>
      <c r="M191" s="270"/>
      <c r="N191" s="269"/>
      <c r="O191" s="270"/>
      <c r="P191" s="270"/>
      <c r="Q191" s="270"/>
      <c r="R191" s="270"/>
      <c r="S191" s="270"/>
      <c r="T191" s="270"/>
      <c r="U191" s="270"/>
      <c r="V191" s="270"/>
      <c r="W191" s="270"/>
      <c r="X191" s="270"/>
      <c r="Y191" s="270"/>
      <c r="Z191" s="269"/>
      <c r="AA191" s="269"/>
      <c r="AB191" s="269"/>
      <c r="AC191" s="269"/>
      <c r="AD191" s="281"/>
      <c r="AE191" s="281"/>
      <c r="AF191" s="276"/>
      <c r="AG191" s="276"/>
      <c r="AH191" s="281"/>
      <c r="AI191" s="281"/>
      <c r="AJ191" s="269"/>
      <c r="AK191" s="276"/>
      <c r="AL191" s="276"/>
      <c r="AM191" s="270"/>
      <c r="AN191" s="270"/>
      <c r="AO191" s="270"/>
      <c r="AP191" s="270"/>
      <c r="AQ191" s="273"/>
      <c r="AR191" s="273"/>
      <c r="AS191" s="273"/>
      <c r="AT191" s="273"/>
      <c r="AU191" s="270"/>
      <c r="AV191" s="276"/>
      <c r="AW191" s="276"/>
      <c r="AX191" s="275"/>
      <c r="AY191" s="276"/>
      <c r="AZ191" s="276"/>
      <c r="BA191" s="275"/>
      <c r="BB191" s="276"/>
      <c r="BC191" s="276"/>
      <c r="BD191" s="276"/>
      <c r="BE191" s="276"/>
      <c r="BF191" s="270"/>
      <c r="BG191" s="351"/>
      <c r="BH191" s="270"/>
      <c r="BI191" s="270"/>
      <c r="BJ191" s="276"/>
      <c r="BK191" s="276"/>
      <c r="BL191" s="370"/>
      <c r="BM191" s="373"/>
      <c r="BN191" s="370"/>
      <c r="BO191" s="282"/>
      <c r="BP191" s="276"/>
      <c r="BQ191" s="273"/>
      <c r="BR191" s="281"/>
      <c r="BS191" s="276"/>
      <c r="BT191" s="272"/>
      <c r="BU191" s="272"/>
      <c r="BV191" s="272"/>
      <c r="BW191" s="272"/>
      <c r="BX191" s="272"/>
      <c r="BY191" s="272"/>
      <c r="BZ191" s="272"/>
      <c r="CA191" s="277"/>
      <c r="CB191" s="273"/>
      <c r="CC191" s="276"/>
      <c r="CD191" s="275"/>
      <c r="CE191" s="275"/>
      <c r="CF191" s="270"/>
      <c r="CG191" s="270"/>
      <c r="CH191" s="269"/>
      <c r="CI191" s="281"/>
      <c r="CJ191" s="270"/>
      <c r="CK191" s="278"/>
      <c r="CL191" s="278"/>
      <c r="CM191" s="278"/>
      <c r="CN191" s="279"/>
      <c r="CO191" s="279"/>
      <c r="CP191" s="269"/>
      <c r="CQ191" s="281"/>
      <c r="CR191" s="276"/>
      <c r="CS191" s="272"/>
      <c r="CT191" s="272"/>
      <c r="CU191" s="278"/>
      <c r="CV191" s="278"/>
      <c r="CW191" s="278"/>
      <c r="CX191" s="278"/>
      <c r="CY191" s="278"/>
      <c r="CZ191" s="278"/>
      <c r="DA191" s="278"/>
      <c r="DB191" s="281"/>
      <c r="DC191" s="276"/>
      <c r="DD191" s="276"/>
      <c r="DE191" s="269"/>
      <c r="DF191" s="269"/>
      <c r="DG191" s="270"/>
      <c r="DH191" s="270"/>
      <c r="DI191" s="276"/>
      <c r="DJ191" s="276"/>
      <c r="DK191" s="276"/>
      <c r="DL191" s="276"/>
      <c r="DM191" s="272"/>
      <c r="DN191" s="269"/>
      <c r="DO191" s="269"/>
      <c r="DP191" s="272"/>
      <c r="DQ191" s="269"/>
      <c r="DR191" s="281"/>
      <c r="DS191" s="269"/>
      <c r="DT191" s="274"/>
      <c r="DU191" s="275"/>
      <c r="DV191" s="275"/>
      <c r="DW191" s="273"/>
      <c r="DX191" s="273"/>
      <c r="DY191" s="275"/>
      <c r="DZ191" s="275"/>
      <c r="EA191" s="275"/>
      <c r="EB191" s="275"/>
      <c r="EC191" s="275"/>
      <c r="ED191" s="275"/>
      <c r="EE191" s="275"/>
      <c r="EF191" s="275"/>
      <c r="EG191" s="275"/>
      <c r="EH191" s="275"/>
      <c r="EI191" s="275"/>
      <c r="EJ191" s="275"/>
      <c r="EK191" s="273"/>
      <c r="EL191" s="289"/>
      <c r="EM191" s="289"/>
      <c r="EN191" s="289"/>
      <c r="EO191" s="289"/>
      <c r="EP191" s="289"/>
      <c r="EQ191" s="289"/>
      <c r="ER191" s="289"/>
      <c r="ES191" s="289"/>
      <c r="ET191" s="289"/>
      <c r="EU191" s="289"/>
      <c r="EV191" s="289"/>
      <c r="EW191" s="289"/>
      <c r="EX191" s="289"/>
      <c r="EY191" s="289"/>
      <c r="EZ191" s="289"/>
      <c r="FA191" s="289"/>
      <c r="FB191" s="289"/>
      <c r="FC191" s="289"/>
      <c r="FD191" s="289"/>
      <c r="FE191" s="290"/>
      <c r="FF191" s="290"/>
      <c r="FG191" s="290"/>
      <c r="FH191" s="290"/>
      <c r="FI191" s="290"/>
      <c r="FJ191" s="290"/>
      <c r="FK191" s="290"/>
      <c r="FL191" s="290"/>
      <c r="FM191" s="290"/>
      <c r="FN191" s="290"/>
      <c r="FO191" s="290"/>
      <c r="FP191" s="290"/>
      <c r="FQ191" s="290"/>
      <c r="FR191" s="290"/>
      <c r="FS191" s="290"/>
      <c r="FT191" s="290"/>
      <c r="FU191" s="290"/>
      <c r="FV191" s="290"/>
      <c r="FW191" s="290"/>
      <c r="FX191" s="268"/>
      <c r="FY191" s="268"/>
      <c r="FZ191" s="268"/>
      <c r="GA191" s="268"/>
      <c r="GB191" s="268"/>
      <c r="GC191" s="268"/>
      <c r="GD191" s="268"/>
      <c r="GE191" s="268"/>
      <c r="GF191" s="268"/>
      <c r="GG191" s="268"/>
      <c r="GH191" s="268"/>
      <c r="GI191" s="268"/>
      <c r="GJ191" s="268"/>
      <c r="GK191" s="268"/>
      <c r="GL191" s="268"/>
      <c r="GM191" s="268"/>
      <c r="GN191" s="268"/>
      <c r="GO191" s="268"/>
      <c r="HB191" s="294"/>
      <c r="HC191" s="294"/>
      <c r="HL191" s="341"/>
      <c r="HM191" s="341"/>
      <c r="HN191" s="341"/>
    </row>
    <row r="192" spans="1:222" x14ac:dyDescent="0.3">
      <c r="A192" s="269"/>
      <c r="B192" s="270"/>
      <c r="C192" s="270"/>
      <c r="D192" s="269"/>
      <c r="E192" s="281"/>
      <c r="F192" s="269"/>
      <c r="G192" s="384"/>
      <c r="H192" s="276"/>
      <c r="I192" s="272"/>
      <c r="J192" s="271"/>
      <c r="K192" s="269"/>
      <c r="L192" s="270"/>
      <c r="M192" s="270"/>
      <c r="N192" s="269"/>
      <c r="O192" s="270"/>
      <c r="P192" s="270"/>
      <c r="Q192" s="270"/>
      <c r="R192" s="270"/>
      <c r="S192" s="270"/>
      <c r="T192" s="270"/>
      <c r="U192" s="270"/>
      <c r="V192" s="270"/>
      <c r="W192" s="270"/>
      <c r="X192" s="270"/>
      <c r="Y192" s="270"/>
      <c r="Z192" s="269"/>
      <c r="AA192" s="269"/>
      <c r="AB192" s="269"/>
      <c r="AC192" s="269"/>
      <c r="AD192" s="281"/>
      <c r="AE192" s="281"/>
      <c r="AF192" s="276"/>
      <c r="AG192" s="276"/>
      <c r="AH192" s="281"/>
      <c r="AI192" s="281"/>
      <c r="AJ192" s="269"/>
      <c r="AK192" s="276"/>
      <c r="AL192" s="276"/>
      <c r="AM192" s="270"/>
      <c r="AN192" s="270"/>
      <c r="AO192" s="270"/>
      <c r="AP192" s="270"/>
      <c r="AQ192" s="273"/>
      <c r="AR192" s="273"/>
      <c r="AS192" s="273"/>
      <c r="AT192" s="273"/>
      <c r="AU192" s="270"/>
      <c r="AV192" s="276"/>
      <c r="AW192" s="276"/>
      <c r="AX192" s="275"/>
      <c r="AY192" s="276"/>
      <c r="AZ192" s="276"/>
      <c r="BA192" s="275"/>
      <c r="BB192" s="276"/>
      <c r="BC192" s="276"/>
      <c r="BD192" s="276"/>
      <c r="BE192" s="276"/>
      <c r="BF192" s="270"/>
      <c r="BG192" s="351"/>
      <c r="BH192" s="270"/>
      <c r="BI192" s="270"/>
      <c r="BJ192" s="276"/>
      <c r="BK192" s="276"/>
      <c r="BL192" s="370"/>
      <c r="BM192" s="373"/>
      <c r="BN192" s="370"/>
      <c r="BO192" s="282"/>
      <c r="BP192" s="276"/>
      <c r="BQ192" s="273"/>
      <c r="BR192" s="281"/>
      <c r="BS192" s="276"/>
      <c r="BT192" s="272"/>
      <c r="BU192" s="272"/>
      <c r="BV192" s="272"/>
      <c r="BW192" s="272"/>
      <c r="BX192" s="272"/>
      <c r="BY192" s="272"/>
      <c r="BZ192" s="272"/>
      <c r="CA192" s="277"/>
      <c r="CB192" s="273"/>
      <c r="CC192" s="276"/>
      <c r="CD192" s="275"/>
      <c r="CE192" s="275"/>
      <c r="CF192" s="270"/>
      <c r="CG192" s="270"/>
      <c r="CH192" s="269"/>
      <c r="CI192" s="281"/>
      <c r="CJ192" s="270"/>
      <c r="CK192" s="278"/>
      <c r="CL192" s="278"/>
      <c r="CM192" s="278"/>
      <c r="CN192" s="279"/>
      <c r="CO192" s="279"/>
      <c r="CP192" s="269"/>
      <c r="CQ192" s="281"/>
      <c r="CR192" s="276"/>
      <c r="CS192" s="272"/>
      <c r="CT192" s="272"/>
      <c r="CU192" s="278"/>
      <c r="CV192" s="278"/>
      <c r="CW192" s="278"/>
      <c r="CX192" s="278"/>
      <c r="CY192" s="278"/>
      <c r="CZ192" s="278"/>
      <c r="DA192" s="278"/>
      <c r="DB192" s="281"/>
      <c r="DC192" s="276"/>
      <c r="DD192" s="276"/>
      <c r="DE192" s="269"/>
      <c r="DF192" s="269"/>
      <c r="DG192" s="270"/>
      <c r="DH192" s="270"/>
      <c r="DI192" s="276"/>
      <c r="DJ192" s="276"/>
      <c r="DK192" s="276"/>
      <c r="DL192" s="276"/>
      <c r="DM192" s="272"/>
      <c r="DN192" s="269"/>
      <c r="DO192" s="269"/>
      <c r="DP192" s="272"/>
      <c r="DQ192" s="269"/>
      <c r="DR192" s="281"/>
      <c r="DS192" s="269"/>
      <c r="DT192" s="274"/>
      <c r="DU192" s="275"/>
      <c r="DV192" s="275"/>
      <c r="DW192" s="273"/>
      <c r="DX192" s="273"/>
      <c r="DY192" s="275"/>
      <c r="DZ192" s="275"/>
      <c r="EA192" s="275"/>
      <c r="EB192" s="275"/>
      <c r="EC192" s="275"/>
      <c r="ED192" s="275"/>
      <c r="EE192" s="275"/>
      <c r="EF192" s="275"/>
      <c r="EG192" s="275"/>
      <c r="EH192" s="275"/>
      <c r="EI192" s="275"/>
      <c r="EJ192" s="275"/>
      <c r="EK192" s="273"/>
      <c r="EL192" s="289"/>
      <c r="EM192" s="289"/>
      <c r="EN192" s="289"/>
      <c r="EO192" s="289"/>
      <c r="EP192" s="289"/>
      <c r="EQ192" s="289"/>
      <c r="ER192" s="289"/>
      <c r="ES192" s="289"/>
      <c r="ET192" s="289"/>
      <c r="EU192" s="289"/>
      <c r="EV192" s="289"/>
      <c r="EW192" s="289"/>
      <c r="EX192" s="289"/>
      <c r="EY192" s="289"/>
      <c r="EZ192" s="289"/>
      <c r="FA192" s="289"/>
      <c r="FB192" s="289"/>
      <c r="FC192" s="289"/>
      <c r="FD192" s="289"/>
      <c r="FE192" s="290"/>
      <c r="FF192" s="290"/>
      <c r="FG192" s="290"/>
      <c r="FH192" s="290"/>
      <c r="FI192" s="290"/>
      <c r="FJ192" s="290"/>
      <c r="FK192" s="290"/>
      <c r="FL192" s="290"/>
      <c r="FM192" s="290"/>
      <c r="FN192" s="290"/>
      <c r="FO192" s="290"/>
      <c r="FP192" s="290"/>
      <c r="FQ192" s="290"/>
      <c r="FR192" s="290"/>
      <c r="FS192" s="290"/>
      <c r="FT192" s="290"/>
      <c r="FU192" s="290"/>
      <c r="FV192" s="290"/>
      <c r="FW192" s="290"/>
      <c r="FX192" s="268"/>
      <c r="FY192" s="268"/>
      <c r="FZ192" s="268"/>
      <c r="GA192" s="268"/>
      <c r="GB192" s="268"/>
      <c r="GC192" s="268"/>
      <c r="GD192" s="268"/>
      <c r="GE192" s="268"/>
      <c r="GF192" s="268"/>
      <c r="GG192" s="268"/>
      <c r="GH192" s="268"/>
      <c r="GI192" s="268"/>
      <c r="GJ192" s="268"/>
      <c r="GK192" s="268"/>
      <c r="GL192" s="268"/>
      <c r="GM192" s="268"/>
      <c r="GN192" s="268"/>
      <c r="GO192" s="268"/>
      <c r="HB192" s="294"/>
      <c r="HC192" s="294"/>
      <c r="HL192" s="341"/>
      <c r="HM192" s="341"/>
      <c r="HN192" s="341"/>
    </row>
    <row r="193" spans="1:222" x14ac:dyDescent="0.3">
      <c r="A193" s="269"/>
      <c r="B193" s="270"/>
      <c r="C193" s="270"/>
      <c r="D193" s="269"/>
      <c r="E193" s="281"/>
      <c r="F193" s="269"/>
      <c r="G193" s="384"/>
      <c r="H193" s="276"/>
      <c r="I193" s="272"/>
      <c r="J193" s="271"/>
      <c r="K193" s="269"/>
      <c r="L193" s="270"/>
      <c r="M193" s="270"/>
      <c r="N193" s="269"/>
      <c r="O193" s="270"/>
      <c r="P193" s="270"/>
      <c r="Q193" s="270"/>
      <c r="R193" s="270"/>
      <c r="S193" s="270"/>
      <c r="T193" s="270"/>
      <c r="U193" s="270"/>
      <c r="V193" s="270"/>
      <c r="W193" s="270"/>
      <c r="X193" s="270"/>
      <c r="Y193" s="270"/>
      <c r="Z193" s="269"/>
      <c r="AA193" s="269"/>
      <c r="AB193" s="269"/>
      <c r="AC193" s="269"/>
      <c r="AD193" s="281"/>
      <c r="AE193" s="281"/>
      <c r="AF193" s="276"/>
      <c r="AG193" s="276"/>
      <c r="AH193" s="281"/>
      <c r="AI193" s="281"/>
      <c r="AJ193" s="269"/>
      <c r="AK193" s="276"/>
      <c r="AL193" s="276"/>
      <c r="AM193" s="270"/>
      <c r="AN193" s="270"/>
      <c r="AO193" s="270"/>
      <c r="AP193" s="270"/>
      <c r="AQ193" s="273"/>
      <c r="AR193" s="273"/>
      <c r="AS193" s="273"/>
      <c r="AT193" s="273"/>
      <c r="AU193" s="270"/>
      <c r="AV193" s="276"/>
      <c r="AW193" s="276"/>
      <c r="AX193" s="275"/>
      <c r="AY193" s="276"/>
      <c r="AZ193" s="276"/>
      <c r="BA193" s="275"/>
      <c r="BB193" s="276"/>
      <c r="BC193" s="276"/>
      <c r="BD193" s="276"/>
      <c r="BE193" s="276"/>
      <c r="BF193" s="270"/>
      <c r="BG193" s="351"/>
      <c r="BH193" s="270"/>
      <c r="BI193" s="270"/>
      <c r="BJ193" s="276"/>
      <c r="BK193" s="276"/>
      <c r="BL193" s="370"/>
      <c r="BM193" s="373"/>
      <c r="BN193" s="370"/>
      <c r="BO193" s="282"/>
      <c r="BP193" s="276"/>
      <c r="BQ193" s="273"/>
      <c r="BR193" s="281"/>
      <c r="BS193" s="276"/>
      <c r="BT193" s="272"/>
      <c r="BU193" s="272"/>
      <c r="BV193" s="272"/>
      <c r="BW193" s="272"/>
      <c r="BX193" s="272"/>
      <c r="BY193" s="272"/>
      <c r="BZ193" s="272"/>
      <c r="CA193" s="277"/>
      <c r="CB193" s="273"/>
      <c r="CC193" s="276"/>
      <c r="CD193" s="275"/>
      <c r="CE193" s="275"/>
      <c r="CF193" s="270"/>
      <c r="CG193" s="270"/>
      <c r="CH193" s="269"/>
      <c r="CI193" s="281"/>
      <c r="CJ193" s="270"/>
      <c r="CK193" s="278"/>
      <c r="CL193" s="278"/>
      <c r="CM193" s="278"/>
      <c r="CN193" s="279"/>
      <c r="CO193" s="279"/>
      <c r="CP193" s="269"/>
      <c r="CQ193" s="281"/>
      <c r="CR193" s="276"/>
      <c r="CS193" s="272"/>
      <c r="CT193" s="272"/>
      <c r="CU193" s="278"/>
      <c r="CV193" s="278"/>
      <c r="CW193" s="278"/>
      <c r="CX193" s="278"/>
      <c r="CY193" s="278"/>
      <c r="CZ193" s="278"/>
      <c r="DA193" s="278"/>
      <c r="DB193" s="281"/>
      <c r="DC193" s="276"/>
      <c r="DD193" s="276"/>
      <c r="DE193" s="269"/>
      <c r="DF193" s="269"/>
      <c r="DG193" s="270"/>
      <c r="DH193" s="270"/>
      <c r="DI193" s="276"/>
      <c r="DJ193" s="276"/>
      <c r="DK193" s="276"/>
      <c r="DL193" s="276"/>
      <c r="DM193" s="272"/>
      <c r="DN193" s="269"/>
      <c r="DO193" s="269"/>
      <c r="DP193" s="272"/>
      <c r="DQ193" s="269"/>
      <c r="DR193" s="281"/>
      <c r="DS193" s="269"/>
      <c r="DT193" s="274"/>
      <c r="DU193" s="275"/>
      <c r="DV193" s="275"/>
      <c r="DW193" s="273"/>
      <c r="DX193" s="273"/>
      <c r="DY193" s="275"/>
      <c r="DZ193" s="275"/>
      <c r="EA193" s="275"/>
      <c r="EB193" s="275"/>
      <c r="EC193" s="275"/>
      <c r="ED193" s="275"/>
      <c r="EE193" s="275"/>
      <c r="EF193" s="275"/>
      <c r="EG193" s="275"/>
      <c r="EH193" s="275"/>
      <c r="EI193" s="275"/>
      <c r="EJ193" s="275"/>
      <c r="EK193" s="273"/>
      <c r="EL193" s="289"/>
      <c r="EM193" s="289"/>
      <c r="EN193" s="289"/>
      <c r="EO193" s="289"/>
      <c r="EP193" s="289"/>
      <c r="EQ193" s="289"/>
      <c r="ER193" s="289"/>
      <c r="ES193" s="289"/>
      <c r="ET193" s="289"/>
      <c r="EU193" s="289"/>
      <c r="EV193" s="289"/>
      <c r="EW193" s="289"/>
      <c r="EX193" s="289"/>
      <c r="EY193" s="289"/>
      <c r="EZ193" s="289"/>
      <c r="FA193" s="289"/>
      <c r="FB193" s="289"/>
      <c r="FC193" s="289"/>
      <c r="FD193" s="289"/>
      <c r="FE193" s="290"/>
      <c r="FF193" s="290"/>
      <c r="FG193" s="290"/>
      <c r="FH193" s="290"/>
      <c r="FI193" s="290"/>
      <c r="FJ193" s="290"/>
      <c r="FK193" s="290"/>
      <c r="FL193" s="290"/>
      <c r="FM193" s="290"/>
      <c r="FN193" s="290"/>
      <c r="FO193" s="290"/>
      <c r="FP193" s="290"/>
      <c r="FQ193" s="290"/>
      <c r="FR193" s="290"/>
      <c r="FS193" s="290"/>
      <c r="FT193" s="290"/>
      <c r="FU193" s="290"/>
      <c r="FV193" s="290"/>
      <c r="FW193" s="290"/>
      <c r="FX193" s="268"/>
      <c r="FY193" s="268"/>
      <c r="FZ193" s="268"/>
      <c r="GA193" s="268"/>
      <c r="GB193" s="268"/>
      <c r="GC193" s="268"/>
      <c r="GD193" s="268"/>
      <c r="GE193" s="268"/>
      <c r="GF193" s="268"/>
      <c r="GG193" s="268"/>
      <c r="GH193" s="268"/>
      <c r="GI193" s="268"/>
      <c r="GJ193" s="268"/>
      <c r="GK193" s="268"/>
      <c r="GL193" s="268"/>
      <c r="GM193" s="268"/>
      <c r="GN193" s="268"/>
      <c r="GO193" s="268"/>
      <c r="HB193" s="294"/>
      <c r="HC193" s="294"/>
      <c r="HL193" s="341"/>
      <c r="HM193" s="341"/>
      <c r="HN193" s="341"/>
    </row>
    <row r="194" spans="1:222" x14ac:dyDescent="0.3">
      <c r="A194" s="269"/>
      <c r="B194" s="270"/>
      <c r="C194" s="270"/>
      <c r="D194" s="269"/>
      <c r="E194" s="281"/>
      <c r="F194" s="269"/>
      <c r="G194" s="384"/>
      <c r="H194" s="276"/>
      <c r="I194" s="272"/>
      <c r="J194" s="271"/>
      <c r="K194" s="269"/>
      <c r="L194" s="270"/>
      <c r="M194" s="270"/>
      <c r="N194" s="269"/>
      <c r="O194" s="270"/>
      <c r="P194" s="270"/>
      <c r="Q194" s="270"/>
      <c r="R194" s="270"/>
      <c r="S194" s="270"/>
      <c r="T194" s="270"/>
      <c r="U194" s="270"/>
      <c r="V194" s="270"/>
      <c r="W194" s="270"/>
      <c r="X194" s="270"/>
      <c r="Y194" s="270"/>
      <c r="Z194" s="269"/>
      <c r="AA194" s="269"/>
      <c r="AB194" s="269"/>
      <c r="AC194" s="269"/>
      <c r="AD194" s="281"/>
      <c r="AE194" s="281"/>
      <c r="AF194" s="276"/>
      <c r="AG194" s="276"/>
      <c r="AH194" s="281"/>
      <c r="AI194" s="281"/>
      <c r="AJ194" s="269"/>
      <c r="AK194" s="276"/>
      <c r="AL194" s="276"/>
      <c r="AM194" s="270"/>
      <c r="AN194" s="270"/>
      <c r="AO194" s="270"/>
      <c r="AP194" s="270"/>
      <c r="AQ194" s="273"/>
      <c r="AR194" s="273"/>
      <c r="AS194" s="273"/>
      <c r="AT194" s="273"/>
      <c r="AU194" s="270"/>
      <c r="AV194" s="276"/>
      <c r="AW194" s="276"/>
      <c r="AX194" s="275"/>
      <c r="AY194" s="276"/>
      <c r="AZ194" s="276"/>
      <c r="BA194" s="275"/>
      <c r="BB194" s="276"/>
      <c r="BC194" s="276"/>
      <c r="BD194" s="276"/>
      <c r="BE194" s="276"/>
      <c r="BF194" s="270"/>
      <c r="BG194" s="351"/>
      <c r="BH194" s="270"/>
      <c r="BI194" s="270"/>
      <c r="BJ194" s="276"/>
      <c r="BK194" s="276"/>
      <c r="BL194" s="370"/>
      <c r="BM194" s="373"/>
      <c r="BN194" s="370"/>
      <c r="BO194" s="282"/>
      <c r="BP194" s="276"/>
      <c r="BQ194" s="273"/>
      <c r="BR194" s="281"/>
      <c r="BS194" s="276"/>
      <c r="BT194" s="272"/>
      <c r="BU194" s="272"/>
      <c r="BV194" s="272"/>
      <c r="BW194" s="272"/>
      <c r="BX194" s="272"/>
      <c r="BY194" s="272"/>
      <c r="BZ194" s="272"/>
      <c r="CA194" s="277"/>
      <c r="CB194" s="273"/>
      <c r="CC194" s="276"/>
      <c r="CD194" s="275"/>
      <c r="CE194" s="275"/>
      <c r="CF194" s="270"/>
      <c r="CG194" s="270"/>
      <c r="CH194" s="269"/>
      <c r="CI194" s="281"/>
      <c r="CJ194" s="270"/>
      <c r="CK194" s="278"/>
      <c r="CL194" s="278"/>
      <c r="CM194" s="278"/>
      <c r="CN194" s="279"/>
      <c r="CO194" s="279"/>
      <c r="CP194" s="269"/>
      <c r="CQ194" s="281"/>
      <c r="CR194" s="276"/>
      <c r="CS194" s="272"/>
      <c r="CT194" s="272"/>
      <c r="CU194" s="278"/>
      <c r="CV194" s="278"/>
      <c r="CW194" s="278"/>
      <c r="CX194" s="278"/>
      <c r="CY194" s="278"/>
      <c r="CZ194" s="278"/>
      <c r="DA194" s="278"/>
      <c r="DB194" s="281"/>
      <c r="DC194" s="276"/>
      <c r="DD194" s="276"/>
      <c r="DE194" s="269"/>
      <c r="DF194" s="269"/>
      <c r="DG194" s="270"/>
      <c r="DH194" s="270"/>
      <c r="DI194" s="276"/>
      <c r="DJ194" s="276"/>
      <c r="DK194" s="276"/>
      <c r="DL194" s="276"/>
      <c r="DM194" s="272"/>
      <c r="DN194" s="269"/>
      <c r="DO194" s="269"/>
      <c r="DP194" s="272"/>
      <c r="DQ194" s="269"/>
      <c r="DR194" s="281"/>
      <c r="DS194" s="269"/>
      <c r="DT194" s="274"/>
      <c r="DU194" s="275"/>
      <c r="DV194" s="275"/>
      <c r="DW194" s="273"/>
      <c r="DX194" s="273"/>
      <c r="DY194" s="275"/>
      <c r="DZ194" s="275"/>
      <c r="EA194" s="275"/>
      <c r="EB194" s="275"/>
      <c r="EC194" s="275"/>
      <c r="ED194" s="275"/>
      <c r="EE194" s="275"/>
      <c r="EF194" s="275"/>
      <c r="EG194" s="275"/>
      <c r="EH194" s="275"/>
      <c r="EI194" s="275"/>
      <c r="EJ194" s="275"/>
      <c r="EK194" s="273"/>
      <c r="EL194" s="289"/>
      <c r="EM194" s="289"/>
      <c r="EN194" s="289"/>
      <c r="EO194" s="289"/>
      <c r="EP194" s="289"/>
      <c r="EQ194" s="289"/>
      <c r="ER194" s="289"/>
      <c r="ES194" s="289"/>
      <c r="ET194" s="289"/>
      <c r="EU194" s="289"/>
      <c r="EV194" s="289"/>
      <c r="EW194" s="289"/>
      <c r="EX194" s="289"/>
      <c r="EY194" s="289"/>
      <c r="EZ194" s="289"/>
      <c r="FA194" s="289"/>
      <c r="FB194" s="289"/>
      <c r="FC194" s="289"/>
      <c r="FD194" s="289"/>
      <c r="FE194" s="290"/>
      <c r="FF194" s="290"/>
      <c r="FG194" s="290"/>
      <c r="FH194" s="290"/>
      <c r="FI194" s="290"/>
      <c r="FJ194" s="290"/>
      <c r="FK194" s="290"/>
      <c r="FL194" s="290"/>
      <c r="FM194" s="290"/>
      <c r="FN194" s="290"/>
      <c r="FO194" s="290"/>
      <c r="FP194" s="290"/>
      <c r="FQ194" s="290"/>
      <c r="FR194" s="290"/>
      <c r="FS194" s="290"/>
      <c r="FT194" s="290"/>
      <c r="FU194" s="290"/>
      <c r="FV194" s="290"/>
      <c r="FW194" s="290"/>
      <c r="FX194" s="268"/>
      <c r="FY194" s="268"/>
      <c r="FZ194" s="268"/>
      <c r="GA194" s="268"/>
      <c r="GB194" s="268"/>
      <c r="GC194" s="268"/>
      <c r="GD194" s="268"/>
      <c r="GE194" s="268"/>
      <c r="GF194" s="268"/>
      <c r="GG194" s="268"/>
      <c r="GH194" s="268"/>
      <c r="GI194" s="268"/>
      <c r="GJ194" s="268"/>
      <c r="GK194" s="268"/>
      <c r="GL194" s="268"/>
      <c r="GM194" s="268"/>
      <c r="GN194" s="268"/>
      <c r="GO194" s="268"/>
      <c r="HB194" s="294"/>
      <c r="HC194" s="294"/>
      <c r="HL194" s="341"/>
      <c r="HM194" s="341"/>
      <c r="HN194" s="341"/>
    </row>
    <row r="195" spans="1:222" x14ac:dyDescent="0.3">
      <c r="A195" s="269"/>
      <c r="B195" s="270"/>
      <c r="C195" s="270"/>
      <c r="D195" s="269"/>
      <c r="E195" s="281"/>
      <c r="F195" s="269"/>
      <c r="G195" s="384"/>
      <c r="H195" s="276"/>
      <c r="I195" s="272"/>
      <c r="J195" s="271"/>
      <c r="K195" s="269"/>
      <c r="L195" s="270"/>
      <c r="M195" s="270"/>
      <c r="N195" s="269"/>
      <c r="O195" s="270"/>
      <c r="P195" s="270"/>
      <c r="Q195" s="270"/>
      <c r="R195" s="270"/>
      <c r="S195" s="270"/>
      <c r="T195" s="270"/>
      <c r="U195" s="270"/>
      <c r="V195" s="270"/>
      <c r="W195" s="270"/>
      <c r="X195" s="270"/>
      <c r="Y195" s="270"/>
      <c r="Z195" s="269"/>
      <c r="AA195" s="269"/>
      <c r="AB195" s="269"/>
      <c r="AC195" s="269"/>
      <c r="AD195" s="281"/>
      <c r="AE195" s="281"/>
      <c r="AF195" s="276"/>
      <c r="AG195" s="276"/>
      <c r="AH195" s="281"/>
      <c r="AI195" s="281"/>
      <c r="AJ195" s="269"/>
      <c r="AK195" s="276"/>
      <c r="AL195" s="276"/>
      <c r="AM195" s="270"/>
      <c r="AN195" s="270"/>
      <c r="AO195" s="270"/>
      <c r="AP195" s="270"/>
      <c r="AQ195" s="273"/>
      <c r="AR195" s="273"/>
      <c r="AS195" s="273"/>
      <c r="AT195" s="273"/>
      <c r="AU195" s="270"/>
      <c r="AV195" s="276"/>
      <c r="AW195" s="276"/>
      <c r="AX195" s="275"/>
      <c r="AY195" s="276"/>
      <c r="AZ195" s="276"/>
      <c r="BA195" s="275"/>
      <c r="BB195" s="276"/>
      <c r="BC195" s="276"/>
      <c r="BD195" s="276"/>
      <c r="BE195" s="276"/>
      <c r="BF195" s="270"/>
      <c r="BG195" s="351"/>
      <c r="BH195" s="270"/>
      <c r="BI195" s="270"/>
      <c r="BJ195" s="276"/>
      <c r="BK195" s="276"/>
      <c r="BL195" s="370"/>
      <c r="BM195" s="373"/>
      <c r="BN195" s="370"/>
      <c r="BO195" s="282"/>
      <c r="BP195" s="276"/>
      <c r="BQ195" s="273"/>
      <c r="BR195" s="281"/>
      <c r="BS195" s="276"/>
      <c r="BT195" s="272"/>
      <c r="BU195" s="272"/>
      <c r="BV195" s="272"/>
      <c r="BW195" s="272"/>
      <c r="BX195" s="272"/>
      <c r="BY195" s="272"/>
      <c r="BZ195" s="272"/>
      <c r="CA195" s="277"/>
      <c r="CB195" s="273"/>
      <c r="CC195" s="276"/>
      <c r="CD195" s="275"/>
      <c r="CE195" s="275"/>
      <c r="CF195" s="270"/>
      <c r="CG195" s="270"/>
      <c r="CH195" s="269"/>
      <c r="CI195" s="281"/>
      <c r="CJ195" s="270"/>
      <c r="CK195" s="278"/>
      <c r="CL195" s="278"/>
      <c r="CM195" s="278"/>
      <c r="CN195" s="279"/>
      <c r="CO195" s="279"/>
      <c r="CP195" s="269"/>
      <c r="CQ195" s="281"/>
      <c r="CR195" s="276"/>
      <c r="CS195" s="272"/>
      <c r="CT195" s="272"/>
      <c r="CU195" s="278"/>
      <c r="CV195" s="278"/>
      <c r="CW195" s="278"/>
      <c r="CX195" s="278"/>
      <c r="CY195" s="278"/>
      <c r="CZ195" s="278"/>
      <c r="DA195" s="278"/>
      <c r="DB195" s="281"/>
      <c r="DC195" s="276"/>
      <c r="DD195" s="276"/>
      <c r="DE195" s="269"/>
      <c r="DF195" s="269"/>
      <c r="DG195" s="270"/>
      <c r="DH195" s="270"/>
      <c r="DI195" s="276"/>
      <c r="DJ195" s="276"/>
      <c r="DK195" s="276"/>
      <c r="DL195" s="276"/>
      <c r="DM195" s="272"/>
      <c r="DN195" s="269"/>
      <c r="DO195" s="269"/>
      <c r="DP195" s="272"/>
      <c r="DQ195" s="269"/>
      <c r="DR195" s="281"/>
      <c r="DS195" s="269"/>
      <c r="DT195" s="274"/>
      <c r="DU195" s="275"/>
      <c r="DV195" s="275"/>
      <c r="DW195" s="273"/>
      <c r="DX195" s="273"/>
      <c r="DY195" s="275"/>
      <c r="DZ195" s="275"/>
      <c r="EA195" s="275"/>
      <c r="EB195" s="275"/>
      <c r="EC195" s="275"/>
      <c r="ED195" s="275"/>
      <c r="EE195" s="275"/>
      <c r="EF195" s="275"/>
      <c r="EG195" s="275"/>
      <c r="EH195" s="275"/>
      <c r="EI195" s="275"/>
      <c r="EJ195" s="275"/>
      <c r="EK195" s="273"/>
      <c r="EL195" s="289"/>
      <c r="EM195" s="289"/>
      <c r="EN195" s="289"/>
      <c r="EO195" s="289"/>
      <c r="EP195" s="289"/>
      <c r="EQ195" s="289"/>
      <c r="ER195" s="289"/>
      <c r="ES195" s="289"/>
      <c r="ET195" s="289"/>
      <c r="EU195" s="289"/>
      <c r="EV195" s="289"/>
      <c r="EW195" s="289"/>
      <c r="EX195" s="289"/>
      <c r="EY195" s="289"/>
      <c r="EZ195" s="289"/>
      <c r="FA195" s="289"/>
      <c r="FB195" s="289"/>
      <c r="FC195" s="289"/>
      <c r="FD195" s="289"/>
      <c r="FE195" s="290"/>
      <c r="FF195" s="290"/>
      <c r="FG195" s="290"/>
      <c r="FH195" s="290"/>
      <c r="FI195" s="290"/>
      <c r="FJ195" s="290"/>
      <c r="FK195" s="290"/>
      <c r="FL195" s="290"/>
      <c r="FM195" s="290"/>
      <c r="FN195" s="290"/>
      <c r="FO195" s="290"/>
      <c r="FP195" s="290"/>
      <c r="FQ195" s="290"/>
      <c r="FR195" s="290"/>
      <c r="FS195" s="290"/>
      <c r="FT195" s="290"/>
      <c r="FU195" s="290"/>
      <c r="FV195" s="290"/>
      <c r="FW195" s="290"/>
      <c r="FX195" s="268"/>
      <c r="FY195" s="268"/>
      <c r="FZ195" s="268"/>
      <c r="GA195" s="268"/>
      <c r="GB195" s="268"/>
      <c r="GC195" s="268"/>
      <c r="GD195" s="268"/>
      <c r="GE195" s="268"/>
      <c r="GF195" s="268"/>
      <c r="GG195" s="268"/>
      <c r="GH195" s="268"/>
      <c r="GI195" s="268"/>
      <c r="GJ195" s="268"/>
      <c r="GK195" s="268"/>
      <c r="GL195" s="268"/>
      <c r="GM195" s="268"/>
      <c r="GN195" s="268"/>
      <c r="GO195" s="268"/>
      <c r="HB195" s="294"/>
      <c r="HC195" s="294"/>
      <c r="HL195" s="341"/>
      <c r="HM195" s="341"/>
      <c r="HN195" s="341"/>
    </row>
    <row r="196" spans="1:222" x14ac:dyDescent="0.3">
      <c r="A196" s="269"/>
      <c r="B196" s="270"/>
      <c r="C196" s="270"/>
      <c r="D196" s="269"/>
      <c r="E196" s="281"/>
      <c r="F196" s="269"/>
      <c r="G196" s="384"/>
      <c r="H196" s="276"/>
      <c r="I196" s="272"/>
      <c r="J196" s="271"/>
      <c r="K196" s="269"/>
      <c r="L196" s="270"/>
      <c r="M196" s="270"/>
      <c r="N196" s="269"/>
      <c r="O196" s="270"/>
      <c r="P196" s="270"/>
      <c r="Q196" s="270"/>
      <c r="R196" s="270"/>
      <c r="S196" s="270"/>
      <c r="T196" s="270"/>
      <c r="U196" s="270"/>
      <c r="V196" s="270"/>
      <c r="W196" s="270"/>
      <c r="X196" s="270"/>
      <c r="Y196" s="270"/>
      <c r="Z196" s="269"/>
      <c r="AA196" s="269"/>
      <c r="AB196" s="269"/>
      <c r="AC196" s="269"/>
      <c r="AD196" s="281"/>
      <c r="AE196" s="281"/>
      <c r="AF196" s="276"/>
      <c r="AG196" s="276"/>
      <c r="AH196" s="281"/>
      <c r="AI196" s="281"/>
      <c r="AJ196" s="269"/>
      <c r="AK196" s="276"/>
      <c r="AL196" s="276"/>
      <c r="AM196" s="270"/>
      <c r="AN196" s="270"/>
      <c r="AO196" s="270"/>
      <c r="AP196" s="270"/>
      <c r="AQ196" s="273"/>
      <c r="AR196" s="273"/>
      <c r="AS196" s="273"/>
      <c r="AT196" s="273"/>
      <c r="AU196" s="270"/>
      <c r="AV196" s="276"/>
      <c r="AW196" s="276"/>
      <c r="AX196" s="275"/>
      <c r="AY196" s="276"/>
      <c r="AZ196" s="276"/>
      <c r="BA196" s="275"/>
      <c r="BB196" s="276"/>
      <c r="BC196" s="276"/>
      <c r="BD196" s="276"/>
      <c r="BE196" s="276"/>
      <c r="BF196" s="270"/>
      <c r="BG196" s="351"/>
      <c r="BH196" s="270"/>
      <c r="BI196" s="270"/>
      <c r="BJ196" s="276"/>
      <c r="BK196" s="276"/>
      <c r="BL196" s="370"/>
      <c r="BM196" s="373"/>
      <c r="BN196" s="370"/>
      <c r="BO196" s="282"/>
      <c r="BP196" s="276"/>
      <c r="BQ196" s="273"/>
      <c r="BR196" s="281"/>
      <c r="BS196" s="276"/>
      <c r="BT196" s="272"/>
      <c r="BU196" s="272"/>
      <c r="BV196" s="272"/>
      <c r="BW196" s="272"/>
      <c r="BX196" s="272"/>
      <c r="BY196" s="272"/>
      <c r="BZ196" s="272"/>
      <c r="CA196" s="277"/>
      <c r="CB196" s="273"/>
      <c r="CC196" s="276"/>
      <c r="CD196" s="275"/>
      <c r="CE196" s="275"/>
      <c r="CF196" s="270"/>
      <c r="CG196" s="270"/>
      <c r="CH196" s="269"/>
      <c r="CI196" s="281"/>
      <c r="CJ196" s="270"/>
      <c r="CK196" s="278"/>
      <c r="CL196" s="278"/>
      <c r="CM196" s="278"/>
      <c r="CN196" s="279"/>
      <c r="CO196" s="279"/>
      <c r="CP196" s="269"/>
      <c r="CQ196" s="281"/>
      <c r="CR196" s="276"/>
      <c r="CS196" s="272"/>
      <c r="CT196" s="272"/>
      <c r="CU196" s="278"/>
      <c r="CV196" s="278"/>
      <c r="CW196" s="278"/>
      <c r="CX196" s="278"/>
      <c r="CY196" s="278"/>
      <c r="CZ196" s="278"/>
      <c r="DA196" s="278"/>
      <c r="DB196" s="281"/>
      <c r="DC196" s="276"/>
      <c r="DD196" s="276"/>
      <c r="DE196" s="269"/>
      <c r="DF196" s="269"/>
      <c r="DG196" s="270"/>
      <c r="DH196" s="270"/>
      <c r="DI196" s="276"/>
      <c r="DJ196" s="276"/>
      <c r="DK196" s="276"/>
      <c r="DL196" s="276"/>
      <c r="DM196" s="272"/>
      <c r="DN196" s="269"/>
      <c r="DO196" s="269"/>
      <c r="DP196" s="272"/>
      <c r="DQ196" s="269"/>
      <c r="DR196" s="281"/>
      <c r="DS196" s="269"/>
      <c r="DT196" s="274"/>
      <c r="DU196" s="275"/>
      <c r="DV196" s="275"/>
      <c r="DW196" s="273"/>
      <c r="DX196" s="273"/>
      <c r="DY196" s="275"/>
      <c r="DZ196" s="275"/>
      <c r="EA196" s="275"/>
      <c r="EB196" s="275"/>
      <c r="EC196" s="275"/>
      <c r="ED196" s="275"/>
      <c r="EE196" s="275"/>
      <c r="EF196" s="275"/>
      <c r="EG196" s="275"/>
      <c r="EH196" s="275"/>
      <c r="EI196" s="275"/>
      <c r="EJ196" s="275"/>
      <c r="EK196" s="273"/>
      <c r="EL196" s="289"/>
      <c r="EM196" s="289"/>
      <c r="EN196" s="289"/>
      <c r="EO196" s="289"/>
      <c r="EP196" s="289"/>
      <c r="EQ196" s="289"/>
      <c r="ER196" s="289"/>
      <c r="ES196" s="289"/>
      <c r="ET196" s="289"/>
      <c r="EU196" s="289"/>
      <c r="EV196" s="289"/>
      <c r="EW196" s="289"/>
      <c r="EX196" s="289"/>
      <c r="EY196" s="289"/>
      <c r="EZ196" s="289"/>
      <c r="FA196" s="289"/>
      <c r="FB196" s="289"/>
      <c r="FC196" s="289"/>
      <c r="FD196" s="289"/>
      <c r="FE196" s="290"/>
      <c r="FF196" s="290"/>
      <c r="FG196" s="290"/>
      <c r="FH196" s="290"/>
      <c r="FI196" s="290"/>
      <c r="FJ196" s="290"/>
      <c r="FK196" s="290"/>
      <c r="FL196" s="290"/>
      <c r="FM196" s="290"/>
      <c r="FN196" s="290"/>
      <c r="FO196" s="290"/>
      <c r="FP196" s="290"/>
      <c r="FQ196" s="290"/>
      <c r="FR196" s="290"/>
      <c r="FS196" s="290"/>
      <c r="FT196" s="290"/>
      <c r="FU196" s="290"/>
      <c r="FV196" s="290"/>
      <c r="FW196" s="290"/>
      <c r="FX196" s="268"/>
      <c r="FY196" s="268"/>
      <c r="FZ196" s="268"/>
      <c r="GA196" s="268"/>
      <c r="GB196" s="268"/>
      <c r="GC196" s="268"/>
      <c r="GD196" s="268"/>
      <c r="GE196" s="268"/>
      <c r="GF196" s="268"/>
      <c r="GG196" s="268"/>
      <c r="GH196" s="268"/>
      <c r="GI196" s="268"/>
      <c r="GJ196" s="268"/>
      <c r="GK196" s="268"/>
      <c r="GL196" s="268"/>
      <c r="GM196" s="268"/>
      <c r="GN196" s="268"/>
      <c r="GO196" s="268"/>
      <c r="HB196" s="294"/>
      <c r="HC196" s="294"/>
      <c r="HL196" s="341"/>
      <c r="HM196" s="341"/>
      <c r="HN196" s="341"/>
    </row>
    <row r="197" spans="1:222" x14ac:dyDescent="0.3">
      <c r="A197" s="269"/>
      <c r="B197" s="270"/>
      <c r="C197" s="270"/>
      <c r="D197" s="269"/>
      <c r="E197" s="281"/>
      <c r="F197" s="269"/>
      <c r="G197" s="384"/>
      <c r="H197" s="276"/>
      <c r="I197" s="272"/>
      <c r="J197" s="271"/>
      <c r="K197" s="269"/>
      <c r="L197" s="270"/>
      <c r="M197" s="270"/>
      <c r="N197" s="269"/>
      <c r="O197" s="270"/>
      <c r="P197" s="270"/>
      <c r="Q197" s="270"/>
      <c r="R197" s="270"/>
      <c r="S197" s="270"/>
      <c r="T197" s="270"/>
      <c r="U197" s="270"/>
      <c r="V197" s="270"/>
      <c r="W197" s="270"/>
      <c r="X197" s="270"/>
      <c r="Y197" s="270"/>
      <c r="Z197" s="269"/>
      <c r="AA197" s="269"/>
      <c r="AB197" s="269"/>
      <c r="AC197" s="269"/>
      <c r="AD197" s="281"/>
      <c r="AE197" s="281"/>
      <c r="AF197" s="276"/>
      <c r="AG197" s="276"/>
      <c r="AH197" s="281"/>
      <c r="AI197" s="281"/>
      <c r="AJ197" s="269"/>
      <c r="AK197" s="276"/>
      <c r="AL197" s="276"/>
      <c r="AM197" s="270"/>
      <c r="AN197" s="270"/>
      <c r="AO197" s="270"/>
      <c r="AP197" s="270"/>
      <c r="AQ197" s="273"/>
      <c r="AR197" s="273"/>
      <c r="AS197" s="273"/>
      <c r="AT197" s="273"/>
      <c r="AU197" s="270"/>
      <c r="AV197" s="276"/>
      <c r="AW197" s="276"/>
      <c r="AX197" s="275"/>
      <c r="AY197" s="276"/>
      <c r="AZ197" s="276"/>
      <c r="BA197" s="275"/>
      <c r="BB197" s="276"/>
      <c r="BC197" s="276"/>
      <c r="BD197" s="276"/>
      <c r="BE197" s="276"/>
      <c r="BF197" s="270"/>
      <c r="BG197" s="351"/>
      <c r="BH197" s="270"/>
      <c r="BI197" s="270"/>
      <c r="BJ197" s="276"/>
      <c r="BK197" s="276"/>
      <c r="BL197" s="370"/>
      <c r="BM197" s="373"/>
      <c r="BN197" s="370"/>
      <c r="BO197" s="282"/>
      <c r="BP197" s="276"/>
      <c r="BQ197" s="273"/>
      <c r="BR197" s="281"/>
      <c r="BS197" s="276"/>
      <c r="BT197" s="272"/>
      <c r="BU197" s="272"/>
      <c r="BV197" s="272"/>
      <c r="BW197" s="272"/>
      <c r="BX197" s="272"/>
      <c r="BY197" s="272"/>
      <c r="BZ197" s="272"/>
      <c r="CA197" s="277"/>
      <c r="CB197" s="273"/>
      <c r="CC197" s="276"/>
      <c r="CD197" s="275"/>
      <c r="CE197" s="275"/>
      <c r="CF197" s="270"/>
      <c r="CG197" s="270"/>
      <c r="CH197" s="269"/>
      <c r="CI197" s="281"/>
      <c r="CJ197" s="270"/>
      <c r="CK197" s="278"/>
      <c r="CL197" s="278"/>
      <c r="CM197" s="278"/>
      <c r="CN197" s="279"/>
      <c r="CO197" s="279"/>
      <c r="CP197" s="269"/>
      <c r="CQ197" s="281"/>
      <c r="CR197" s="276"/>
      <c r="CS197" s="272"/>
      <c r="CT197" s="272"/>
      <c r="CU197" s="278"/>
      <c r="CV197" s="278"/>
      <c r="CW197" s="278"/>
      <c r="CX197" s="278"/>
      <c r="CY197" s="278"/>
      <c r="CZ197" s="278"/>
      <c r="DA197" s="278"/>
      <c r="DB197" s="281"/>
      <c r="DC197" s="276"/>
      <c r="DD197" s="276"/>
      <c r="DE197" s="269"/>
      <c r="DF197" s="269"/>
      <c r="DG197" s="270"/>
      <c r="DH197" s="270"/>
      <c r="DI197" s="276"/>
      <c r="DJ197" s="276"/>
      <c r="DK197" s="276"/>
      <c r="DL197" s="276"/>
      <c r="DM197" s="272"/>
      <c r="DN197" s="269"/>
      <c r="DO197" s="269"/>
      <c r="DP197" s="272"/>
      <c r="DQ197" s="269"/>
      <c r="DR197" s="281"/>
      <c r="DS197" s="269"/>
      <c r="DT197" s="274"/>
      <c r="DU197" s="275"/>
      <c r="DV197" s="275"/>
      <c r="DW197" s="273"/>
      <c r="DX197" s="273"/>
      <c r="DY197" s="275"/>
      <c r="DZ197" s="275"/>
      <c r="EA197" s="275"/>
      <c r="EB197" s="275"/>
      <c r="EC197" s="275"/>
      <c r="ED197" s="275"/>
      <c r="EE197" s="275"/>
      <c r="EF197" s="275"/>
      <c r="EG197" s="275"/>
      <c r="EH197" s="275"/>
      <c r="EI197" s="275"/>
      <c r="EJ197" s="275"/>
      <c r="EK197" s="273"/>
      <c r="EL197" s="289"/>
      <c r="EM197" s="289"/>
      <c r="EN197" s="289"/>
      <c r="EO197" s="289"/>
      <c r="EP197" s="289"/>
      <c r="EQ197" s="289"/>
      <c r="ER197" s="289"/>
      <c r="ES197" s="289"/>
      <c r="ET197" s="289"/>
      <c r="EU197" s="289"/>
      <c r="EV197" s="289"/>
      <c r="EW197" s="289"/>
      <c r="EX197" s="289"/>
      <c r="EY197" s="289"/>
      <c r="EZ197" s="289"/>
      <c r="FA197" s="289"/>
      <c r="FB197" s="289"/>
      <c r="FC197" s="289"/>
      <c r="FD197" s="289"/>
      <c r="FE197" s="290"/>
      <c r="FF197" s="290"/>
      <c r="FG197" s="290"/>
      <c r="FH197" s="290"/>
      <c r="FI197" s="290"/>
      <c r="FJ197" s="290"/>
      <c r="FK197" s="290"/>
      <c r="FL197" s="290"/>
      <c r="FM197" s="290"/>
      <c r="FN197" s="290"/>
      <c r="FO197" s="290"/>
      <c r="FP197" s="290"/>
      <c r="FQ197" s="290"/>
      <c r="FR197" s="290"/>
      <c r="FS197" s="290"/>
      <c r="FT197" s="290"/>
      <c r="FU197" s="290"/>
      <c r="FV197" s="290"/>
      <c r="FW197" s="290"/>
      <c r="FX197" s="268"/>
      <c r="FY197" s="268"/>
      <c r="FZ197" s="268"/>
      <c r="GA197" s="268"/>
      <c r="GB197" s="268"/>
      <c r="GC197" s="268"/>
      <c r="GD197" s="268"/>
      <c r="GE197" s="268"/>
      <c r="GF197" s="268"/>
      <c r="GG197" s="268"/>
      <c r="GH197" s="268"/>
      <c r="GI197" s="268"/>
      <c r="GJ197" s="268"/>
      <c r="GK197" s="268"/>
      <c r="GL197" s="268"/>
      <c r="GM197" s="268"/>
      <c r="GN197" s="268"/>
      <c r="GO197" s="268"/>
      <c r="HB197" s="294"/>
      <c r="HC197" s="294"/>
      <c r="HL197" s="341"/>
      <c r="HM197" s="341"/>
      <c r="HN197" s="341"/>
    </row>
    <row r="198" spans="1:222" x14ac:dyDescent="0.3">
      <c r="A198" s="269"/>
      <c r="B198" s="270"/>
      <c r="C198" s="270"/>
      <c r="D198" s="269"/>
      <c r="E198" s="281"/>
      <c r="F198" s="269"/>
      <c r="G198" s="384"/>
      <c r="H198" s="276"/>
      <c r="I198" s="272"/>
      <c r="J198" s="271"/>
      <c r="K198" s="269"/>
      <c r="L198" s="270"/>
      <c r="M198" s="270"/>
      <c r="N198" s="269"/>
      <c r="O198" s="270"/>
      <c r="P198" s="270"/>
      <c r="Q198" s="270"/>
      <c r="R198" s="270"/>
      <c r="S198" s="270"/>
      <c r="T198" s="270"/>
      <c r="U198" s="270"/>
      <c r="V198" s="270"/>
      <c r="W198" s="270"/>
      <c r="X198" s="270"/>
      <c r="Y198" s="270"/>
      <c r="Z198" s="269"/>
      <c r="AA198" s="269"/>
      <c r="AB198" s="269"/>
      <c r="AC198" s="269"/>
      <c r="AD198" s="281"/>
      <c r="AE198" s="281"/>
      <c r="AF198" s="276"/>
      <c r="AG198" s="276"/>
      <c r="AH198" s="281"/>
      <c r="AI198" s="281"/>
      <c r="AJ198" s="269"/>
      <c r="AK198" s="276"/>
      <c r="AL198" s="276"/>
      <c r="AM198" s="270"/>
      <c r="AN198" s="270"/>
      <c r="AO198" s="270"/>
      <c r="AP198" s="270"/>
      <c r="AQ198" s="273"/>
      <c r="AR198" s="273"/>
      <c r="AS198" s="273"/>
      <c r="AT198" s="273"/>
      <c r="AU198" s="270"/>
      <c r="AV198" s="276"/>
      <c r="AW198" s="276"/>
      <c r="AX198" s="275"/>
      <c r="AY198" s="276"/>
      <c r="AZ198" s="276"/>
      <c r="BA198" s="275"/>
      <c r="BB198" s="276"/>
      <c r="BC198" s="276"/>
      <c r="BD198" s="276"/>
      <c r="BE198" s="276"/>
      <c r="BF198" s="270"/>
      <c r="BG198" s="351"/>
      <c r="BH198" s="270"/>
      <c r="BI198" s="270"/>
      <c r="BJ198" s="276"/>
      <c r="BK198" s="276"/>
      <c r="BL198" s="370"/>
      <c r="BM198" s="373"/>
      <c r="BN198" s="370"/>
      <c r="BO198" s="282"/>
      <c r="BP198" s="276"/>
      <c r="BQ198" s="273"/>
      <c r="BR198" s="281"/>
      <c r="BS198" s="276"/>
      <c r="BT198" s="272"/>
      <c r="BU198" s="272"/>
      <c r="BV198" s="272"/>
      <c r="BW198" s="272"/>
      <c r="BX198" s="272"/>
      <c r="BY198" s="272"/>
      <c r="BZ198" s="272"/>
      <c r="CA198" s="277"/>
      <c r="CB198" s="273"/>
      <c r="CC198" s="276"/>
      <c r="CD198" s="275"/>
      <c r="CE198" s="275"/>
      <c r="CF198" s="270"/>
      <c r="CG198" s="270"/>
      <c r="CH198" s="269"/>
      <c r="CI198" s="281"/>
      <c r="CJ198" s="270"/>
      <c r="CK198" s="278"/>
      <c r="CL198" s="278"/>
      <c r="CM198" s="278"/>
      <c r="CN198" s="279"/>
      <c r="CO198" s="279"/>
      <c r="CP198" s="269"/>
      <c r="CQ198" s="281"/>
      <c r="CR198" s="276"/>
      <c r="CS198" s="272"/>
      <c r="CT198" s="272"/>
      <c r="CU198" s="278"/>
      <c r="CV198" s="278"/>
      <c r="CW198" s="278"/>
      <c r="CX198" s="278"/>
      <c r="CY198" s="278"/>
      <c r="CZ198" s="278"/>
      <c r="DA198" s="278"/>
      <c r="DB198" s="281"/>
      <c r="DC198" s="276"/>
      <c r="DD198" s="276"/>
      <c r="DE198" s="269"/>
      <c r="DF198" s="269"/>
      <c r="DG198" s="270"/>
      <c r="DH198" s="270"/>
      <c r="DI198" s="276"/>
      <c r="DJ198" s="276"/>
      <c r="DK198" s="276"/>
      <c r="DL198" s="276"/>
      <c r="DM198" s="272"/>
      <c r="DN198" s="269"/>
      <c r="DO198" s="269"/>
      <c r="DP198" s="272"/>
      <c r="DQ198" s="269"/>
      <c r="DR198" s="281"/>
      <c r="DS198" s="269"/>
      <c r="DT198" s="274"/>
      <c r="DU198" s="275"/>
      <c r="DV198" s="275"/>
      <c r="DW198" s="273"/>
      <c r="DX198" s="273"/>
      <c r="DY198" s="275"/>
      <c r="DZ198" s="275"/>
      <c r="EA198" s="275"/>
      <c r="EB198" s="275"/>
      <c r="EC198" s="275"/>
      <c r="ED198" s="275"/>
      <c r="EE198" s="275"/>
      <c r="EF198" s="275"/>
      <c r="EG198" s="275"/>
      <c r="EH198" s="275"/>
      <c r="EI198" s="275"/>
      <c r="EJ198" s="275"/>
      <c r="EK198" s="273"/>
      <c r="EL198" s="289"/>
      <c r="EM198" s="289"/>
      <c r="EN198" s="289"/>
      <c r="EO198" s="289"/>
      <c r="EP198" s="289"/>
      <c r="EQ198" s="289"/>
      <c r="ER198" s="289"/>
      <c r="ES198" s="289"/>
      <c r="ET198" s="289"/>
      <c r="EU198" s="289"/>
      <c r="EV198" s="289"/>
      <c r="EW198" s="289"/>
      <c r="EX198" s="289"/>
      <c r="EY198" s="289"/>
      <c r="EZ198" s="289"/>
      <c r="FA198" s="289"/>
      <c r="FB198" s="289"/>
      <c r="FC198" s="289"/>
      <c r="FD198" s="289"/>
      <c r="FE198" s="290"/>
      <c r="FF198" s="290"/>
      <c r="FG198" s="290"/>
      <c r="FH198" s="290"/>
      <c r="FI198" s="290"/>
      <c r="FJ198" s="290"/>
      <c r="FK198" s="290"/>
      <c r="FL198" s="290"/>
      <c r="FM198" s="290"/>
      <c r="FN198" s="290"/>
      <c r="FO198" s="290"/>
      <c r="FP198" s="290"/>
      <c r="FQ198" s="290"/>
      <c r="FR198" s="290"/>
      <c r="FS198" s="290"/>
      <c r="FT198" s="290"/>
      <c r="FU198" s="290"/>
      <c r="FV198" s="290"/>
      <c r="FW198" s="290"/>
      <c r="FX198" s="268"/>
      <c r="FY198" s="268"/>
      <c r="FZ198" s="268"/>
      <c r="GA198" s="268"/>
      <c r="GB198" s="268"/>
      <c r="GC198" s="268"/>
      <c r="GD198" s="268"/>
      <c r="GE198" s="268"/>
      <c r="GF198" s="268"/>
      <c r="GG198" s="268"/>
      <c r="GH198" s="268"/>
      <c r="GI198" s="268"/>
      <c r="GJ198" s="268"/>
      <c r="GK198" s="268"/>
      <c r="GL198" s="268"/>
      <c r="GM198" s="268"/>
      <c r="GN198" s="268"/>
      <c r="GO198" s="268"/>
      <c r="HB198" s="294"/>
      <c r="HC198" s="294"/>
      <c r="HL198" s="341"/>
      <c r="HM198" s="341"/>
      <c r="HN198" s="341"/>
    </row>
    <row r="199" spans="1:222" x14ac:dyDescent="0.3">
      <c r="A199" s="269"/>
      <c r="B199" s="270"/>
      <c r="C199" s="270"/>
      <c r="D199" s="269"/>
      <c r="E199" s="281"/>
      <c r="F199" s="269"/>
      <c r="G199" s="384"/>
      <c r="H199" s="276"/>
      <c r="I199" s="272"/>
      <c r="J199" s="271"/>
      <c r="K199" s="269"/>
      <c r="L199" s="270"/>
      <c r="M199" s="270"/>
      <c r="N199" s="269"/>
      <c r="O199" s="270"/>
      <c r="P199" s="270"/>
      <c r="Q199" s="270"/>
      <c r="R199" s="270"/>
      <c r="S199" s="270"/>
      <c r="T199" s="270"/>
      <c r="U199" s="270"/>
      <c r="V199" s="270"/>
      <c r="W199" s="270"/>
      <c r="X199" s="270"/>
      <c r="Y199" s="270"/>
      <c r="Z199" s="269"/>
      <c r="AA199" s="269"/>
      <c r="AB199" s="269"/>
      <c r="AC199" s="269"/>
      <c r="AD199" s="281"/>
      <c r="AE199" s="281"/>
      <c r="AF199" s="276"/>
      <c r="AG199" s="276"/>
      <c r="AH199" s="281"/>
      <c r="AI199" s="281"/>
      <c r="AJ199" s="269"/>
      <c r="AK199" s="276"/>
      <c r="AL199" s="276"/>
      <c r="AM199" s="270"/>
      <c r="AN199" s="270"/>
      <c r="AO199" s="270"/>
      <c r="AP199" s="270"/>
      <c r="AQ199" s="273"/>
      <c r="AR199" s="273"/>
      <c r="AS199" s="273"/>
      <c r="AT199" s="273"/>
      <c r="AU199" s="270"/>
      <c r="AV199" s="276"/>
      <c r="AW199" s="276"/>
      <c r="AX199" s="275"/>
      <c r="AY199" s="276"/>
      <c r="AZ199" s="276"/>
      <c r="BA199" s="275"/>
      <c r="BB199" s="276"/>
      <c r="BC199" s="276"/>
      <c r="BD199" s="276"/>
      <c r="BE199" s="276"/>
      <c r="BF199" s="270"/>
      <c r="BG199" s="351"/>
      <c r="BH199" s="270"/>
      <c r="BI199" s="270"/>
      <c r="BJ199" s="276"/>
      <c r="BK199" s="276"/>
      <c r="BL199" s="370"/>
      <c r="BM199" s="373"/>
      <c r="BN199" s="370"/>
      <c r="BO199" s="282"/>
      <c r="BP199" s="276"/>
      <c r="BQ199" s="273"/>
      <c r="BR199" s="281"/>
      <c r="BS199" s="276"/>
      <c r="BT199" s="272"/>
      <c r="BU199" s="272"/>
      <c r="BV199" s="272"/>
      <c r="BW199" s="272"/>
      <c r="BX199" s="272"/>
      <c r="BY199" s="272"/>
      <c r="BZ199" s="272"/>
      <c r="CA199" s="277"/>
      <c r="CB199" s="273"/>
      <c r="CC199" s="276"/>
      <c r="CD199" s="275"/>
      <c r="CE199" s="275"/>
      <c r="CF199" s="270"/>
      <c r="CG199" s="270"/>
      <c r="CH199" s="269"/>
      <c r="CI199" s="281"/>
      <c r="CJ199" s="270"/>
      <c r="CK199" s="278"/>
      <c r="CL199" s="278"/>
      <c r="CM199" s="278"/>
      <c r="CN199" s="279"/>
      <c r="CO199" s="279"/>
      <c r="CP199" s="269"/>
      <c r="CQ199" s="281"/>
      <c r="CR199" s="276"/>
      <c r="CS199" s="272"/>
      <c r="CT199" s="272"/>
      <c r="CU199" s="278"/>
      <c r="CV199" s="278"/>
      <c r="CW199" s="278"/>
      <c r="CX199" s="278"/>
      <c r="CY199" s="278"/>
      <c r="CZ199" s="278"/>
      <c r="DA199" s="278"/>
      <c r="DB199" s="281"/>
      <c r="DC199" s="276"/>
      <c r="DD199" s="276"/>
      <c r="DE199" s="269"/>
      <c r="DF199" s="269"/>
      <c r="DG199" s="270"/>
      <c r="DH199" s="270"/>
      <c r="DI199" s="276"/>
      <c r="DJ199" s="276"/>
      <c r="DK199" s="276"/>
      <c r="DL199" s="276"/>
      <c r="DM199" s="272"/>
      <c r="DN199" s="269"/>
      <c r="DO199" s="269"/>
      <c r="DP199" s="272"/>
      <c r="DQ199" s="269"/>
      <c r="DR199" s="281"/>
      <c r="DS199" s="269"/>
      <c r="DT199" s="274"/>
      <c r="DU199" s="275"/>
      <c r="DV199" s="275"/>
      <c r="DW199" s="273"/>
      <c r="DX199" s="273"/>
      <c r="DY199" s="275"/>
      <c r="DZ199" s="275"/>
      <c r="EA199" s="275"/>
      <c r="EB199" s="275"/>
      <c r="EC199" s="275"/>
      <c r="ED199" s="275"/>
      <c r="EE199" s="275"/>
      <c r="EF199" s="275"/>
      <c r="EG199" s="275"/>
      <c r="EH199" s="275"/>
      <c r="EI199" s="275"/>
      <c r="EJ199" s="275"/>
      <c r="EK199" s="273"/>
      <c r="EL199" s="289"/>
      <c r="EM199" s="289"/>
      <c r="EN199" s="289"/>
      <c r="EO199" s="289"/>
      <c r="EP199" s="289"/>
      <c r="EQ199" s="289"/>
      <c r="ER199" s="289"/>
      <c r="ES199" s="289"/>
      <c r="ET199" s="289"/>
      <c r="EU199" s="289"/>
      <c r="EV199" s="289"/>
      <c r="EW199" s="289"/>
      <c r="EX199" s="289"/>
      <c r="EY199" s="289"/>
      <c r="EZ199" s="289"/>
      <c r="FA199" s="289"/>
      <c r="FB199" s="289"/>
      <c r="FC199" s="289"/>
      <c r="FD199" s="289"/>
      <c r="FE199" s="290"/>
      <c r="FF199" s="290"/>
      <c r="FG199" s="290"/>
      <c r="FH199" s="290"/>
      <c r="FI199" s="290"/>
      <c r="FJ199" s="290"/>
      <c r="FK199" s="290"/>
      <c r="FL199" s="290"/>
      <c r="FM199" s="290"/>
      <c r="FN199" s="290"/>
      <c r="FO199" s="290"/>
      <c r="FP199" s="290"/>
      <c r="FQ199" s="290"/>
      <c r="FR199" s="290"/>
      <c r="FS199" s="290"/>
      <c r="FT199" s="290"/>
      <c r="FU199" s="290"/>
      <c r="FV199" s="290"/>
      <c r="FW199" s="290"/>
      <c r="FX199" s="268"/>
      <c r="FY199" s="268"/>
      <c r="FZ199" s="268"/>
      <c r="GA199" s="268"/>
      <c r="GB199" s="268"/>
      <c r="GC199" s="268"/>
      <c r="GD199" s="268"/>
      <c r="GE199" s="268"/>
      <c r="GF199" s="268"/>
      <c r="GG199" s="268"/>
      <c r="GH199" s="268"/>
      <c r="GI199" s="268"/>
      <c r="GJ199" s="268"/>
      <c r="GK199" s="268"/>
      <c r="GL199" s="268"/>
      <c r="GM199" s="268"/>
      <c r="GN199" s="268"/>
      <c r="GO199" s="268"/>
      <c r="HB199" s="294"/>
      <c r="HC199" s="294"/>
      <c r="HL199" s="341"/>
      <c r="HM199" s="341"/>
      <c r="HN199" s="341"/>
    </row>
    <row r="200" spans="1:222" x14ac:dyDescent="0.3">
      <c r="A200" s="269"/>
      <c r="B200" s="270"/>
      <c r="C200" s="270"/>
      <c r="D200" s="269"/>
      <c r="E200" s="281"/>
      <c r="F200" s="269"/>
      <c r="G200" s="384"/>
      <c r="H200" s="276"/>
      <c r="I200" s="272"/>
      <c r="J200" s="271"/>
      <c r="K200" s="269"/>
      <c r="L200" s="270"/>
      <c r="M200" s="270"/>
      <c r="N200" s="269"/>
      <c r="O200" s="270"/>
      <c r="P200" s="270"/>
      <c r="Q200" s="270"/>
      <c r="R200" s="270"/>
      <c r="S200" s="270"/>
      <c r="T200" s="270"/>
      <c r="U200" s="270"/>
      <c r="V200" s="270"/>
      <c r="W200" s="270"/>
      <c r="X200" s="270"/>
      <c r="Y200" s="270"/>
      <c r="Z200" s="269"/>
      <c r="AA200" s="269"/>
      <c r="AB200" s="269"/>
      <c r="AC200" s="269"/>
      <c r="AD200" s="281"/>
      <c r="AE200" s="281"/>
      <c r="AF200" s="276"/>
      <c r="AG200" s="276"/>
      <c r="AH200" s="281"/>
      <c r="AI200" s="281"/>
      <c r="AJ200" s="269"/>
      <c r="AK200" s="276"/>
      <c r="AL200" s="276"/>
      <c r="AM200" s="270"/>
      <c r="AN200" s="270"/>
      <c r="AO200" s="270"/>
      <c r="AP200" s="270"/>
      <c r="AQ200" s="273"/>
      <c r="AR200" s="273"/>
      <c r="AS200" s="273"/>
      <c r="AT200" s="273"/>
      <c r="AU200" s="270"/>
      <c r="AV200" s="276"/>
      <c r="AW200" s="276"/>
      <c r="AX200" s="275"/>
      <c r="AY200" s="276"/>
      <c r="AZ200" s="276"/>
      <c r="BA200" s="275"/>
      <c r="BB200" s="276"/>
      <c r="BC200" s="276"/>
      <c r="BD200" s="276"/>
      <c r="BE200" s="276"/>
      <c r="BF200" s="270"/>
      <c r="BG200" s="351"/>
      <c r="BH200" s="270"/>
      <c r="BI200" s="270"/>
      <c r="BJ200" s="276"/>
      <c r="BK200" s="276"/>
      <c r="BL200" s="370"/>
      <c r="BM200" s="373"/>
      <c r="BN200" s="370"/>
      <c r="BO200" s="282"/>
      <c r="BP200" s="276"/>
      <c r="BQ200" s="273"/>
      <c r="BR200" s="281"/>
      <c r="BS200" s="276"/>
      <c r="BT200" s="272"/>
      <c r="BU200" s="272"/>
      <c r="BV200" s="272"/>
      <c r="BW200" s="272"/>
      <c r="BX200" s="272"/>
      <c r="BY200" s="272"/>
      <c r="BZ200" s="272"/>
      <c r="CA200" s="277"/>
      <c r="CB200" s="273"/>
      <c r="CC200" s="276"/>
      <c r="CD200" s="275"/>
      <c r="CE200" s="275"/>
      <c r="CF200" s="270"/>
      <c r="CG200" s="270"/>
      <c r="CH200" s="269"/>
      <c r="CI200" s="281"/>
      <c r="CJ200" s="270"/>
      <c r="CK200" s="278"/>
      <c r="CL200" s="278"/>
      <c r="CM200" s="278"/>
      <c r="CN200" s="279"/>
      <c r="CO200" s="279"/>
      <c r="CP200" s="269"/>
      <c r="CQ200" s="281"/>
      <c r="CR200" s="276"/>
      <c r="CS200" s="272"/>
      <c r="CT200" s="272"/>
      <c r="CU200" s="278"/>
      <c r="CV200" s="278"/>
      <c r="CW200" s="278"/>
      <c r="CX200" s="278"/>
      <c r="CY200" s="278"/>
      <c r="CZ200" s="278"/>
      <c r="DA200" s="278"/>
      <c r="DB200" s="281"/>
      <c r="DC200" s="276"/>
      <c r="DD200" s="276"/>
      <c r="DE200" s="269"/>
      <c r="DF200" s="269"/>
      <c r="DG200" s="270"/>
      <c r="DH200" s="270"/>
      <c r="DI200" s="276"/>
      <c r="DJ200" s="276"/>
      <c r="DK200" s="276"/>
      <c r="DL200" s="276"/>
      <c r="DM200" s="272"/>
      <c r="DN200" s="269"/>
      <c r="DO200" s="269"/>
      <c r="DP200" s="272"/>
      <c r="DQ200" s="269"/>
      <c r="DR200" s="281"/>
      <c r="DS200" s="269"/>
      <c r="DT200" s="274"/>
      <c r="DU200" s="275"/>
      <c r="DV200" s="275"/>
      <c r="DW200" s="273"/>
      <c r="DX200" s="273"/>
      <c r="DY200" s="275"/>
      <c r="DZ200" s="275"/>
      <c r="EA200" s="275"/>
      <c r="EB200" s="275"/>
      <c r="EC200" s="275"/>
      <c r="ED200" s="275"/>
      <c r="EE200" s="275"/>
      <c r="EF200" s="275"/>
      <c r="EG200" s="275"/>
      <c r="EH200" s="275"/>
      <c r="EI200" s="275"/>
      <c r="EJ200" s="275"/>
      <c r="EK200" s="273"/>
      <c r="EL200" s="289"/>
      <c r="EM200" s="289"/>
      <c r="EN200" s="289"/>
      <c r="EO200" s="289"/>
      <c r="EP200" s="289"/>
      <c r="EQ200" s="289"/>
      <c r="ER200" s="289"/>
      <c r="ES200" s="289"/>
      <c r="ET200" s="289"/>
      <c r="EU200" s="289"/>
      <c r="EV200" s="289"/>
      <c r="EW200" s="289"/>
      <c r="EX200" s="289"/>
      <c r="EY200" s="289"/>
      <c r="EZ200" s="289"/>
      <c r="FA200" s="289"/>
      <c r="FB200" s="289"/>
      <c r="FC200" s="289"/>
      <c r="FD200" s="289"/>
      <c r="FE200" s="290"/>
      <c r="FF200" s="290"/>
      <c r="FG200" s="290"/>
      <c r="FH200" s="290"/>
      <c r="FI200" s="290"/>
      <c r="FJ200" s="290"/>
      <c r="FK200" s="290"/>
      <c r="FL200" s="290"/>
      <c r="FM200" s="290"/>
      <c r="FN200" s="290"/>
      <c r="FO200" s="290"/>
      <c r="FP200" s="290"/>
      <c r="FQ200" s="290"/>
      <c r="FR200" s="290"/>
      <c r="FS200" s="290"/>
      <c r="FT200" s="290"/>
      <c r="FU200" s="290"/>
      <c r="FV200" s="290"/>
      <c r="FW200" s="290"/>
      <c r="FX200" s="268"/>
      <c r="FY200" s="268"/>
      <c r="FZ200" s="268"/>
      <c r="GA200" s="268"/>
      <c r="GB200" s="268"/>
      <c r="GC200" s="268"/>
      <c r="GD200" s="268"/>
      <c r="GE200" s="268"/>
      <c r="GF200" s="268"/>
      <c r="GG200" s="268"/>
      <c r="GH200" s="268"/>
      <c r="GI200" s="268"/>
      <c r="GJ200" s="268"/>
      <c r="GK200" s="268"/>
      <c r="GL200" s="268"/>
      <c r="GM200" s="268"/>
      <c r="GN200" s="268"/>
      <c r="GO200" s="268"/>
      <c r="HB200" s="294"/>
      <c r="HC200" s="294"/>
      <c r="HL200" s="341"/>
      <c r="HM200" s="341"/>
      <c r="HN200" s="341"/>
    </row>
    <row r="201" spans="1:222" x14ac:dyDescent="0.3">
      <c r="A201" s="269"/>
      <c r="B201" s="270"/>
      <c r="C201" s="270"/>
      <c r="D201" s="269"/>
      <c r="E201" s="281"/>
      <c r="F201" s="269"/>
      <c r="G201" s="384"/>
      <c r="H201" s="276"/>
      <c r="I201" s="272"/>
      <c r="J201" s="271"/>
      <c r="K201" s="269"/>
      <c r="L201" s="270"/>
      <c r="M201" s="270"/>
      <c r="N201" s="269"/>
      <c r="O201" s="270"/>
      <c r="P201" s="270"/>
      <c r="Q201" s="270"/>
      <c r="R201" s="270"/>
      <c r="S201" s="270"/>
      <c r="T201" s="270"/>
      <c r="U201" s="270"/>
      <c r="V201" s="270"/>
      <c r="W201" s="270"/>
      <c r="X201" s="270"/>
      <c r="Y201" s="270"/>
      <c r="Z201" s="269"/>
      <c r="AA201" s="269"/>
      <c r="AB201" s="269"/>
      <c r="AC201" s="269"/>
      <c r="AD201" s="281"/>
      <c r="AE201" s="281"/>
      <c r="AF201" s="276"/>
      <c r="AG201" s="276"/>
      <c r="AH201" s="281"/>
      <c r="AI201" s="281"/>
      <c r="AJ201" s="269"/>
      <c r="AK201" s="276"/>
      <c r="AL201" s="276"/>
      <c r="AM201" s="270"/>
      <c r="AN201" s="270"/>
      <c r="AO201" s="270"/>
      <c r="AP201" s="270"/>
      <c r="AQ201" s="273"/>
      <c r="AR201" s="273"/>
      <c r="AS201" s="273"/>
      <c r="AT201" s="273"/>
      <c r="AU201" s="270"/>
      <c r="AV201" s="276"/>
      <c r="AW201" s="276"/>
      <c r="AX201" s="275"/>
      <c r="AY201" s="276"/>
      <c r="AZ201" s="276"/>
      <c r="BA201" s="275"/>
      <c r="BB201" s="276"/>
      <c r="BC201" s="276"/>
      <c r="BD201" s="276"/>
      <c r="BE201" s="276"/>
      <c r="BF201" s="270"/>
      <c r="BG201" s="351"/>
      <c r="BH201" s="270"/>
      <c r="BI201" s="270"/>
      <c r="BJ201" s="276"/>
      <c r="BK201" s="276"/>
      <c r="BL201" s="370"/>
      <c r="BM201" s="373"/>
      <c r="BN201" s="370"/>
      <c r="BO201" s="282"/>
      <c r="BP201" s="276"/>
      <c r="BQ201" s="273"/>
      <c r="BR201" s="281"/>
      <c r="BS201" s="276"/>
      <c r="BT201" s="272"/>
      <c r="BU201" s="272"/>
      <c r="BV201" s="272"/>
      <c r="BW201" s="272"/>
      <c r="BX201" s="272"/>
      <c r="BY201" s="272"/>
      <c r="BZ201" s="272"/>
      <c r="CA201" s="277"/>
      <c r="CB201" s="273"/>
      <c r="CC201" s="276"/>
      <c r="CD201" s="275"/>
      <c r="CE201" s="275"/>
      <c r="CF201" s="270"/>
      <c r="CG201" s="270"/>
      <c r="CH201" s="269"/>
      <c r="CI201" s="281"/>
      <c r="CJ201" s="270"/>
      <c r="CK201" s="278"/>
      <c r="CL201" s="278"/>
      <c r="CM201" s="278"/>
      <c r="CN201" s="279"/>
      <c r="CO201" s="279"/>
      <c r="CP201" s="269"/>
      <c r="CQ201" s="281"/>
      <c r="CR201" s="276"/>
      <c r="CS201" s="272"/>
      <c r="CT201" s="272"/>
      <c r="CU201" s="278"/>
      <c r="CV201" s="278"/>
      <c r="CW201" s="278"/>
      <c r="CX201" s="278"/>
      <c r="CY201" s="278"/>
      <c r="CZ201" s="278"/>
      <c r="DA201" s="278"/>
      <c r="DB201" s="281"/>
      <c r="DC201" s="276"/>
      <c r="DD201" s="276"/>
      <c r="DE201" s="269"/>
      <c r="DF201" s="269"/>
      <c r="DG201" s="270"/>
      <c r="DH201" s="270"/>
      <c r="DI201" s="276"/>
      <c r="DJ201" s="276"/>
      <c r="DK201" s="276"/>
      <c r="DL201" s="276"/>
      <c r="DM201" s="272"/>
      <c r="DN201" s="269"/>
      <c r="DO201" s="269"/>
      <c r="DP201" s="272"/>
      <c r="DQ201" s="269"/>
      <c r="DR201" s="281"/>
      <c r="DS201" s="269"/>
      <c r="DT201" s="274"/>
      <c r="DU201" s="275"/>
      <c r="DV201" s="275"/>
      <c r="DW201" s="273"/>
      <c r="DX201" s="273"/>
      <c r="DY201" s="275"/>
      <c r="DZ201" s="275"/>
      <c r="EA201" s="275"/>
      <c r="EB201" s="275"/>
      <c r="EC201" s="275"/>
      <c r="ED201" s="275"/>
      <c r="EE201" s="275"/>
      <c r="EF201" s="275"/>
      <c r="EG201" s="275"/>
      <c r="EH201" s="275"/>
      <c r="EI201" s="275"/>
      <c r="EJ201" s="275"/>
      <c r="EK201" s="273"/>
      <c r="EL201" s="289"/>
      <c r="EM201" s="289"/>
      <c r="EN201" s="289"/>
      <c r="EO201" s="289"/>
      <c r="EP201" s="289"/>
      <c r="EQ201" s="289"/>
      <c r="ER201" s="289"/>
      <c r="ES201" s="289"/>
      <c r="ET201" s="289"/>
      <c r="EU201" s="289"/>
      <c r="EV201" s="289"/>
      <c r="EW201" s="289"/>
      <c r="EX201" s="289"/>
      <c r="EY201" s="289"/>
      <c r="EZ201" s="289"/>
      <c r="FA201" s="289"/>
      <c r="FB201" s="289"/>
      <c r="FC201" s="289"/>
      <c r="FD201" s="289"/>
      <c r="FE201" s="290"/>
      <c r="FF201" s="290"/>
      <c r="FG201" s="290"/>
      <c r="FH201" s="290"/>
      <c r="FI201" s="290"/>
      <c r="FJ201" s="290"/>
      <c r="FK201" s="290"/>
      <c r="FL201" s="290"/>
      <c r="FM201" s="290"/>
      <c r="FN201" s="290"/>
      <c r="FO201" s="290"/>
      <c r="FP201" s="290"/>
      <c r="FQ201" s="290"/>
      <c r="FR201" s="290"/>
      <c r="FS201" s="290"/>
      <c r="FT201" s="290"/>
      <c r="FU201" s="290"/>
      <c r="FV201" s="290"/>
      <c r="FW201" s="290"/>
      <c r="FX201" s="268"/>
      <c r="FY201" s="268"/>
      <c r="FZ201" s="268"/>
      <c r="GA201" s="268"/>
      <c r="GB201" s="268"/>
      <c r="GC201" s="268"/>
      <c r="GD201" s="268"/>
      <c r="GE201" s="268"/>
      <c r="GF201" s="268"/>
      <c r="GG201" s="268"/>
      <c r="GH201" s="268"/>
      <c r="GI201" s="268"/>
      <c r="GJ201" s="268"/>
      <c r="GK201" s="268"/>
      <c r="GL201" s="268"/>
      <c r="GM201" s="268"/>
      <c r="GN201" s="268"/>
      <c r="GO201" s="268"/>
      <c r="HB201" s="294"/>
      <c r="HC201" s="294"/>
      <c r="HL201" s="341"/>
      <c r="HM201" s="341"/>
      <c r="HN201" s="341"/>
    </row>
    <row r="202" spans="1:222" x14ac:dyDescent="0.3">
      <c r="A202" s="269"/>
      <c r="B202" s="270"/>
      <c r="C202" s="270"/>
      <c r="D202" s="269"/>
      <c r="E202" s="281"/>
      <c r="F202" s="269"/>
      <c r="G202" s="384"/>
      <c r="H202" s="276"/>
      <c r="I202" s="272"/>
      <c r="J202" s="271"/>
      <c r="K202" s="269"/>
      <c r="L202" s="270"/>
      <c r="M202" s="270"/>
      <c r="N202" s="269"/>
      <c r="O202" s="270"/>
      <c r="P202" s="270"/>
      <c r="Q202" s="270"/>
      <c r="R202" s="270"/>
      <c r="S202" s="270"/>
      <c r="T202" s="270"/>
      <c r="U202" s="270"/>
      <c r="V202" s="270"/>
      <c r="W202" s="270"/>
      <c r="X202" s="270"/>
      <c r="Y202" s="270"/>
      <c r="Z202" s="269"/>
      <c r="AA202" s="269"/>
      <c r="AB202" s="269"/>
      <c r="AC202" s="269"/>
      <c r="AD202" s="281"/>
      <c r="AE202" s="281"/>
      <c r="AF202" s="276"/>
      <c r="AG202" s="276"/>
      <c r="AH202" s="281"/>
      <c r="AI202" s="281"/>
      <c r="AJ202" s="269"/>
      <c r="AK202" s="276"/>
      <c r="AL202" s="276"/>
      <c r="AM202" s="270"/>
      <c r="AN202" s="270"/>
      <c r="AO202" s="270"/>
      <c r="AP202" s="270"/>
      <c r="AQ202" s="273"/>
      <c r="AR202" s="273"/>
      <c r="AS202" s="273"/>
      <c r="AT202" s="273"/>
      <c r="AU202" s="270"/>
      <c r="AV202" s="276"/>
      <c r="AW202" s="276"/>
      <c r="AX202" s="275"/>
      <c r="AY202" s="276"/>
      <c r="AZ202" s="276"/>
      <c r="BA202" s="275"/>
      <c r="BB202" s="276"/>
      <c r="BC202" s="276"/>
      <c r="BD202" s="276"/>
      <c r="BE202" s="276"/>
      <c r="BF202" s="270"/>
      <c r="BG202" s="351"/>
      <c r="BH202" s="270"/>
      <c r="BI202" s="270"/>
      <c r="BJ202" s="276"/>
      <c r="BK202" s="276"/>
      <c r="BL202" s="370"/>
      <c r="BM202" s="373"/>
      <c r="BN202" s="370"/>
      <c r="BO202" s="282"/>
      <c r="BP202" s="276"/>
      <c r="BQ202" s="273"/>
      <c r="BR202" s="281"/>
      <c r="BS202" s="276"/>
      <c r="BT202" s="272"/>
      <c r="BU202" s="272"/>
      <c r="BV202" s="272"/>
      <c r="BW202" s="272"/>
      <c r="BX202" s="272"/>
      <c r="BY202" s="272"/>
      <c r="BZ202" s="272"/>
      <c r="CA202" s="277"/>
      <c r="CB202" s="273"/>
      <c r="CC202" s="276"/>
      <c r="CD202" s="275"/>
      <c r="CE202" s="275"/>
      <c r="CF202" s="270"/>
      <c r="CG202" s="270"/>
      <c r="CH202" s="269"/>
      <c r="CI202" s="281"/>
      <c r="CJ202" s="270"/>
      <c r="CK202" s="278"/>
      <c r="CL202" s="278"/>
      <c r="CM202" s="278"/>
      <c r="CN202" s="279"/>
      <c r="CO202" s="279"/>
      <c r="CP202" s="269"/>
      <c r="CQ202" s="281"/>
      <c r="CR202" s="276"/>
      <c r="CS202" s="272"/>
      <c r="CT202" s="272"/>
      <c r="CU202" s="278"/>
      <c r="CV202" s="278"/>
      <c r="CW202" s="278"/>
      <c r="CX202" s="278"/>
      <c r="CY202" s="278"/>
      <c r="CZ202" s="278"/>
      <c r="DA202" s="278"/>
      <c r="DB202" s="281"/>
      <c r="DC202" s="276"/>
      <c r="DD202" s="276"/>
      <c r="DE202" s="269"/>
      <c r="DF202" s="269"/>
      <c r="DG202" s="270"/>
      <c r="DH202" s="270"/>
      <c r="DI202" s="276"/>
      <c r="DJ202" s="276"/>
      <c r="DK202" s="276"/>
      <c r="DL202" s="276"/>
      <c r="DM202" s="272"/>
      <c r="DN202" s="269"/>
      <c r="DO202" s="269"/>
      <c r="DP202" s="272"/>
      <c r="DQ202" s="269"/>
      <c r="DR202" s="281"/>
      <c r="DS202" s="269"/>
      <c r="DT202" s="274"/>
      <c r="DU202" s="275"/>
      <c r="DV202" s="275"/>
      <c r="DW202" s="273"/>
      <c r="DX202" s="273"/>
      <c r="DY202" s="275"/>
      <c r="DZ202" s="275"/>
      <c r="EA202" s="275"/>
      <c r="EB202" s="275"/>
      <c r="EC202" s="275"/>
      <c r="ED202" s="275"/>
      <c r="EE202" s="275"/>
      <c r="EF202" s="275"/>
      <c r="EG202" s="275"/>
      <c r="EH202" s="275"/>
      <c r="EI202" s="275"/>
      <c r="EJ202" s="275"/>
      <c r="EK202" s="273"/>
      <c r="EL202" s="289"/>
      <c r="EM202" s="289"/>
      <c r="EN202" s="289"/>
      <c r="EO202" s="289"/>
      <c r="EP202" s="289"/>
      <c r="EQ202" s="289"/>
      <c r="ER202" s="289"/>
      <c r="ES202" s="289"/>
      <c r="ET202" s="289"/>
      <c r="EU202" s="289"/>
      <c r="EV202" s="289"/>
      <c r="EW202" s="289"/>
      <c r="EX202" s="289"/>
      <c r="EY202" s="289"/>
      <c r="EZ202" s="289"/>
      <c r="FA202" s="289"/>
      <c r="FB202" s="289"/>
      <c r="FC202" s="289"/>
      <c r="FD202" s="289"/>
      <c r="FE202" s="290"/>
      <c r="FF202" s="290"/>
      <c r="FG202" s="290"/>
      <c r="FH202" s="290"/>
      <c r="FI202" s="290"/>
      <c r="FJ202" s="290"/>
      <c r="FK202" s="290"/>
      <c r="FL202" s="290"/>
      <c r="FM202" s="290"/>
      <c r="FN202" s="290"/>
      <c r="FO202" s="290"/>
      <c r="FP202" s="290"/>
      <c r="FQ202" s="290"/>
      <c r="FR202" s="290"/>
      <c r="FS202" s="290"/>
      <c r="FT202" s="290"/>
      <c r="FU202" s="290"/>
      <c r="FV202" s="290"/>
      <c r="FW202" s="290"/>
      <c r="FX202" s="268"/>
      <c r="FY202" s="268"/>
      <c r="FZ202" s="268"/>
      <c r="GA202" s="268"/>
      <c r="GB202" s="268"/>
      <c r="GC202" s="268"/>
      <c r="GD202" s="268"/>
      <c r="GE202" s="268"/>
      <c r="GF202" s="268"/>
      <c r="GG202" s="268"/>
      <c r="GH202" s="268"/>
      <c r="GI202" s="268"/>
      <c r="GJ202" s="268"/>
      <c r="GK202" s="268"/>
      <c r="GL202" s="268"/>
      <c r="GM202" s="268"/>
      <c r="GN202" s="268"/>
      <c r="GO202" s="268"/>
      <c r="HB202" s="294"/>
      <c r="HC202" s="294"/>
      <c r="HL202" s="341"/>
      <c r="HM202" s="341"/>
      <c r="HN202" s="341"/>
    </row>
    <row r="203" spans="1:222" x14ac:dyDescent="0.3">
      <c r="A203" s="269"/>
      <c r="B203" s="270"/>
      <c r="C203" s="270"/>
      <c r="D203" s="269"/>
      <c r="E203" s="281"/>
      <c r="F203" s="269"/>
      <c r="G203" s="384"/>
      <c r="H203" s="276"/>
      <c r="I203" s="272"/>
      <c r="J203" s="271"/>
      <c r="K203" s="269"/>
      <c r="L203" s="270"/>
      <c r="M203" s="270"/>
      <c r="N203" s="269"/>
      <c r="O203" s="270"/>
      <c r="P203" s="270"/>
      <c r="Q203" s="270"/>
      <c r="R203" s="270"/>
      <c r="S203" s="270"/>
      <c r="T203" s="270"/>
      <c r="U203" s="270"/>
      <c r="V203" s="270"/>
      <c r="W203" s="270"/>
      <c r="X203" s="270"/>
      <c r="Y203" s="270"/>
      <c r="Z203" s="269"/>
      <c r="AA203" s="269"/>
      <c r="AB203" s="269"/>
      <c r="AC203" s="269"/>
      <c r="AD203" s="281"/>
      <c r="AE203" s="281"/>
      <c r="AF203" s="276"/>
      <c r="AG203" s="276"/>
      <c r="AH203" s="281"/>
      <c r="AI203" s="281"/>
      <c r="AJ203" s="269"/>
      <c r="AK203" s="276"/>
      <c r="AL203" s="276"/>
      <c r="AM203" s="270"/>
      <c r="AN203" s="270"/>
      <c r="AO203" s="270"/>
      <c r="AP203" s="270"/>
      <c r="AQ203" s="273"/>
      <c r="AR203" s="273"/>
      <c r="AS203" s="273"/>
      <c r="AT203" s="273"/>
      <c r="AU203" s="270"/>
      <c r="AV203" s="276"/>
      <c r="AW203" s="276"/>
      <c r="AX203" s="275"/>
      <c r="AY203" s="276"/>
      <c r="AZ203" s="276"/>
      <c r="BA203" s="275"/>
      <c r="BB203" s="276"/>
      <c r="BC203" s="276"/>
      <c r="BD203" s="276"/>
      <c r="BE203" s="276"/>
      <c r="BF203" s="270"/>
      <c r="BG203" s="351"/>
      <c r="BH203" s="270"/>
      <c r="BI203" s="270"/>
      <c r="BJ203" s="276"/>
      <c r="BK203" s="276"/>
      <c r="BL203" s="370"/>
      <c r="BM203" s="373"/>
      <c r="BN203" s="370"/>
      <c r="BO203" s="282"/>
      <c r="BP203" s="276"/>
      <c r="BQ203" s="273"/>
      <c r="BR203" s="281"/>
      <c r="BS203" s="276"/>
      <c r="BT203" s="272"/>
      <c r="BU203" s="272"/>
      <c r="BV203" s="272"/>
      <c r="BW203" s="272"/>
      <c r="BX203" s="272"/>
      <c r="BY203" s="272"/>
      <c r="BZ203" s="272"/>
      <c r="CA203" s="277"/>
      <c r="CB203" s="273"/>
      <c r="CC203" s="276"/>
      <c r="CD203" s="275"/>
      <c r="CE203" s="275"/>
      <c r="CF203" s="270"/>
      <c r="CG203" s="270"/>
      <c r="CH203" s="269"/>
      <c r="CI203" s="281"/>
      <c r="CJ203" s="270"/>
      <c r="CK203" s="278"/>
      <c r="CL203" s="278"/>
      <c r="CM203" s="278"/>
      <c r="CN203" s="279"/>
      <c r="CO203" s="279"/>
      <c r="CP203" s="269"/>
      <c r="CQ203" s="281"/>
      <c r="CR203" s="276"/>
      <c r="CS203" s="272"/>
      <c r="CT203" s="272"/>
      <c r="CU203" s="278"/>
      <c r="CV203" s="278"/>
      <c r="CW203" s="278"/>
      <c r="CX203" s="278"/>
      <c r="CY203" s="278"/>
      <c r="CZ203" s="278"/>
      <c r="DA203" s="278"/>
      <c r="DB203" s="281"/>
      <c r="DC203" s="276"/>
      <c r="DD203" s="276"/>
      <c r="DE203" s="269"/>
      <c r="DF203" s="269"/>
      <c r="DG203" s="270"/>
      <c r="DH203" s="270"/>
      <c r="DI203" s="276"/>
      <c r="DJ203" s="276"/>
      <c r="DK203" s="276"/>
      <c r="DL203" s="276"/>
      <c r="DM203" s="272"/>
      <c r="DN203" s="269"/>
      <c r="DO203" s="269"/>
      <c r="DP203" s="272"/>
      <c r="DQ203" s="269"/>
      <c r="DR203" s="281"/>
      <c r="DS203" s="269"/>
      <c r="DT203" s="274"/>
      <c r="DU203" s="275"/>
      <c r="DV203" s="275"/>
      <c r="DW203" s="273"/>
      <c r="DX203" s="273"/>
      <c r="DY203" s="275"/>
      <c r="DZ203" s="275"/>
      <c r="EA203" s="275"/>
      <c r="EB203" s="275"/>
      <c r="EC203" s="275"/>
      <c r="ED203" s="275"/>
      <c r="EE203" s="275"/>
      <c r="EF203" s="275"/>
      <c r="EG203" s="275"/>
      <c r="EH203" s="275"/>
      <c r="EI203" s="275"/>
      <c r="EJ203" s="275"/>
      <c r="EK203" s="273"/>
      <c r="EL203" s="289"/>
      <c r="EM203" s="289"/>
      <c r="EN203" s="289"/>
      <c r="EO203" s="289"/>
      <c r="EP203" s="289"/>
      <c r="EQ203" s="289"/>
      <c r="ER203" s="289"/>
      <c r="ES203" s="289"/>
      <c r="ET203" s="289"/>
      <c r="EU203" s="289"/>
      <c r="EV203" s="289"/>
      <c r="EW203" s="289"/>
      <c r="EX203" s="289"/>
      <c r="EY203" s="289"/>
      <c r="EZ203" s="289"/>
      <c r="FA203" s="289"/>
      <c r="FB203" s="289"/>
      <c r="FC203" s="289"/>
      <c r="FD203" s="289"/>
      <c r="FE203" s="290"/>
      <c r="FF203" s="290"/>
      <c r="FG203" s="290"/>
      <c r="FH203" s="290"/>
      <c r="FI203" s="290"/>
      <c r="FJ203" s="290"/>
      <c r="FK203" s="290"/>
      <c r="FL203" s="290"/>
      <c r="FM203" s="290"/>
      <c r="FN203" s="290"/>
      <c r="FO203" s="290"/>
      <c r="FP203" s="290"/>
      <c r="FQ203" s="290"/>
      <c r="FR203" s="290"/>
      <c r="FS203" s="290"/>
      <c r="FT203" s="290"/>
      <c r="FU203" s="290"/>
      <c r="FV203" s="290"/>
      <c r="FW203" s="290"/>
      <c r="FX203" s="268"/>
      <c r="FY203" s="268"/>
      <c r="FZ203" s="268"/>
      <c r="GA203" s="268"/>
      <c r="GB203" s="268"/>
      <c r="GC203" s="268"/>
      <c r="GD203" s="268"/>
      <c r="GE203" s="268"/>
      <c r="GF203" s="268"/>
      <c r="GG203" s="268"/>
      <c r="GH203" s="268"/>
      <c r="GI203" s="268"/>
      <c r="GJ203" s="268"/>
      <c r="GK203" s="268"/>
      <c r="GL203" s="268"/>
      <c r="GM203" s="268"/>
      <c r="GN203" s="268"/>
      <c r="GO203" s="268"/>
      <c r="HB203" s="294"/>
      <c r="HC203" s="294"/>
      <c r="HL203" s="341"/>
      <c r="HM203" s="341"/>
      <c r="HN203" s="341"/>
    </row>
    <row r="204" spans="1:222" x14ac:dyDescent="0.3">
      <c r="A204" s="269"/>
      <c r="B204" s="270"/>
      <c r="C204" s="270"/>
      <c r="D204" s="269"/>
      <c r="E204" s="281"/>
      <c r="F204" s="269"/>
      <c r="G204" s="384"/>
      <c r="H204" s="276"/>
      <c r="I204" s="272"/>
      <c r="J204" s="271"/>
      <c r="K204" s="269"/>
      <c r="L204" s="270"/>
      <c r="M204" s="270"/>
      <c r="N204" s="269"/>
      <c r="O204" s="270"/>
      <c r="P204" s="270"/>
      <c r="Q204" s="270"/>
      <c r="R204" s="270"/>
      <c r="S204" s="270"/>
      <c r="T204" s="270"/>
      <c r="U204" s="270"/>
      <c r="V204" s="270"/>
      <c r="W204" s="270"/>
      <c r="X204" s="270"/>
      <c r="Y204" s="270"/>
      <c r="Z204" s="269"/>
      <c r="AA204" s="269"/>
      <c r="AB204" s="269"/>
      <c r="AC204" s="269"/>
      <c r="AD204" s="281"/>
      <c r="AE204" s="281"/>
      <c r="AF204" s="276"/>
      <c r="AG204" s="276"/>
      <c r="AH204" s="281"/>
      <c r="AI204" s="281"/>
      <c r="AJ204" s="269"/>
      <c r="AK204" s="276"/>
      <c r="AL204" s="276"/>
      <c r="AM204" s="270"/>
      <c r="AN204" s="270"/>
      <c r="AO204" s="270"/>
      <c r="AP204" s="270"/>
      <c r="AQ204" s="273"/>
      <c r="AR204" s="273"/>
      <c r="AS204" s="273"/>
      <c r="AT204" s="273"/>
      <c r="AU204" s="270"/>
      <c r="AV204" s="276"/>
      <c r="AW204" s="276"/>
      <c r="AX204" s="275"/>
      <c r="AY204" s="276"/>
      <c r="AZ204" s="276"/>
      <c r="BA204" s="275"/>
      <c r="BB204" s="276"/>
      <c r="BC204" s="276"/>
      <c r="BD204" s="276"/>
      <c r="BE204" s="276"/>
      <c r="BF204" s="270"/>
      <c r="BG204" s="351"/>
      <c r="BH204" s="270"/>
      <c r="BI204" s="270"/>
      <c r="BJ204" s="276"/>
      <c r="BK204" s="276"/>
      <c r="BL204" s="370"/>
      <c r="BM204" s="373"/>
      <c r="BN204" s="370"/>
      <c r="BO204" s="282"/>
      <c r="BP204" s="276"/>
      <c r="BQ204" s="273"/>
      <c r="BR204" s="281"/>
      <c r="BS204" s="276"/>
      <c r="BT204" s="272"/>
      <c r="BU204" s="272"/>
      <c r="BV204" s="272"/>
      <c r="BW204" s="272"/>
      <c r="BX204" s="272"/>
      <c r="BY204" s="272"/>
      <c r="BZ204" s="272"/>
      <c r="CA204" s="277"/>
      <c r="CB204" s="273"/>
      <c r="CC204" s="276"/>
      <c r="CD204" s="275"/>
      <c r="CE204" s="275"/>
      <c r="CF204" s="270"/>
      <c r="CG204" s="270"/>
      <c r="CH204" s="269"/>
      <c r="CI204" s="281"/>
      <c r="CJ204" s="270"/>
      <c r="CK204" s="278"/>
      <c r="CL204" s="278"/>
      <c r="CM204" s="278"/>
      <c r="CN204" s="279"/>
      <c r="CO204" s="279"/>
      <c r="CP204" s="269"/>
      <c r="CQ204" s="281"/>
      <c r="CR204" s="276"/>
      <c r="CS204" s="272"/>
      <c r="CT204" s="272"/>
      <c r="CU204" s="278"/>
      <c r="CV204" s="278"/>
      <c r="CW204" s="278"/>
      <c r="CX204" s="278"/>
      <c r="CY204" s="278"/>
      <c r="CZ204" s="278"/>
      <c r="DA204" s="278"/>
      <c r="DB204" s="281"/>
      <c r="DC204" s="276"/>
      <c r="DD204" s="276"/>
      <c r="DE204" s="269"/>
      <c r="DF204" s="269"/>
      <c r="DG204" s="270"/>
      <c r="DH204" s="270"/>
      <c r="DI204" s="276"/>
      <c r="DJ204" s="276"/>
      <c r="DK204" s="276"/>
      <c r="DL204" s="276"/>
      <c r="DM204" s="272"/>
      <c r="DN204" s="269"/>
      <c r="DO204" s="269"/>
      <c r="DP204" s="272"/>
      <c r="DQ204" s="269"/>
      <c r="DR204" s="281"/>
      <c r="DS204" s="269"/>
      <c r="DT204" s="274"/>
      <c r="DU204" s="275"/>
      <c r="DV204" s="275"/>
      <c r="DW204" s="273"/>
      <c r="DX204" s="273"/>
      <c r="DY204" s="275"/>
      <c r="DZ204" s="275"/>
      <c r="EA204" s="275"/>
      <c r="EB204" s="275"/>
      <c r="EC204" s="275"/>
      <c r="ED204" s="275"/>
      <c r="EE204" s="275"/>
      <c r="EF204" s="275"/>
      <c r="EG204" s="275"/>
      <c r="EH204" s="275"/>
      <c r="EI204" s="275"/>
      <c r="EJ204" s="275"/>
      <c r="EK204" s="273"/>
      <c r="EL204" s="289"/>
      <c r="EM204" s="289"/>
      <c r="EN204" s="289"/>
      <c r="EO204" s="289"/>
      <c r="EP204" s="289"/>
      <c r="EQ204" s="289"/>
      <c r="ER204" s="289"/>
      <c r="ES204" s="289"/>
      <c r="ET204" s="289"/>
      <c r="EU204" s="289"/>
      <c r="EV204" s="289"/>
      <c r="EW204" s="289"/>
      <c r="EX204" s="289"/>
      <c r="EY204" s="289"/>
      <c r="EZ204" s="289"/>
      <c r="FA204" s="289"/>
      <c r="FB204" s="289"/>
      <c r="FC204" s="289"/>
      <c r="FD204" s="289"/>
      <c r="FE204" s="290"/>
      <c r="FF204" s="290"/>
      <c r="FG204" s="290"/>
      <c r="FH204" s="290"/>
      <c r="FI204" s="290"/>
      <c r="FJ204" s="290"/>
      <c r="FK204" s="290"/>
      <c r="FL204" s="290"/>
      <c r="FM204" s="290"/>
      <c r="FN204" s="290"/>
      <c r="FO204" s="290"/>
      <c r="FP204" s="290"/>
      <c r="FQ204" s="290"/>
      <c r="FR204" s="290"/>
      <c r="FS204" s="290"/>
      <c r="FT204" s="290"/>
      <c r="FU204" s="290"/>
      <c r="FV204" s="290"/>
      <c r="FW204" s="290"/>
      <c r="FX204" s="268"/>
      <c r="FY204" s="268"/>
      <c r="FZ204" s="268"/>
      <c r="GA204" s="268"/>
      <c r="GB204" s="268"/>
      <c r="GC204" s="268"/>
      <c r="GD204" s="268"/>
      <c r="GE204" s="268"/>
      <c r="GF204" s="268"/>
      <c r="GG204" s="268"/>
      <c r="GH204" s="268"/>
      <c r="GI204" s="268"/>
      <c r="GJ204" s="268"/>
      <c r="GK204" s="268"/>
      <c r="GL204" s="268"/>
      <c r="GM204" s="268"/>
      <c r="GN204" s="268"/>
      <c r="GO204" s="268"/>
      <c r="HB204" s="294"/>
      <c r="HC204" s="294"/>
      <c r="HL204" s="341"/>
      <c r="HM204" s="341"/>
      <c r="HN204" s="341"/>
    </row>
    <row r="205" spans="1:222" x14ac:dyDescent="0.3">
      <c r="A205" s="269"/>
      <c r="B205" s="270"/>
      <c r="C205" s="270"/>
      <c r="D205" s="269"/>
      <c r="E205" s="281"/>
      <c r="F205" s="269"/>
      <c r="G205" s="384"/>
      <c r="H205" s="276"/>
      <c r="I205" s="272"/>
      <c r="J205" s="271"/>
      <c r="K205" s="269"/>
      <c r="L205" s="270"/>
      <c r="M205" s="270"/>
      <c r="N205" s="269"/>
      <c r="O205" s="270"/>
      <c r="P205" s="270"/>
      <c r="Q205" s="270"/>
      <c r="R205" s="270"/>
      <c r="S205" s="270"/>
      <c r="T205" s="270"/>
      <c r="U205" s="270"/>
      <c r="V205" s="270"/>
      <c r="W205" s="270"/>
      <c r="X205" s="270"/>
      <c r="Y205" s="270"/>
      <c r="Z205" s="269"/>
      <c r="AA205" s="269"/>
      <c r="AB205" s="269"/>
      <c r="AC205" s="269"/>
      <c r="AD205" s="281"/>
      <c r="AE205" s="281"/>
      <c r="AF205" s="276"/>
      <c r="AG205" s="276"/>
      <c r="AH205" s="281"/>
      <c r="AI205" s="281"/>
      <c r="AJ205" s="269"/>
      <c r="AK205" s="276"/>
      <c r="AL205" s="276"/>
      <c r="AM205" s="270"/>
      <c r="AN205" s="270"/>
      <c r="AO205" s="270"/>
      <c r="AP205" s="270"/>
      <c r="AQ205" s="273"/>
      <c r="AR205" s="273"/>
      <c r="AS205" s="273"/>
      <c r="AT205" s="273"/>
      <c r="AU205" s="270"/>
      <c r="AV205" s="276"/>
      <c r="AW205" s="276"/>
      <c r="AX205" s="275"/>
      <c r="AY205" s="276"/>
      <c r="AZ205" s="276"/>
      <c r="BA205" s="275"/>
      <c r="BB205" s="276"/>
      <c r="BC205" s="276"/>
      <c r="BD205" s="276"/>
      <c r="BE205" s="276"/>
      <c r="BF205" s="270"/>
      <c r="BG205" s="351"/>
      <c r="BH205" s="270"/>
      <c r="BI205" s="270"/>
      <c r="BJ205" s="276"/>
      <c r="BK205" s="276"/>
      <c r="BL205" s="370"/>
      <c r="BM205" s="373"/>
      <c r="BN205" s="370"/>
      <c r="BO205" s="282"/>
      <c r="BP205" s="276"/>
      <c r="BQ205" s="273"/>
      <c r="BR205" s="281"/>
      <c r="BS205" s="276"/>
      <c r="BT205" s="272"/>
      <c r="BU205" s="272"/>
      <c r="BV205" s="272"/>
      <c r="BW205" s="272"/>
      <c r="BX205" s="272"/>
      <c r="BY205" s="272"/>
      <c r="BZ205" s="272"/>
      <c r="CA205" s="277"/>
      <c r="CB205" s="273"/>
      <c r="CC205" s="276"/>
      <c r="CD205" s="275"/>
      <c r="CE205" s="275"/>
      <c r="CF205" s="270"/>
      <c r="CG205" s="270"/>
      <c r="CH205" s="269"/>
      <c r="CI205" s="281"/>
      <c r="CJ205" s="270"/>
      <c r="CK205" s="278"/>
      <c r="CL205" s="278"/>
      <c r="CM205" s="278"/>
      <c r="CN205" s="279"/>
      <c r="CO205" s="279"/>
      <c r="CP205" s="269"/>
      <c r="CQ205" s="281"/>
      <c r="CR205" s="276"/>
      <c r="CS205" s="272"/>
      <c r="CT205" s="272"/>
      <c r="CU205" s="278"/>
      <c r="CV205" s="278"/>
      <c r="CW205" s="278"/>
      <c r="CX205" s="278"/>
      <c r="CY205" s="278"/>
      <c r="CZ205" s="278"/>
      <c r="DA205" s="278"/>
      <c r="DB205" s="281"/>
      <c r="DC205" s="276"/>
      <c r="DD205" s="276"/>
      <c r="DE205" s="269"/>
      <c r="DF205" s="269"/>
      <c r="DG205" s="270"/>
      <c r="DH205" s="270"/>
      <c r="DI205" s="276"/>
      <c r="DJ205" s="276"/>
      <c r="DK205" s="276"/>
      <c r="DL205" s="276"/>
      <c r="DM205" s="272"/>
      <c r="DN205" s="269"/>
      <c r="DO205" s="269"/>
      <c r="DP205" s="272"/>
      <c r="DQ205" s="269"/>
      <c r="DR205" s="281"/>
      <c r="DS205" s="269"/>
      <c r="DT205" s="274"/>
      <c r="DU205" s="275"/>
      <c r="DV205" s="275"/>
      <c r="DW205" s="273"/>
      <c r="DX205" s="273"/>
      <c r="DY205" s="275"/>
      <c r="DZ205" s="275"/>
      <c r="EA205" s="275"/>
      <c r="EB205" s="275"/>
      <c r="EC205" s="275"/>
      <c r="ED205" s="275"/>
      <c r="EE205" s="275"/>
      <c r="EF205" s="275"/>
      <c r="EG205" s="275"/>
      <c r="EH205" s="275"/>
      <c r="EI205" s="275"/>
      <c r="EJ205" s="275"/>
      <c r="EK205" s="273"/>
      <c r="EL205" s="289"/>
      <c r="EM205" s="289"/>
      <c r="EN205" s="289"/>
      <c r="EO205" s="289"/>
      <c r="EP205" s="289"/>
      <c r="EQ205" s="289"/>
      <c r="ER205" s="289"/>
      <c r="ES205" s="289"/>
      <c r="ET205" s="289"/>
      <c r="EU205" s="289"/>
      <c r="EV205" s="289"/>
      <c r="EW205" s="289"/>
      <c r="EX205" s="289"/>
      <c r="EY205" s="289"/>
      <c r="EZ205" s="289"/>
      <c r="FA205" s="289"/>
      <c r="FB205" s="289"/>
      <c r="FC205" s="289"/>
      <c r="FD205" s="289"/>
      <c r="FE205" s="290"/>
      <c r="FF205" s="290"/>
      <c r="FG205" s="290"/>
      <c r="FH205" s="290"/>
      <c r="FI205" s="290"/>
      <c r="FJ205" s="290"/>
      <c r="FK205" s="290"/>
      <c r="FL205" s="290"/>
      <c r="FM205" s="290"/>
      <c r="FN205" s="290"/>
      <c r="FO205" s="290"/>
      <c r="FP205" s="290"/>
      <c r="FQ205" s="290"/>
      <c r="FR205" s="290"/>
      <c r="FS205" s="290"/>
      <c r="FT205" s="290"/>
      <c r="FU205" s="290"/>
      <c r="FV205" s="290"/>
      <c r="FW205" s="290"/>
      <c r="FX205" s="268"/>
      <c r="FY205" s="268"/>
      <c r="FZ205" s="268"/>
      <c r="GA205" s="268"/>
      <c r="GB205" s="268"/>
      <c r="GC205" s="268"/>
      <c r="GD205" s="268"/>
      <c r="GE205" s="268"/>
      <c r="GF205" s="268"/>
      <c r="GG205" s="268"/>
      <c r="GH205" s="268"/>
      <c r="GI205" s="268"/>
      <c r="GJ205" s="268"/>
      <c r="GK205" s="268"/>
      <c r="GL205" s="268"/>
      <c r="GM205" s="268"/>
      <c r="GN205" s="268"/>
      <c r="GO205" s="268"/>
      <c r="HB205" s="294"/>
      <c r="HC205" s="294"/>
      <c r="HL205" s="341"/>
      <c r="HM205" s="341"/>
      <c r="HN205" s="341"/>
    </row>
    <row r="206" spans="1:222" x14ac:dyDescent="0.3">
      <c r="A206" s="269"/>
      <c r="B206" s="270"/>
      <c r="C206" s="270"/>
      <c r="D206" s="269"/>
      <c r="E206" s="281"/>
      <c r="F206" s="269"/>
      <c r="G206" s="384"/>
      <c r="H206" s="276"/>
      <c r="I206" s="272"/>
      <c r="J206" s="271"/>
      <c r="K206" s="269"/>
      <c r="L206" s="270"/>
      <c r="M206" s="270"/>
      <c r="N206" s="269"/>
      <c r="O206" s="270"/>
      <c r="P206" s="270"/>
      <c r="Q206" s="270"/>
      <c r="R206" s="270"/>
      <c r="S206" s="270"/>
      <c r="T206" s="270"/>
      <c r="U206" s="270"/>
      <c r="V206" s="270"/>
      <c r="W206" s="270"/>
      <c r="X206" s="270"/>
      <c r="Y206" s="270"/>
      <c r="Z206" s="269"/>
      <c r="AA206" s="269"/>
      <c r="AB206" s="269"/>
      <c r="AC206" s="269"/>
      <c r="AD206" s="281"/>
      <c r="AE206" s="281"/>
      <c r="AF206" s="276"/>
      <c r="AG206" s="276"/>
      <c r="AH206" s="281"/>
      <c r="AI206" s="281"/>
      <c r="AJ206" s="269"/>
      <c r="AK206" s="276"/>
      <c r="AL206" s="276"/>
      <c r="AM206" s="270"/>
      <c r="AN206" s="270"/>
      <c r="AO206" s="270"/>
      <c r="AP206" s="270"/>
      <c r="AQ206" s="273"/>
      <c r="AR206" s="273"/>
      <c r="AS206" s="273"/>
      <c r="AT206" s="273"/>
      <c r="AU206" s="270"/>
      <c r="AV206" s="276"/>
      <c r="AW206" s="276"/>
      <c r="AX206" s="275"/>
      <c r="AY206" s="276"/>
      <c r="AZ206" s="276"/>
      <c r="BA206" s="275"/>
      <c r="BB206" s="276"/>
      <c r="BC206" s="276"/>
      <c r="BD206" s="276"/>
      <c r="BE206" s="276"/>
      <c r="BF206" s="270"/>
      <c r="BG206" s="351"/>
      <c r="BH206" s="270"/>
      <c r="BI206" s="270"/>
      <c r="BJ206" s="276"/>
      <c r="BK206" s="276"/>
      <c r="BL206" s="370"/>
      <c r="BM206" s="373"/>
      <c r="BN206" s="370"/>
      <c r="BO206" s="282"/>
      <c r="BP206" s="276"/>
      <c r="BQ206" s="273"/>
      <c r="BR206" s="281"/>
      <c r="BS206" s="276"/>
      <c r="BT206" s="272"/>
      <c r="BU206" s="272"/>
      <c r="BV206" s="272"/>
      <c r="BW206" s="272"/>
      <c r="BX206" s="272"/>
      <c r="BY206" s="272"/>
      <c r="BZ206" s="272"/>
      <c r="CA206" s="277"/>
      <c r="CB206" s="273"/>
      <c r="CC206" s="276"/>
      <c r="CD206" s="275"/>
      <c r="CE206" s="275"/>
      <c r="CF206" s="270"/>
      <c r="CG206" s="270"/>
      <c r="CH206" s="269"/>
      <c r="CI206" s="281"/>
      <c r="CJ206" s="270"/>
      <c r="CK206" s="278"/>
      <c r="CL206" s="278"/>
      <c r="CM206" s="278"/>
      <c r="CN206" s="279"/>
      <c r="CO206" s="279"/>
      <c r="CP206" s="269"/>
      <c r="CQ206" s="281"/>
      <c r="CR206" s="276"/>
      <c r="CS206" s="272"/>
      <c r="CT206" s="272"/>
      <c r="CU206" s="278"/>
      <c r="CV206" s="278"/>
      <c r="CW206" s="278"/>
      <c r="CX206" s="278"/>
      <c r="CY206" s="278"/>
      <c r="CZ206" s="278"/>
      <c r="DA206" s="278"/>
      <c r="DB206" s="281"/>
      <c r="DC206" s="276"/>
      <c r="DD206" s="276"/>
      <c r="DE206" s="269"/>
      <c r="DF206" s="269"/>
      <c r="DG206" s="270"/>
      <c r="DH206" s="270"/>
      <c r="DI206" s="276"/>
      <c r="DJ206" s="276"/>
      <c r="DK206" s="276"/>
      <c r="DL206" s="276"/>
      <c r="DM206" s="272"/>
      <c r="DN206" s="269"/>
      <c r="DO206" s="269"/>
      <c r="DP206" s="272"/>
      <c r="DQ206" s="269"/>
      <c r="DR206" s="281"/>
      <c r="DS206" s="269"/>
      <c r="DT206" s="274"/>
      <c r="DU206" s="275"/>
      <c r="DV206" s="275"/>
      <c r="DW206" s="273"/>
      <c r="DX206" s="273"/>
      <c r="DY206" s="275"/>
      <c r="DZ206" s="275"/>
      <c r="EA206" s="275"/>
      <c r="EB206" s="275"/>
      <c r="EC206" s="275"/>
      <c r="ED206" s="275"/>
      <c r="EE206" s="275"/>
      <c r="EF206" s="275"/>
      <c r="EG206" s="275"/>
      <c r="EH206" s="275"/>
      <c r="EI206" s="275"/>
      <c r="EJ206" s="275"/>
      <c r="EK206" s="273"/>
      <c r="EL206" s="289"/>
      <c r="EM206" s="289"/>
      <c r="EN206" s="289"/>
      <c r="EO206" s="289"/>
      <c r="EP206" s="289"/>
      <c r="EQ206" s="289"/>
      <c r="ER206" s="289"/>
      <c r="ES206" s="289"/>
      <c r="ET206" s="289"/>
      <c r="EU206" s="289"/>
      <c r="EV206" s="289"/>
      <c r="EW206" s="289"/>
      <c r="EX206" s="289"/>
      <c r="EY206" s="289"/>
      <c r="EZ206" s="289"/>
      <c r="FA206" s="289"/>
      <c r="FB206" s="289"/>
      <c r="FC206" s="289"/>
      <c r="FD206" s="289"/>
      <c r="FE206" s="290"/>
      <c r="FF206" s="290"/>
      <c r="FG206" s="290"/>
      <c r="FH206" s="290"/>
      <c r="FI206" s="290"/>
      <c r="FJ206" s="290"/>
      <c r="FK206" s="290"/>
      <c r="FL206" s="290"/>
      <c r="FM206" s="290"/>
      <c r="FN206" s="290"/>
      <c r="FO206" s="290"/>
      <c r="FP206" s="290"/>
      <c r="FQ206" s="290"/>
      <c r="FR206" s="290"/>
      <c r="FS206" s="290"/>
      <c r="FT206" s="290"/>
      <c r="FU206" s="290"/>
      <c r="FV206" s="290"/>
      <c r="FW206" s="290"/>
      <c r="FX206" s="268"/>
      <c r="FY206" s="268"/>
      <c r="FZ206" s="268"/>
      <c r="GA206" s="268"/>
      <c r="GB206" s="268"/>
      <c r="GC206" s="268"/>
      <c r="GD206" s="268"/>
      <c r="GE206" s="268"/>
      <c r="GF206" s="268"/>
      <c r="GG206" s="268"/>
      <c r="GH206" s="268"/>
      <c r="GI206" s="268"/>
      <c r="GJ206" s="268"/>
      <c r="GK206" s="268"/>
      <c r="GL206" s="268"/>
      <c r="GM206" s="268"/>
      <c r="GN206" s="268"/>
      <c r="GO206" s="268"/>
      <c r="HB206" s="294"/>
      <c r="HC206" s="294"/>
      <c r="HL206" s="341"/>
      <c r="HM206" s="341"/>
      <c r="HN206" s="341"/>
    </row>
    <row r="207" spans="1:222" x14ac:dyDescent="0.3">
      <c r="A207" s="269"/>
      <c r="B207" s="270"/>
      <c r="C207" s="270"/>
      <c r="D207" s="269"/>
      <c r="E207" s="281"/>
      <c r="F207" s="269"/>
      <c r="G207" s="384"/>
      <c r="H207" s="276"/>
      <c r="I207" s="272"/>
      <c r="J207" s="271"/>
      <c r="K207" s="269"/>
      <c r="L207" s="270"/>
      <c r="M207" s="270"/>
      <c r="N207" s="269"/>
      <c r="O207" s="270"/>
      <c r="P207" s="270"/>
      <c r="Q207" s="270"/>
      <c r="R207" s="270"/>
      <c r="S207" s="270"/>
      <c r="T207" s="270"/>
      <c r="U207" s="270"/>
      <c r="V207" s="270"/>
      <c r="W207" s="270"/>
      <c r="X207" s="270"/>
      <c r="Y207" s="270"/>
      <c r="Z207" s="269"/>
      <c r="AA207" s="269"/>
      <c r="AB207" s="269"/>
      <c r="AC207" s="269"/>
      <c r="AD207" s="281"/>
      <c r="AE207" s="281"/>
      <c r="AF207" s="276"/>
      <c r="AG207" s="276"/>
      <c r="AH207" s="281"/>
      <c r="AI207" s="281"/>
      <c r="AJ207" s="269"/>
      <c r="AK207" s="276"/>
      <c r="AL207" s="276"/>
      <c r="AM207" s="270"/>
      <c r="AN207" s="270"/>
      <c r="AO207" s="270"/>
      <c r="AP207" s="270"/>
      <c r="AQ207" s="273"/>
      <c r="AR207" s="273"/>
      <c r="AS207" s="273"/>
      <c r="AT207" s="273"/>
      <c r="AU207" s="270"/>
      <c r="AV207" s="276"/>
      <c r="AW207" s="276"/>
      <c r="AX207" s="275"/>
      <c r="AY207" s="276"/>
      <c r="AZ207" s="276"/>
      <c r="BA207" s="275"/>
      <c r="BB207" s="276"/>
      <c r="BC207" s="276"/>
      <c r="BD207" s="276"/>
      <c r="BE207" s="276"/>
      <c r="BF207" s="270"/>
      <c r="BG207" s="351"/>
      <c r="BH207" s="270"/>
      <c r="BI207" s="270"/>
      <c r="BJ207" s="276"/>
      <c r="BK207" s="276"/>
      <c r="BL207" s="370"/>
      <c r="BM207" s="373"/>
      <c r="BN207" s="370"/>
      <c r="BO207" s="282"/>
      <c r="BP207" s="276"/>
      <c r="BQ207" s="273"/>
      <c r="BR207" s="281"/>
      <c r="BS207" s="276"/>
      <c r="BT207" s="272"/>
      <c r="BU207" s="272"/>
      <c r="BV207" s="272"/>
      <c r="BW207" s="272"/>
      <c r="BX207" s="272"/>
      <c r="BY207" s="272"/>
      <c r="BZ207" s="272"/>
      <c r="CA207" s="277"/>
      <c r="CB207" s="273"/>
      <c r="CC207" s="276"/>
      <c r="CD207" s="275"/>
      <c r="CE207" s="275"/>
      <c r="CF207" s="270"/>
      <c r="CG207" s="270"/>
      <c r="CH207" s="269"/>
      <c r="CI207" s="281"/>
      <c r="CJ207" s="270"/>
      <c r="CK207" s="278"/>
      <c r="CL207" s="278"/>
      <c r="CM207" s="278"/>
      <c r="CN207" s="279"/>
      <c r="CO207" s="279"/>
      <c r="CP207" s="269"/>
      <c r="CQ207" s="281"/>
      <c r="CR207" s="276"/>
      <c r="CS207" s="272"/>
      <c r="CT207" s="272"/>
      <c r="CU207" s="278"/>
      <c r="CV207" s="278"/>
      <c r="CW207" s="278"/>
      <c r="CX207" s="278"/>
      <c r="CY207" s="278"/>
      <c r="CZ207" s="278"/>
      <c r="DA207" s="278"/>
      <c r="DB207" s="281"/>
      <c r="DC207" s="276"/>
      <c r="DD207" s="276"/>
      <c r="DE207" s="269"/>
      <c r="DF207" s="269"/>
      <c r="DG207" s="270"/>
      <c r="DH207" s="270"/>
      <c r="DI207" s="276"/>
      <c r="DJ207" s="276"/>
      <c r="DK207" s="276"/>
      <c r="DL207" s="276"/>
      <c r="DM207" s="272"/>
      <c r="DN207" s="269"/>
      <c r="DO207" s="269"/>
      <c r="DP207" s="272"/>
      <c r="DQ207" s="269"/>
      <c r="DR207" s="281"/>
      <c r="DS207" s="269"/>
      <c r="DT207" s="274"/>
      <c r="DU207" s="275"/>
      <c r="DV207" s="275"/>
      <c r="DW207" s="273"/>
      <c r="DX207" s="273"/>
      <c r="DY207" s="275"/>
      <c r="DZ207" s="275"/>
      <c r="EA207" s="275"/>
      <c r="EB207" s="275"/>
      <c r="EC207" s="275"/>
      <c r="ED207" s="275"/>
      <c r="EE207" s="275"/>
      <c r="EF207" s="275"/>
      <c r="EG207" s="275"/>
      <c r="EH207" s="275"/>
      <c r="EI207" s="275"/>
      <c r="EJ207" s="275"/>
      <c r="EK207" s="273"/>
      <c r="EL207" s="289"/>
      <c r="EM207" s="289"/>
      <c r="EN207" s="289"/>
      <c r="EO207" s="289"/>
      <c r="EP207" s="289"/>
      <c r="EQ207" s="289"/>
      <c r="ER207" s="289"/>
      <c r="ES207" s="289"/>
      <c r="ET207" s="289"/>
      <c r="EU207" s="289"/>
      <c r="EV207" s="289"/>
      <c r="EW207" s="289"/>
      <c r="EX207" s="289"/>
      <c r="EY207" s="289"/>
      <c r="EZ207" s="289"/>
      <c r="FA207" s="289"/>
      <c r="FB207" s="289"/>
      <c r="FC207" s="289"/>
      <c r="FD207" s="289"/>
      <c r="FE207" s="290"/>
      <c r="FF207" s="290"/>
      <c r="FG207" s="290"/>
      <c r="FH207" s="290"/>
      <c r="FI207" s="290"/>
      <c r="FJ207" s="290"/>
      <c r="FK207" s="290"/>
      <c r="FL207" s="290"/>
      <c r="FM207" s="290"/>
      <c r="FN207" s="290"/>
      <c r="FO207" s="290"/>
      <c r="FP207" s="290"/>
      <c r="FQ207" s="290"/>
      <c r="FR207" s="290"/>
      <c r="FS207" s="290"/>
      <c r="FT207" s="290"/>
      <c r="FU207" s="290"/>
      <c r="FV207" s="290"/>
      <c r="FW207" s="290"/>
      <c r="FX207" s="268"/>
      <c r="FY207" s="268"/>
      <c r="FZ207" s="268"/>
      <c r="GA207" s="268"/>
      <c r="GB207" s="268"/>
      <c r="GC207" s="268"/>
      <c r="GD207" s="268"/>
      <c r="GE207" s="268"/>
      <c r="GF207" s="268"/>
      <c r="GG207" s="268"/>
      <c r="GH207" s="268"/>
      <c r="GI207" s="268"/>
      <c r="GJ207" s="268"/>
      <c r="GK207" s="268"/>
      <c r="GL207" s="268"/>
      <c r="GM207" s="268"/>
      <c r="GN207" s="268"/>
      <c r="GO207" s="268"/>
      <c r="HB207" s="294"/>
      <c r="HC207" s="294"/>
      <c r="HL207" s="341"/>
      <c r="HM207" s="341"/>
      <c r="HN207" s="341"/>
    </row>
    <row r="208" spans="1:222" x14ac:dyDescent="0.3">
      <c r="A208" s="269"/>
      <c r="B208" s="270"/>
      <c r="C208" s="270"/>
      <c r="D208" s="269"/>
      <c r="E208" s="281"/>
      <c r="F208" s="269"/>
      <c r="G208" s="384"/>
      <c r="H208" s="276"/>
      <c r="I208" s="272"/>
      <c r="J208" s="271"/>
      <c r="K208" s="269"/>
      <c r="L208" s="270"/>
      <c r="M208" s="270"/>
      <c r="N208" s="269"/>
      <c r="O208" s="270"/>
      <c r="P208" s="270"/>
      <c r="Q208" s="270"/>
      <c r="R208" s="270"/>
      <c r="S208" s="270"/>
      <c r="T208" s="270"/>
      <c r="U208" s="270"/>
      <c r="V208" s="270"/>
      <c r="W208" s="270"/>
      <c r="X208" s="270"/>
      <c r="Y208" s="270"/>
      <c r="Z208" s="269"/>
      <c r="AA208" s="269"/>
      <c r="AB208" s="269"/>
      <c r="AC208" s="269"/>
      <c r="AD208" s="281"/>
      <c r="AE208" s="281"/>
      <c r="AF208" s="276"/>
      <c r="AG208" s="276"/>
      <c r="AH208" s="281"/>
      <c r="AI208" s="281"/>
      <c r="AJ208" s="269"/>
      <c r="AK208" s="276"/>
      <c r="AL208" s="276"/>
      <c r="AM208" s="270"/>
      <c r="AN208" s="270"/>
      <c r="AO208" s="270"/>
      <c r="AP208" s="270"/>
      <c r="AQ208" s="273"/>
      <c r="AR208" s="273"/>
      <c r="AS208" s="273"/>
      <c r="AT208" s="273"/>
      <c r="AU208" s="270"/>
      <c r="AV208" s="276"/>
      <c r="AW208" s="276"/>
      <c r="AX208" s="275"/>
      <c r="AY208" s="276"/>
      <c r="AZ208" s="276"/>
      <c r="BA208" s="275"/>
      <c r="BB208" s="276"/>
      <c r="BC208" s="276"/>
      <c r="BD208" s="276"/>
      <c r="BE208" s="276"/>
      <c r="BF208" s="270"/>
      <c r="BG208" s="351"/>
      <c r="BH208" s="270"/>
      <c r="BI208" s="270"/>
      <c r="BJ208" s="276"/>
      <c r="BK208" s="276"/>
      <c r="BL208" s="370"/>
      <c r="BM208" s="373"/>
      <c r="BN208" s="370"/>
      <c r="BO208" s="282"/>
      <c r="BP208" s="276"/>
      <c r="BQ208" s="273"/>
      <c r="BR208" s="281"/>
      <c r="BS208" s="276"/>
      <c r="BT208" s="272"/>
      <c r="BU208" s="272"/>
      <c r="BV208" s="272"/>
      <c r="BW208" s="272"/>
      <c r="BX208" s="272"/>
      <c r="BY208" s="272"/>
      <c r="BZ208" s="272"/>
      <c r="CA208" s="277"/>
      <c r="CB208" s="273"/>
      <c r="CC208" s="276"/>
      <c r="CD208" s="275"/>
      <c r="CE208" s="275"/>
      <c r="CF208" s="270"/>
      <c r="CG208" s="270"/>
      <c r="CH208" s="269"/>
      <c r="CI208" s="281"/>
      <c r="CJ208" s="270"/>
      <c r="CK208" s="278"/>
      <c r="CL208" s="278"/>
      <c r="CM208" s="278"/>
      <c r="CN208" s="279"/>
      <c r="CO208" s="279"/>
      <c r="CP208" s="269"/>
      <c r="CQ208" s="281"/>
      <c r="CR208" s="276"/>
      <c r="CS208" s="272"/>
      <c r="CT208" s="272"/>
      <c r="CU208" s="278"/>
      <c r="CV208" s="278"/>
      <c r="CW208" s="278"/>
      <c r="CX208" s="278"/>
      <c r="CY208" s="278"/>
      <c r="CZ208" s="278"/>
      <c r="DA208" s="278"/>
      <c r="DB208" s="281"/>
      <c r="DC208" s="276"/>
      <c r="DD208" s="276"/>
      <c r="DE208" s="269"/>
      <c r="DF208" s="269"/>
      <c r="DG208" s="270"/>
      <c r="DH208" s="270"/>
      <c r="DI208" s="276"/>
      <c r="DJ208" s="276"/>
      <c r="DK208" s="276"/>
      <c r="DL208" s="276"/>
      <c r="DM208" s="272"/>
      <c r="DN208" s="269"/>
      <c r="DO208" s="269"/>
      <c r="DP208" s="272"/>
      <c r="DQ208" s="269"/>
      <c r="DR208" s="281"/>
      <c r="DS208" s="269"/>
      <c r="DT208" s="274"/>
      <c r="DU208" s="275"/>
      <c r="DV208" s="275"/>
      <c r="DW208" s="273"/>
      <c r="DX208" s="273"/>
      <c r="DY208" s="275"/>
      <c r="DZ208" s="275"/>
      <c r="EA208" s="275"/>
      <c r="EB208" s="275"/>
      <c r="EC208" s="275"/>
      <c r="ED208" s="275"/>
      <c r="EE208" s="275"/>
      <c r="EF208" s="275"/>
      <c r="EG208" s="275"/>
      <c r="EH208" s="275"/>
      <c r="EI208" s="275"/>
      <c r="EJ208" s="275"/>
      <c r="EK208" s="273"/>
      <c r="EL208" s="289"/>
      <c r="EM208" s="289"/>
      <c r="EN208" s="289"/>
      <c r="EO208" s="289"/>
      <c r="EP208" s="289"/>
      <c r="EQ208" s="289"/>
      <c r="ER208" s="289"/>
      <c r="ES208" s="289"/>
      <c r="ET208" s="289"/>
      <c r="EU208" s="289"/>
      <c r="EV208" s="289"/>
      <c r="EW208" s="289"/>
      <c r="EX208" s="289"/>
      <c r="EY208" s="289"/>
      <c r="EZ208" s="289"/>
      <c r="FA208" s="289"/>
      <c r="FB208" s="289"/>
      <c r="FC208" s="289"/>
      <c r="FD208" s="289"/>
      <c r="FE208" s="290"/>
      <c r="FF208" s="290"/>
      <c r="FG208" s="290"/>
      <c r="FH208" s="290"/>
      <c r="FI208" s="290"/>
      <c r="FJ208" s="290"/>
      <c r="FK208" s="290"/>
      <c r="FL208" s="290"/>
      <c r="FM208" s="290"/>
      <c r="FN208" s="290"/>
      <c r="FO208" s="290"/>
      <c r="FP208" s="290"/>
      <c r="FQ208" s="290"/>
      <c r="FR208" s="290"/>
      <c r="FS208" s="290"/>
      <c r="FT208" s="290"/>
      <c r="FU208" s="290"/>
      <c r="FV208" s="290"/>
      <c r="FW208" s="290"/>
      <c r="FX208" s="268"/>
      <c r="FY208" s="268"/>
      <c r="FZ208" s="268"/>
      <c r="GA208" s="268"/>
      <c r="GB208" s="268"/>
      <c r="GC208" s="268"/>
      <c r="GD208" s="268"/>
      <c r="GE208" s="268"/>
      <c r="GF208" s="268"/>
      <c r="GG208" s="268"/>
      <c r="GH208" s="268"/>
      <c r="GI208" s="268"/>
      <c r="GJ208" s="268"/>
      <c r="GK208" s="268"/>
      <c r="GL208" s="268"/>
      <c r="GM208" s="268"/>
      <c r="GN208" s="268"/>
      <c r="GO208" s="268"/>
      <c r="HB208" s="294"/>
      <c r="HC208" s="294"/>
      <c r="HL208" s="341"/>
      <c r="HM208" s="341"/>
      <c r="HN208" s="341"/>
    </row>
    <row r="209" spans="1:222" x14ac:dyDescent="0.3">
      <c r="A209" s="269"/>
      <c r="B209" s="270"/>
      <c r="C209" s="270"/>
      <c r="D209" s="269"/>
      <c r="E209" s="281"/>
      <c r="F209" s="269"/>
      <c r="G209" s="384"/>
      <c r="H209" s="276"/>
      <c r="I209" s="272"/>
      <c r="J209" s="271"/>
      <c r="K209" s="269"/>
      <c r="L209" s="270"/>
      <c r="M209" s="270"/>
      <c r="N209" s="269"/>
      <c r="O209" s="270"/>
      <c r="P209" s="270"/>
      <c r="Q209" s="270"/>
      <c r="R209" s="270"/>
      <c r="S209" s="270"/>
      <c r="T209" s="270"/>
      <c r="U209" s="270"/>
      <c r="V209" s="270"/>
      <c r="W209" s="270"/>
      <c r="X209" s="270"/>
      <c r="Y209" s="270"/>
      <c r="Z209" s="269"/>
      <c r="AA209" s="269"/>
      <c r="AB209" s="269"/>
      <c r="AC209" s="269"/>
      <c r="AD209" s="281"/>
      <c r="AE209" s="281"/>
      <c r="AF209" s="276"/>
      <c r="AG209" s="276"/>
      <c r="AH209" s="281"/>
      <c r="AI209" s="281"/>
      <c r="AJ209" s="269"/>
      <c r="AK209" s="276"/>
      <c r="AL209" s="276"/>
      <c r="AM209" s="270"/>
      <c r="AN209" s="270"/>
      <c r="AO209" s="270"/>
      <c r="AP209" s="270"/>
      <c r="AQ209" s="273"/>
      <c r="AR209" s="273"/>
      <c r="AS209" s="273"/>
      <c r="AT209" s="273"/>
      <c r="AU209" s="270"/>
      <c r="AV209" s="276"/>
      <c r="AW209" s="276"/>
      <c r="AX209" s="275"/>
      <c r="AY209" s="276"/>
      <c r="AZ209" s="276"/>
      <c r="BA209" s="275"/>
      <c r="BB209" s="276"/>
      <c r="BC209" s="276"/>
      <c r="BD209" s="276"/>
      <c r="BE209" s="276"/>
      <c r="BF209" s="270"/>
      <c r="BG209" s="351"/>
      <c r="BH209" s="270"/>
      <c r="BI209" s="270"/>
      <c r="BJ209" s="276"/>
      <c r="BK209" s="276"/>
      <c r="BL209" s="370"/>
      <c r="BM209" s="373"/>
      <c r="BN209" s="370"/>
      <c r="BO209" s="282"/>
      <c r="BP209" s="276"/>
      <c r="BQ209" s="273"/>
      <c r="BR209" s="281"/>
      <c r="BS209" s="276"/>
      <c r="BT209" s="272"/>
      <c r="BU209" s="272"/>
      <c r="BV209" s="272"/>
      <c r="BW209" s="272"/>
      <c r="BX209" s="272"/>
      <c r="BY209" s="272"/>
      <c r="BZ209" s="272"/>
      <c r="CA209" s="277"/>
      <c r="CB209" s="273"/>
      <c r="CC209" s="276"/>
      <c r="CD209" s="275"/>
      <c r="CE209" s="275"/>
      <c r="CF209" s="270"/>
      <c r="CG209" s="270"/>
      <c r="CH209" s="269"/>
      <c r="CI209" s="281"/>
      <c r="CJ209" s="270"/>
      <c r="CK209" s="278"/>
      <c r="CL209" s="278"/>
      <c r="CM209" s="278"/>
      <c r="CN209" s="279"/>
      <c r="CO209" s="279"/>
      <c r="CP209" s="269"/>
      <c r="CQ209" s="281"/>
      <c r="CR209" s="276"/>
      <c r="CS209" s="272"/>
      <c r="CT209" s="272"/>
      <c r="CU209" s="278"/>
      <c r="CV209" s="278"/>
      <c r="CW209" s="278"/>
      <c r="CX209" s="278"/>
      <c r="CY209" s="278"/>
      <c r="CZ209" s="278"/>
      <c r="DA209" s="278"/>
      <c r="DB209" s="281"/>
      <c r="DC209" s="276"/>
      <c r="DD209" s="276"/>
      <c r="DE209" s="269"/>
      <c r="DF209" s="269"/>
      <c r="DG209" s="270"/>
      <c r="DH209" s="270"/>
      <c r="DI209" s="276"/>
      <c r="DJ209" s="276"/>
      <c r="DK209" s="276"/>
      <c r="DL209" s="276"/>
      <c r="DM209" s="272"/>
      <c r="DN209" s="269"/>
      <c r="DO209" s="269"/>
      <c r="DP209" s="272"/>
      <c r="DQ209" s="269"/>
      <c r="DR209" s="281"/>
      <c r="DS209" s="269"/>
      <c r="DT209" s="274"/>
      <c r="DU209" s="275"/>
      <c r="DV209" s="275"/>
      <c r="DW209" s="273"/>
      <c r="DX209" s="273"/>
      <c r="DY209" s="275"/>
      <c r="DZ209" s="275"/>
      <c r="EA209" s="275"/>
      <c r="EB209" s="275"/>
      <c r="EC209" s="275"/>
      <c r="ED209" s="275"/>
      <c r="EE209" s="275"/>
      <c r="EF209" s="275"/>
      <c r="EG209" s="275"/>
      <c r="EH209" s="275"/>
      <c r="EI209" s="275"/>
      <c r="EJ209" s="275"/>
      <c r="EK209" s="273"/>
      <c r="EL209" s="289"/>
      <c r="EM209" s="289"/>
      <c r="EN209" s="289"/>
      <c r="EO209" s="289"/>
      <c r="EP209" s="289"/>
      <c r="EQ209" s="289"/>
      <c r="ER209" s="289"/>
      <c r="ES209" s="289"/>
      <c r="ET209" s="289"/>
      <c r="EU209" s="289"/>
      <c r="EV209" s="289"/>
      <c r="EW209" s="289"/>
      <c r="EX209" s="289"/>
      <c r="EY209" s="289"/>
      <c r="EZ209" s="289"/>
      <c r="FA209" s="289"/>
      <c r="FB209" s="289"/>
      <c r="FC209" s="289"/>
      <c r="FD209" s="289"/>
      <c r="FE209" s="290"/>
      <c r="FF209" s="290"/>
      <c r="FG209" s="290"/>
      <c r="FH209" s="290"/>
      <c r="FI209" s="290"/>
      <c r="FJ209" s="290"/>
      <c r="FK209" s="290"/>
      <c r="FL209" s="290"/>
      <c r="FM209" s="290"/>
      <c r="FN209" s="290"/>
      <c r="FO209" s="290"/>
      <c r="FP209" s="290"/>
      <c r="FQ209" s="290"/>
      <c r="FR209" s="290"/>
      <c r="FS209" s="290"/>
      <c r="FT209" s="290"/>
      <c r="FU209" s="290"/>
      <c r="FV209" s="290"/>
      <c r="FW209" s="290"/>
      <c r="FX209" s="268"/>
      <c r="FY209" s="268"/>
      <c r="FZ209" s="268"/>
      <c r="GA209" s="268"/>
      <c r="GB209" s="268"/>
      <c r="GC209" s="268"/>
      <c r="GD209" s="268"/>
      <c r="GE209" s="268"/>
      <c r="GF209" s="268"/>
      <c r="GG209" s="268"/>
      <c r="GH209" s="268"/>
      <c r="GI209" s="268"/>
      <c r="GJ209" s="268"/>
      <c r="GK209" s="268"/>
      <c r="GL209" s="268"/>
      <c r="GM209" s="268"/>
      <c r="GN209" s="268"/>
      <c r="GO209" s="268"/>
      <c r="HB209" s="294"/>
      <c r="HC209" s="294"/>
      <c r="HL209" s="341"/>
      <c r="HM209" s="341"/>
      <c r="HN209" s="341"/>
    </row>
    <row r="210" spans="1:222" x14ac:dyDescent="0.3">
      <c r="A210" s="269"/>
      <c r="B210" s="270"/>
      <c r="C210" s="270"/>
      <c r="D210" s="269"/>
      <c r="E210" s="281"/>
      <c r="F210" s="269"/>
      <c r="G210" s="384"/>
      <c r="H210" s="276"/>
      <c r="I210" s="272"/>
      <c r="J210" s="271"/>
      <c r="K210" s="269"/>
      <c r="L210" s="270"/>
      <c r="M210" s="270"/>
      <c r="N210" s="269"/>
      <c r="O210" s="270"/>
      <c r="P210" s="270"/>
      <c r="Q210" s="270"/>
      <c r="R210" s="270"/>
      <c r="S210" s="270"/>
      <c r="T210" s="270"/>
      <c r="U210" s="270"/>
      <c r="V210" s="270"/>
      <c r="W210" s="270"/>
      <c r="X210" s="270"/>
      <c r="Y210" s="270"/>
      <c r="Z210" s="269"/>
      <c r="AA210" s="269"/>
      <c r="AB210" s="269"/>
      <c r="AC210" s="269"/>
      <c r="AD210" s="281"/>
      <c r="AE210" s="281"/>
      <c r="AF210" s="276"/>
      <c r="AG210" s="276"/>
      <c r="AH210" s="281"/>
      <c r="AI210" s="281"/>
      <c r="AJ210" s="269"/>
      <c r="AK210" s="276"/>
      <c r="AL210" s="276"/>
      <c r="AM210" s="270"/>
      <c r="AN210" s="270"/>
      <c r="AO210" s="270"/>
      <c r="AP210" s="270"/>
      <c r="AQ210" s="273"/>
      <c r="AR210" s="273"/>
      <c r="AS210" s="273"/>
      <c r="AT210" s="273"/>
      <c r="AU210" s="270"/>
      <c r="AV210" s="276"/>
      <c r="AW210" s="276"/>
      <c r="AX210" s="275"/>
      <c r="AY210" s="276"/>
      <c r="AZ210" s="276"/>
      <c r="BA210" s="275"/>
      <c r="BB210" s="276"/>
      <c r="BC210" s="276"/>
      <c r="BD210" s="276"/>
      <c r="BE210" s="276"/>
      <c r="BF210" s="270"/>
      <c r="BG210" s="351"/>
      <c r="BH210" s="270"/>
      <c r="BI210" s="270"/>
      <c r="BJ210" s="276"/>
      <c r="BK210" s="276"/>
      <c r="BL210" s="370"/>
      <c r="BM210" s="373"/>
      <c r="BN210" s="370"/>
      <c r="BO210" s="282"/>
      <c r="BP210" s="276"/>
      <c r="BQ210" s="273"/>
      <c r="BR210" s="281"/>
      <c r="BS210" s="276"/>
      <c r="BT210" s="272"/>
      <c r="BU210" s="272"/>
      <c r="BV210" s="272"/>
      <c r="BW210" s="272"/>
      <c r="BX210" s="272"/>
      <c r="BY210" s="272"/>
      <c r="BZ210" s="272"/>
      <c r="CA210" s="277"/>
      <c r="CB210" s="273"/>
      <c r="CC210" s="276"/>
      <c r="CD210" s="275"/>
      <c r="CE210" s="275"/>
      <c r="CF210" s="270"/>
      <c r="CG210" s="270"/>
      <c r="CH210" s="269"/>
      <c r="CI210" s="281"/>
      <c r="CJ210" s="270"/>
      <c r="CK210" s="278"/>
      <c r="CL210" s="278"/>
      <c r="CM210" s="278"/>
      <c r="CN210" s="279"/>
      <c r="CO210" s="279"/>
      <c r="CP210" s="269"/>
      <c r="CQ210" s="281"/>
      <c r="CR210" s="276"/>
      <c r="CS210" s="272"/>
      <c r="CT210" s="272"/>
      <c r="CU210" s="278"/>
      <c r="CV210" s="278"/>
      <c r="CW210" s="278"/>
      <c r="CX210" s="278"/>
      <c r="CY210" s="278"/>
      <c r="CZ210" s="278"/>
      <c r="DA210" s="278"/>
      <c r="DB210" s="281"/>
      <c r="DC210" s="276"/>
      <c r="DD210" s="276"/>
      <c r="DE210" s="269"/>
      <c r="DF210" s="269"/>
      <c r="DG210" s="270"/>
      <c r="DH210" s="270"/>
      <c r="DI210" s="276"/>
      <c r="DJ210" s="276"/>
      <c r="DK210" s="276"/>
      <c r="DL210" s="276"/>
      <c r="DM210" s="272"/>
      <c r="DN210" s="269"/>
      <c r="DO210" s="269"/>
      <c r="DP210" s="272"/>
      <c r="DQ210" s="269"/>
      <c r="DR210" s="281"/>
      <c r="DS210" s="269"/>
      <c r="DT210" s="274"/>
      <c r="DU210" s="275"/>
      <c r="DV210" s="275"/>
      <c r="DW210" s="273"/>
      <c r="DX210" s="273"/>
      <c r="DY210" s="275"/>
      <c r="DZ210" s="275"/>
      <c r="EA210" s="275"/>
      <c r="EB210" s="275"/>
      <c r="EC210" s="275"/>
      <c r="ED210" s="275"/>
      <c r="EE210" s="275"/>
      <c r="EF210" s="275"/>
      <c r="EG210" s="275"/>
      <c r="EH210" s="275"/>
      <c r="EI210" s="275"/>
      <c r="EJ210" s="275"/>
      <c r="EK210" s="273"/>
      <c r="EL210" s="289"/>
      <c r="EM210" s="289"/>
      <c r="EN210" s="289"/>
      <c r="EO210" s="289"/>
      <c r="EP210" s="289"/>
      <c r="EQ210" s="289"/>
      <c r="ER210" s="289"/>
      <c r="ES210" s="289"/>
      <c r="ET210" s="289"/>
      <c r="EU210" s="289"/>
      <c r="EV210" s="289"/>
      <c r="EW210" s="289"/>
      <c r="EX210" s="289"/>
      <c r="EY210" s="289"/>
      <c r="EZ210" s="289"/>
      <c r="FA210" s="289"/>
      <c r="FB210" s="289"/>
      <c r="FC210" s="289"/>
      <c r="FD210" s="289"/>
      <c r="FE210" s="290"/>
      <c r="FF210" s="290"/>
      <c r="FG210" s="290"/>
      <c r="FH210" s="290"/>
      <c r="FI210" s="290"/>
      <c r="FJ210" s="290"/>
      <c r="FK210" s="290"/>
      <c r="FL210" s="290"/>
      <c r="FM210" s="290"/>
      <c r="FN210" s="290"/>
      <c r="FO210" s="290"/>
      <c r="FP210" s="290"/>
      <c r="FQ210" s="290"/>
      <c r="FR210" s="290"/>
      <c r="FS210" s="290"/>
      <c r="FT210" s="290"/>
      <c r="FU210" s="290"/>
      <c r="FV210" s="290"/>
      <c r="FW210" s="290"/>
      <c r="FX210" s="268"/>
      <c r="FY210" s="268"/>
      <c r="FZ210" s="268"/>
      <c r="GA210" s="268"/>
      <c r="GB210" s="268"/>
      <c r="GC210" s="268"/>
      <c r="GD210" s="268"/>
      <c r="GE210" s="268"/>
      <c r="GF210" s="268"/>
      <c r="GG210" s="268"/>
      <c r="GH210" s="268"/>
      <c r="GI210" s="268"/>
      <c r="GJ210" s="268"/>
      <c r="GK210" s="268"/>
      <c r="GL210" s="268"/>
      <c r="GM210" s="268"/>
      <c r="GN210" s="268"/>
      <c r="GO210" s="268"/>
      <c r="HB210" s="294"/>
      <c r="HC210" s="294"/>
      <c r="HL210" s="341"/>
      <c r="HM210" s="341"/>
      <c r="HN210" s="341"/>
    </row>
    <row r="211" spans="1:222" x14ac:dyDescent="0.3">
      <c r="A211" s="269"/>
      <c r="B211" s="270"/>
      <c r="C211" s="270"/>
      <c r="D211" s="269"/>
      <c r="E211" s="281"/>
      <c r="F211" s="269"/>
      <c r="G211" s="384"/>
      <c r="H211" s="276"/>
      <c r="I211" s="272"/>
      <c r="J211" s="271"/>
      <c r="K211" s="269"/>
      <c r="L211" s="270"/>
      <c r="M211" s="270"/>
      <c r="N211" s="269"/>
      <c r="O211" s="270"/>
      <c r="P211" s="270"/>
      <c r="Q211" s="270"/>
      <c r="R211" s="270"/>
      <c r="S211" s="270"/>
      <c r="T211" s="270"/>
      <c r="U211" s="270"/>
      <c r="V211" s="270"/>
      <c r="W211" s="270"/>
      <c r="X211" s="270"/>
      <c r="Y211" s="270"/>
      <c r="Z211" s="269"/>
      <c r="AA211" s="269"/>
      <c r="AB211" s="269"/>
      <c r="AC211" s="269"/>
      <c r="AD211" s="281"/>
      <c r="AE211" s="281"/>
      <c r="AF211" s="276"/>
      <c r="AG211" s="276"/>
      <c r="AH211" s="281"/>
      <c r="AI211" s="281"/>
      <c r="AJ211" s="269"/>
      <c r="AK211" s="276"/>
      <c r="AL211" s="276"/>
      <c r="AM211" s="270"/>
      <c r="AN211" s="270"/>
      <c r="AO211" s="270"/>
      <c r="AP211" s="270"/>
      <c r="AQ211" s="273"/>
      <c r="AR211" s="273"/>
      <c r="AS211" s="273"/>
      <c r="AT211" s="273"/>
      <c r="AU211" s="270"/>
      <c r="AV211" s="276"/>
      <c r="AW211" s="276"/>
      <c r="AX211" s="275"/>
      <c r="AY211" s="276"/>
      <c r="AZ211" s="276"/>
      <c r="BA211" s="275"/>
      <c r="BB211" s="276"/>
      <c r="BC211" s="276"/>
      <c r="BD211" s="276"/>
      <c r="BE211" s="276"/>
      <c r="BF211" s="270"/>
      <c r="BG211" s="351"/>
      <c r="BH211" s="270"/>
      <c r="BI211" s="270"/>
      <c r="BJ211" s="276"/>
      <c r="BK211" s="276"/>
      <c r="BL211" s="370"/>
      <c r="BM211" s="373"/>
      <c r="BN211" s="370"/>
      <c r="BO211" s="282"/>
      <c r="BP211" s="276"/>
      <c r="BQ211" s="273"/>
      <c r="BR211" s="281"/>
      <c r="BS211" s="276"/>
      <c r="BT211" s="272"/>
      <c r="BU211" s="272"/>
      <c r="BV211" s="272"/>
      <c r="BW211" s="272"/>
      <c r="BX211" s="272"/>
      <c r="BY211" s="272"/>
      <c r="BZ211" s="272"/>
      <c r="CA211" s="277"/>
      <c r="CB211" s="273"/>
      <c r="CC211" s="276"/>
      <c r="CD211" s="275"/>
      <c r="CE211" s="275"/>
      <c r="CF211" s="270"/>
      <c r="CG211" s="270"/>
      <c r="CH211" s="269"/>
      <c r="CI211" s="281"/>
      <c r="CJ211" s="270"/>
      <c r="CK211" s="278"/>
      <c r="CL211" s="278"/>
      <c r="CM211" s="278"/>
      <c r="CN211" s="279"/>
      <c r="CO211" s="279"/>
      <c r="CP211" s="269"/>
      <c r="CQ211" s="281"/>
      <c r="CR211" s="276"/>
      <c r="CS211" s="272"/>
      <c r="CT211" s="272"/>
      <c r="CU211" s="278"/>
      <c r="CV211" s="278"/>
      <c r="CW211" s="278"/>
      <c r="CX211" s="278"/>
      <c r="CY211" s="278"/>
      <c r="CZ211" s="278"/>
      <c r="DA211" s="278"/>
      <c r="DB211" s="281"/>
      <c r="DC211" s="276"/>
      <c r="DD211" s="276"/>
      <c r="DE211" s="269"/>
      <c r="DF211" s="269"/>
      <c r="DG211" s="270"/>
      <c r="DH211" s="270"/>
      <c r="DI211" s="276"/>
      <c r="DJ211" s="276"/>
      <c r="DK211" s="276"/>
      <c r="DL211" s="276"/>
      <c r="DM211" s="272"/>
      <c r="DN211" s="269"/>
      <c r="DO211" s="269"/>
      <c r="DP211" s="272"/>
      <c r="DQ211" s="269"/>
      <c r="DR211" s="281"/>
      <c r="DS211" s="269"/>
      <c r="DT211" s="274"/>
      <c r="DU211" s="275"/>
      <c r="DV211" s="275"/>
      <c r="DW211" s="273"/>
      <c r="DX211" s="273"/>
      <c r="DY211" s="275"/>
      <c r="DZ211" s="275"/>
      <c r="EA211" s="275"/>
      <c r="EB211" s="275"/>
      <c r="EC211" s="275"/>
      <c r="ED211" s="275"/>
      <c r="EE211" s="275"/>
      <c r="EF211" s="275"/>
      <c r="EG211" s="275"/>
      <c r="EH211" s="275"/>
      <c r="EI211" s="275"/>
      <c r="EJ211" s="275"/>
      <c r="EK211" s="273"/>
      <c r="EL211" s="289"/>
      <c r="EM211" s="289"/>
      <c r="EN211" s="289"/>
      <c r="EO211" s="289"/>
      <c r="EP211" s="289"/>
      <c r="EQ211" s="289"/>
      <c r="ER211" s="289"/>
      <c r="ES211" s="289"/>
      <c r="ET211" s="289"/>
      <c r="EU211" s="289"/>
      <c r="EV211" s="289"/>
      <c r="EW211" s="289"/>
      <c r="EX211" s="289"/>
      <c r="EY211" s="289"/>
      <c r="EZ211" s="289"/>
      <c r="FA211" s="289"/>
      <c r="FB211" s="289"/>
      <c r="FC211" s="289"/>
      <c r="FD211" s="289"/>
      <c r="FE211" s="290"/>
      <c r="FF211" s="290"/>
      <c r="FG211" s="290"/>
      <c r="FH211" s="290"/>
      <c r="FI211" s="290"/>
      <c r="FJ211" s="290"/>
      <c r="FK211" s="290"/>
      <c r="FL211" s="290"/>
      <c r="FM211" s="290"/>
      <c r="FN211" s="290"/>
      <c r="FO211" s="290"/>
      <c r="FP211" s="290"/>
      <c r="FQ211" s="290"/>
      <c r="FR211" s="290"/>
      <c r="FS211" s="290"/>
      <c r="FT211" s="290"/>
      <c r="FU211" s="290"/>
      <c r="FV211" s="290"/>
      <c r="FW211" s="290"/>
      <c r="FX211" s="268"/>
      <c r="FY211" s="268"/>
      <c r="FZ211" s="268"/>
      <c r="GA211" s="268"/>
      <c r="GB211" s="268"/>
      <c r="GC211" s="268"/>
      <c r="GD211" s="268"/>
      <c r="GE211" s="268"/>
      <c r="GF211" s="268"/>
      <c r="GG211" s="268"/>
      <c r="GH211" s="268"/>
      <c r="GI211" s="268"/>
      <c r="GJ211" s="268"/>
      <c r="GK211" s="268"/>
      <c r="GL211" s="268"/>
      <c r="GM211" s="268"/>
      <c r="GN211" s="268"/>
      <c r="GO211" s="268"/>
      <c r="HB211" s="294"/>
      <c r="HC211" s="294"/>
      <c r="HL211" s="341"/>
      <c r="HM211" s="341"/>
      <c r="HN211" s="341"/>
    </row>
    <row r="212" spans="1:222" x14ac:dyDescent="0.3">
      <c r="A212" s="269"/>
      <c r="B212" s="270"/>
      <c r="C212" s="270"/>
      <c r="D212" s="269"/>
      <c r="E212" s="281"/>
      <c r="F212" s="269"/>
      <c r="G212" s="384"/>
      <c r="H212" s="276"/>
      <c r="I212" s="272"/>
      <c r="J212" s="271"/>
      <c r="K212" s="269"/>
      <c r="L212" s="270"/>
      <c r="M212" s="270"/>
      <c r="N212" s="269"/>
      <c r="O212" s="270"/>
      <c r="P212" s="270"/>
      <c r="Q212" s="270"/>
      <c r="R212" s="270"/>
      <c r="S212" s="270"/>
      <c r="T212" s="270"/>
      <c r="U212" s="270"/>
      <c r="V212" s="270"/>
      <c r="W212" s="270"/>
      <c r="X212" s="270"/>
      <c r="Y212" s="270"/>
      <c r="Z212" s="269"/>
      <c r="AA212" s="269"/>
      <c r="AB212" s="269"/>
      <c r="AC212" s="269"/>
      <c r="AD212" s="281"/>
      <c r="AE212" s="281"/>
      <c r="AF212" s="276"/>
      <c r="AG212" s="276"/>
      <c r="AH212" s="281"/>
      <c r="AI212" s="281"/>
      <c r="AJ212" s="269"/>
      <c r="AK212" s="276"/>
      <c r="AL212" s="276"/>
      <c r="AM212" s="270"/>
      <c r="AN212" s="270"/>
      <c r="AO212" s="270"/>
      <c r="AP212" s="270"/>
      <c r="AQ212" s="273"/>
      <c r="AR212" s="273"/>
      <c r="AS212" s="273"/>
      <c r="AT212" s="273"/>
      <c r="AU212" s="270"/>
      <c r="AV212" s="276"/>
      <c r="AW212" s="276"/>
      <c r="AX212" s="275"/>
      <c r="AY212" s="276"/>
      <c r="AZ212" s="276"/>
      <c r="BA212" s="275"/>
      <c r="BB212" s="276"/>
      <c r="BC212" s="276"/>
      <c r="BD212" s="276"/>
      <c r="BE212" s="276"/>
      <c r="BF212" s="270"/>
      <c r="BG212" s="351"/>
      <c r="BH212" s="270"/>
      <c r="BI212" s="270"/>
      <c r="BJ212" s="276"/>
      <c r="BK212" s="276"/>
      <c r="BL212" s="370"/>
      <c r="BM212" s="373"/>
      <c r="BN212" s="370"/>
      <c r="BO212" s="282"/>
      <c r="BP212" s="276"/>
      <c r="BQ212" s="273"/>
      <c r="BR212" s="281"/>
      <c r="BS212" s="276"/>
      <c r="BT212" s="272"/>
      <c r="BU212" s="272"/>
      <c r="BV212" s="272"/>
      <c r="BW212" s="272"/>
      <c r="BX212" s="272"/>
      <c r="BY212" s="272"/>
      <c r="BZ212" s="272"/>
      <c r="CA212" s="277"/>
      <c r="CB212" s="273"/>
      <c r="CC212" s="276"/>
      <c r="CD212" s="275"/>
      <c r="CE212" s="275"/>
      <c r="CF212" s="270"/>
      <c r="CG212" s="270"/>
      <c r="CH212" s="269"/>
      <c r="CI212" s="281"/>
      <c r="CJ212" s="270"/>
      <c r="CK212" s="278"/>
      <c r="CL212" s="278"/>
      <c r="CM212" s="278"/>
      <c r="CN212" s="279"/>
      <c r="CO212" s="279"/>
      <c r="CP212" s="269"/>
      <c r="CQ212" s="281"/>
      <c r="CR212" s="276"/>
      <c r="CS212" s="272"/>
      <c r="CT212" s="272"/>
      <c r="CU212" s="278"/>
      <c r="CV212" s="278"/>
      <c r="CW212" s="278"/>
      <c r="CX212" s="278"/>
      <c r="CY212" s="278"/>
      <c r="CZ212" s="278"/>
      <c r="DA212" s="278"/>
      <c r="DB212" s="281"/>
      <c r="DC212" s="276"/>
      <c r="DD212" s="276"/>
      <c r="DE212" s="269"/>
      <c r="DF212" s="269"/>
      <c r="DG212" s="270"/>
      <c r="DH212" s="270"/>
      <c r="DI212" s="276"/>
      <c r="DJ212" s="276"/>
      <c r="DK212" s="276"/>
      <c r="DL212" s="276"/>
      <c r="DM212" s="272"/>
      <c r="DN212" s="269"/>
      <c r="DO212" s="269"/>
      <c r="DP212" s="272"/>
      <c r="DQ212" s="269"/>
      <c r="DR212" s="281"/>
      <c r="DS212" s="269"/>
      <c r="DT212" s="274"/>
      <c r="DU212" s="275"/>
      <c r="DV212" s="275"/>
      <c r="DW212" s="273"/>
      <c r="DX212" s="273"/>
      <c r="DY212" s="275"/>
      <c r="DZ212" s="275"/>
      <c r="EA212" s="275"/>
      <c r="EB212" s="275"/>
      <c r="EC212" s="275"/>
      <c r="ED212" s="275"/>
      <c r="EE212" s="275"/>
      <c r="EF212" s="275"/>
      <c r="EG212" s="275"/>
      <c r="EH212" s="275"/>
      <c r="EI212" s="275"/>
      <c r="EJ212" s="275"/>
      <c r="EK212" s="273"/>
      <c r="EL212" s="289"/>
      <c r="EM212" s="289"/>
      <c r="EN212" s="289"/>
      <c r="EO212" s="289"/>
      <c r="EP212" s="289"/>
      <c r="EQ212" s="289"/>
      <c r="ER212" s="289"/>
      <c r="ES212" s="289"/>
      <c r="ET212" s="289"/>
      <c r="EU212" s="289"/>
      <c r="EV212" s="289"/>
      <c r="EW212" s="289"/>
      <c r="EX212" s="289"/>
      <c r="EY212" s="289"/>
      <c r="EZ212" s="289"/>
      <c r="FA212" s="289"/>
      <c r="FB212" s="289"/>
      <c r="FC212" s="289"/>
      <c r="FD212" s="289"/>
      <c r="FE212" s="290"/>
      <c r="FF212" s="290"/>
      <c r="FG212" s="290"/>
      <c r="FH212" s="290"/>
      <c r="FI212" s="290"/>
      <c r="FJ212" s="290"/>
      <c r="FK212" s="290"/>
      <c r="FL212" s="290"/>
      <c r="FM212" s="290"/>
      <c r="FN212" s="290"/>
      <c r="FO212" s="290"/>
      <c r="FP212" s="290"/>
      <c r="FQ212" s="290"/>
      <c r="FR212" s="290"/>
      <c r="FS212" s="290"/>
      <c r="FT212" s="290"/>
      <c r="FU212" s="290"/>
      <c r="FV212" s="290"/>
      <c r="FW212" s="290"/>
      <c r="FX212" s="268"/>
      <c r="FY212" s="268"/>
      <c r="FZ212" s="268"/>
      <c r="GA212" s="268"/>
      <c r="GB212" s="268"/>
      <c r="GC212" s="268"/>
      <c r="GD212" s="268"/>
      <c r="GE212" s="268"/>
      <c r="GF212" s="268"/>
      <c r="GG212" s="268"/>
      <c r="GH212" s="268"/>
      <c r="GI212" s="268"/>
      <c r="GJ212" s="268"/>
      <c r="GK212" s="268"/>
      <c r="GL212" s="268"/>
      <c r="GM212" s="268"/>
      <c r="GN212" s="268"/>
      <c r="GO212" s="268"/>
      <c r="HB212" s="294"/>
      <c r="HC212" s="294"/>
      <c r="HL212" s="341"/>
      <c r="HM212" s="341"/>
      <c r="HN212" s="341"/>
    </row>
    <row r="213" spans="1:222" x14ac:dyDescent="0.3">
      <c r="A213" s="269"/>
      <c r="B213" s="270"/>
      <c r="C213" s="270"/>
      <c r="D213" s="269"/>
      <c r="E213" s="281"/>
      <c r="F213" s="269"/>
      <c r="G213" s="384"/>
      <c r="H213" s="276"/>
      <c r="I213" s="272"/>
      <c r="J213" s="271"/>
      <c r="K213" s="269"/>
      <c r="L213" s="270"/>
      <c r="M213" s="270"/>
      <c r="N213" s="269"/>
      <c r="O213" s="270"/>
      <c r="P213" s="270"/>
      <c r="Q213" s="270"/>
      <c r="R213" s="270"/>
      <c r="S213" s="270"/>
      <c r="T213" s="270"/>
      <c r="U213" s="270"/>
      <c r="V213" s="270"/>
      <c r="W213" s="270"/>
      <c r="X213" s="270"/>
      <c r="Y213" s="270"/>
      <c r="Z213" s="269"/>
      <c r="AA213" s="269"/>
      <c r="AB213" s="269"/>
      <c r="AC213" s="269"/>
      <c r="AD213" s="281"/>
      <c r="AE213" s="281"/>
      <c r="AF213" s="276"/>
      <c r="AG213" s="276"/>
      <c r="AH213" s="281"/>
      <c r="AI213" s="281"/>
      <c r="AJ213" s="269"/>
      <c r="AK213" s="276"/>
      <c r="AL213" s="276"/>
      <c r="AM213" s="270"/>
      <c r="AN213" s="270"/>
      <c r="AO213" s="270"/>
      <c r="AP213" s="270"/>
      <c r="AQ213" s="273"/>
      <c r="AR213" s="273"/>
      <c r="AS213" s="273"/>
      <c r="AT213" s="273"/>
      <c r="AU213" s="270"/>
      <c r="AV213" s="276"/>
      <c r="AW213" s="276"/>
      <c r="AX213" s="275"/>
      <c r="AY213" s="276"/>
      <c r="AZ213" s="276"/>
      <c r="BA213" s="275"/>
      <c r="BB213" s="276"/>
      <c r="BC213" s="276"/>
      <c r="BD213" s="276"/>
      <c r="BE213" s="276"/>
      <c r="BF213" s="270"/>
      <c r="BG213" s="351"/>
      <c r="BH213" s="270"/>
      <c r="BI213" s="270"/>
      <c r="BJ213" s="276"/>
      <c r="BK213" s="276"/>
      <c r="BL213" s="370"/>
      <c r="BM213" s="373"/>
      <c r="BN213" s="370"/>
      <c r="BO213" s="282"/>
      <c r="BP213" s="276"/>
      <c r="BQ213" s="273"/>
      <c r="BR213" s="281"/>
      <c r="BS213" s="276"/>
      <c r="BT213" s="272"/>
      <c r="BU213" s="272"/>
      <c r="BV213" s="272"/>
      <c r="BW213" s="272"/>
      <c r="BX213" s="272"/>
      <c r="BY213" s="272"/>
      <c r="BZ213" s="272"/>
      <c r="CA213" s="277"/>
      <c r="CB213" s="273"/>
      <c r="CC213" s="276"/>
      <c r="CD213" s="275"/>
      <c r="CE213" s="275"/>
      <c r="CF213" s="270"/>
      <c r="CG213" s="270"/>
      <c r="CH213" s="269"/>
      <c r="CI213" s="281"/>
      <c r="CJ213" s="270"/>
      <c r="CK213" s="278"/>
      <c r="CL213" s="278"/>
      <c r="CM213" s="278"/>
      <c r="CN213" s="279"/>
      <c r="CO213" s="279"/>
      <c r="CP213" s="269"/>
      <c r="CQ213" s="281"/>
      <c r="CR213" s="276"/>
      <c r="CS213" s="272"/>
      <c r="CT213" s="272"/>
      <c r="CU213" s="278"/>
      <c r="CV213" s="278"/>
      <c r="CW213" s="278"/>
      <c r="CX213" s="278"/>
      <c r="CY213" s="278"/>
      <c r="CZ213" s="278"/>
      <c r="DA213" s="278"/>
      <c r="DB213" s="281"/>
      <c r="DC213" s="276"/>
      <c r="DD213" s="276"/>
      <c r="DE213" s="269"/>
      <c r="DF213" s="269"/>
      <c r="DG213" s="270"/>
      <c r="DH213" s="270"/>
      <c r="DI213" s="276"/>
      <c r="DJ213" s="276"/>
      <c r="DK213" s="276"/>
      <c r="DL213" s="276"/>
      <c r="DM213" s="272"/>
      <c r="DN213" s="269"/>
      <c r="DO213" s="269"/>
      <c r="DP213" s="272"/>
      <c r="DQ213" s="269"/>
      <c r="DR213" s="281"/>
      <c r="DS213" s="269"/>
      <c r="DT213" s="274"/>
      <c r="DU213" s="275"/>
      <c r="DV213" s="275"/>
      <c r="DW213" s="273"/>
      <c r="DX213" s="273"/>
      <c r="DY213" s="275"/>
      <c r="DZ213" s="275"/>
      <c r="EA213" s="275"/>
      <c r="EB213" s="275"/>
      <c r="EC213" s="275"/>
      <c r="ED213" s="275"/>
      <c r="EE213" s="275"/>
      <c r="EF213" s="275"/>
      <c r="EG213" s="275"/>
      <c r="EH213" s="275"/>
      <c r="EI213" s="275"/>
      <c r="EJ213" s="275"/>
      <c r="EK213" s="273"/>
      <c r="EL213" s="289"/>
      <c r="EM213" s="289"/>
      <c r="EN213" s="289"/>
      <c r="EO213" s="289"/>
      <c r="EP213" s="289"/>
      <c r="EQ213" s="289"/>
      <c r="ER213" s="289"/>
      <c r="ES213" s="289"/>
      <c r="ET213" s="289"/>
      <c r="EU213" s="289"/>
      <c r="EV213" s="289"/>
      <c r="EW213" s="289"/>
      <c r="EX213" s="289"/>
      <c r="EY213" s="289"/>
      <c r="EZ213" s="289"/>
      <c r="FA213" s="289"/>
      <c r="FB213" s="289"/>
      <c r="FC213" s="289"/>
      <c r="FD213" s="289"/>
      <c r="FE213" s="290"/>
      <c r="FF213" s="290"/>
      <c r="FG213" s="290"/>
      <c r="FH213" s="290"/>
      <c r="FI213" s="290"/>
      <c r="FJ213" s="290"/>
      <c r="FK213" s="290"/>
      <c r="FL213" s="290"/>
      <c r="FM213" s="290"/>
      <c r="FN213" s="290"/>
      <c r="FO213" s="290"/>
      <c r="FP213" s="290"/>
      <c r="FQ213" s="290"/>
      <c r="FR213" s="290"/>
      <c r="FS213" s="290"/>
      <c r="FT213" s="290"/>
      <c r="FU213" s="290"/>
      <c r="FV213" s="290"/>
      <c r="FW213" s="290"/>
      <c r="FX213" s="268"/>
      <c r="FY213" s="268"/>
      <c r="FZ213" s="268"/>
      <c r="GA213" s="268"/>
      <c r="GB213" s="268"/>
      <c r="GC213" s="268"/>
      <c r="GD213" s="268"/>
      <c r="GE213" s="268"/>
      <c r="GF213" s="268"/>
      <c r="GG213" s="268"/>
      <c r="GH213" s="268"/>
      <c r="GI213" s="268"/>
      <c r="GJ213" s="268"/>
      <c r="GK213" s="268"/>
      <c r="GL213" s="268"/>
      <c r="GM213" s="268"/>
      <c r="GN213" s="268"/>
      <c r="GO213" s="268"/>
      <c r="HB213" s="294"/>
      <c r="HC213" s="294"/>
      <c r="HL213" s="341"/>
      <c r="HM213" s="341"/>
      <c r="HN213" s="341"/>
    </row>
    <row r="214" spans="1:222" x14ac:dyDescent="0.3">
      <c r="A214" s="269"/>
      <c r="B214" s="270"/>
      <c r="C214" s="270"/>
      <c r="D214" s="269"/>
      <c r="E214" s="281"/>
      <c r="F214" s="269"/>
      <c r="G214" s="384"/>
      <c r="H214" s="276"/>
      <c r="I214" s="272"/>
      <c r="J214" s="271"/>
      <c r="K214" s="269"/>
      <c r="L214" s="270"/>
      <c r="M214" s="270"/>
      <c r="N214" s="269"/>
      <c r="O214" s="270"/>
      <c r="P214" s="270"/>
      <c r="Q214" s="270"/>
      <c r="R214" s="270"/>
      <c r="S214" s="270"/>
      <c r="T214" s="270"/>
      <c r="U214" s="270"/>
      <c r="V214" s="270"/>
      <c r="W214" s="270"/>
      <c r="X214" s="270"/>
      <c r="Y214" s="270"/>
      <c r="Z214" s="269"/>
      <c r="AA214" s="269"/>
      <c r="AB214" s="269"/>
      <c r="AC214" s="269"/>
      <c r="AD214" s="281"/>
      <c r="AE214" s="281"/>
      <c r="AF214" s="276"/>
      <c r="AG214" s="276"/>
      <c r="AH214" s="281"/>
      <c r="AI214" s="281"/>
      <c r="AJ214" s="269"/>
      <c r="AK214" s="276"/>
      <c r="AL214" s="276"/>
      <c r="AM214" s="270"/>
      <c r="AN214" s="270"/>
      <c r="AO214" s="270"/>
      <c r="AP214" s="270"/>
      <c r="AQ214" s="273"/>
      <c r="AR214" s="273"/>
      <c r="AS214" s="273"/>
      <c r="AT214" s="273"/>
      <c r="AU214" s="270"/>
      <c r="AV214" s="276"/>
      <c r="AW214" s="276"/>
      <c r="AX214" s="275"/>
      <c r="AY214" s="276"/>
      <c r="AZ214" s="276"/>
      <c r="BA214" s="275"/>
      <c r="BB214" s="276"/>
      <c r="BC214" s="276"/>
      <c r="BD214" s="276"/>
      <c r="BE214" s="276"/>
      <c r="BF214" s="270"/>
      <c r="BG214" s="351"/>
      <c r="BH214" s="270"/>
      <c r="BI214" s="270"/>
      <c r="BJ214" s="276"/>
      <c r="BK214" s="276"/>
      <c r="BL214" s="370"/>
      <c r="BM214" s="373"/>
      <c r="BN214" s="370"/>
      <c r="BO214" s="282"/>
      <c r="BP214" s="276"/>
      <c r="BQ214" s="273"/>
      <c r="BR214" s="281"/>
      <c r="BS214" s="276"/>
      <c r="BT214" s="272"/>
      <c r="BU214" s="272"/>
      <c r="BV214" s="272"/>
      <c r="BW214" s="272"/>
      <c r="BX214" s="272"/>
      <c r="BY214" s="272"/>
      <c r="BZ214" s="272"/>
      <c r="CA214" s="277"/>
      <c r="CB214" s="273"/>
      <c r="CC214" s="276"/>
      <c r="CD214" s="275"/>
      <c r="CE214" s="275"/>
      <c r="CF214" s="270"/>
      <c r="CG214" s="270"/>
      <c r="CH214" s="269"/>
      <c r="CI214" s="281"/>
      <c r="CJ214" s="270"/>
      <c r="CK214" s="278"/>
      <c r="CL214" s="278"/>
      <c r="CM214" s="278"/>
      <c r="CN214" s="279"/>
      <c r="CO214" s="279"/>
      <c r="CP214" s="269"/>
      <c r="CQ214" s="281"/>
      <c r="CR214" s="276"/>
      <c r="CS214" s="272"/>
      <c r="CT214" s="272"/>
      <c r="CU214" s="278"/>
      <c r="CV214" s="278"/>
      <c r="CW214" s="278"/>
      <c r="CX214" s="278"/>
      <c r="CY214" s="278"/>
      <c r="CZ214" s="278"/>
      <c r="DA214" s="278"/>
      <c r="DB214" s="281"/>
      <c r="DC214" s="276"/>
      <c r="DD214" s="276"/>
      <c r="DE214" s="269"/>
      <c r="DF214" s="269"/>
      <c r="DG214" s="270"/>
      <c r="DH214" s="270"/>
      <c r="DI214" s="276"/>
      <c r="DJ214" s="276"/>
      <c r="DK214" s="276"/>
      <c r="DL214" s="276"/>
      <c r="DM214" s="272"/>
      <c r="DN214" s="269"/>
      <c r="DO214" s="269"/>
      <c r="DP214" s="272"/>
      <c r="DQ214" s="269"/>
      <c r="DR214" s="281"/>
      <c r="DS214" s="269"/>
      <c r="DT214" s="274"/>
      <c r="DU214" s="275"/>
      <c r="DV214" s="275"/>
      <c r="DW214" s="273"/>
      <c r="DX214" s="273"/>
      <c r="DY214" s="275"/>
      <c r="DZ214" s="275"/>
      <c r="EA214" s="275"/>
      <c r="EB214" s="275"/>
      <c r="EC214" s="275"/>
      <c r="ED214" s="275"/>
      <c r="EE214" s="275"/>
      <c r="EF214" s="275"/>
      <c r="EG214" s="275"/>
      <c r="EH214" s="275"/>
      <c r="EI214" s="275"/>
      <c r="EJ214" s="275"/>
      <c r="EK214" s="273"/>
      <c r="EL214" s="289"/>
      <c r="EM214" s="289"/>
      <c r="EN214" s="289"/>
      <c r="EO214" s="289"/>
      <c r="EP214" s="289"/>
      <c r="EQ214" s="289"/>
      <c r="ER214" s="289"/>
      <c r="ES214" s="289"/>
      <c r="ET214" s="289"/>
      <c r="EU214" s="289"/>
      <c r="EV214" s="289"/>
      <c r="EW214" s="289"/>
      <c r="EX214" s="289"/>
      <c r="EY214" s="289"/>
      <c r="EZ214" s="289"/>
      <c r="FA214" s="289"/>
      <c r="FB214" s="289"/>
      <c r="FC214" s="289"/>
      <c r="FD214" s="289"/>
      <c r="FE214" s="290"/>
      <c r="FF214" s="290"/>
      <c r="FG214" s="290"/>
      <c r="FH214" s="290"/>
      <c r="FI214" s="290"/>
      <c r="FJ214" s="290"/>
      <c r="FK214" s="290"/>
      <c r="FL214" s="290"/>
      <c r="FM214" s="290"/>
      <c r="FN214" s="290"/>
      <c r="FO214" s="290"/>
      <c r="FP214" s="290"/>
      <c r="FQ214" s="290"/>
      <c r="FR214" s="290"/>
      <c r="FS214" s="290"/>
      <c r="FT214" s="290"/>
      <c r="FU214" s="290"/>
      <c r="FV214" s="290"/>
      <c r="FW214" s="290"/>
      <c r="FX214" s="268"/>
      <c r="FY214" s="268"/>
      <c r="FZ214" s="268"/>
      <c r="GA214" s="268"/>
      <c r="GB214" s="268"/>
      <c r="GC214" s="268"/>
      <c r="GD214" s="268"/>
      <c r="GE214" s="268"/>
      <c r="GF214" s="268"/>
      <c r="GG214" s="268"/>
      <c r="GH214" s="268"/>
      <c r="GI214" s="268"/>
      <c r="GJ214" s="268"/>
      <c r="GK214" s="268"/>
      <c r="GL214" s="268"/>
      <c r="GM214" s="268"/>
      <c r="GN214" s="268"/>
      <c r="GO214" s="268"/>
      <c r="HB214" s="294"/>
      <c r="HC214" s="294"/>
      <c r="HL214" s="341"/>
      <c r="HM214" s="341"/>
      <c r="HN214" s="341"/>
    </row>
    <row r="215" spans="1:222" x14ac:dyDescent="0.3">
      <c r="A215" s="269"/>
      <c r="B215" s="270"/>
      <c r="C215" s="270"/>
      <c r="D215" s="269"/>
      <c r="E215" s="281"/>
      <c r="F215" s="269"/>
      <c r="G215" s="384"/>
      <c r="H215" s="276"/>
      <c r="I215" s="272"/>
      <c r="J215" s="271"/>
      <c r="K215" s="269"/>
      <c r="L215" s="270"/>
      <c r="M215" s="270"/>
      <c r="N215" s="269"/>
      <c r="O215" s="270"/>
      <c r="P215" s="270"/>
      <c r="Q215" s="270"/>
      <c r="R215" s="270"/>
      <c r="S215" s="270"/>
      <c r="T215" s="270"/>
      <c r="U215" s="270"/>
      <c r="V215" s="270"/>
      <c r="W215" s="270"/>
      <c r="X215" s="270"/>
      <c r="Y215" s="270"/>
      <c r="Z215" s="269"/>
      <c r="AA215" s="269"/>
      <c r="AB215" s="269"/>
      <c r="AC215" s="269"/>
      <c r="AD215" s="281"/>
      <c r="AE215" s="281"/>
      <c r="AF215" s="276"/>
      <c r="AG215" s="276"/>
      <c r="AH215" s="281"/>
      <c r="AI215" s="281"/>
      <c r="AJ215" s="269"/>
      <c r="AK215" s="276"/>
      <c r="AL215" s="276"/>
      <c r="AM215" s="270"/>
      <c r="AN215" s="270"/>
      <c r="AO215" s="270"/>
      <c r="AP215" s="270"/>
      <c r="AQ215" s="273"/>
      <c r="AR215" s="273"/>
      <c r="AS215" s="273"/>
      <c r="AT215" s="273"/>
      <c r="AU215" s="270"/>
      <c r="AV215" s="276"/>
      <c r="AW215" s="276"/>
      <c r="AX215" s="275"/>
      <c r="AY215" s="276"/>
      <c r="AZ215" s="276"/>
      <c r="BA215" s="275"/>
      <c r="BB215" s="276"/>
      <c r="BC215" s="276"/>
      <c r="BD215" s="276"/>
      <c r="BE215" s="276"/>
      <c r="BF215" s="270"/>
      <c r="BG215" s="351"/>
      <c r="BH215" s="270"/>
      <c r="BI215" s="270"/>
      <c r="BJ215" s="276"/>
      <c r="BK215" s="276"/>
      <c r="BL215" s="370"/>
      <c r="BM215" s="373"/>
      <c r="BN215" s="370"/>
      <c r="BO215" s="282"/>
      <c r="BP215" s="276"/>
      <c r="BQ215" s="273"/>
      <c r="BR215" s="281"/>
      <c r="BS215" s="276"/>
      <c r="BT215" s="272"/>
      <c r="BU215" s="272"/>
      <c r="BV215" s="272"/>
      <c r="BW215" s="272"/>
      <c r="BX215" s="272"/>
      <c r="BY215" s="272"/>
      <c r="BZ215" s="272"/>
      <c r="CA215" s="277"/>
      <c r="CB215" s="273"/>
      <c r="CC215" s="276"/>
      <c r="CD215" s="275"/>
      <c r="CE215" s="275"/>
      <c r="CF215" s="270"/>
      <c r="CG215" s="270"/>
      <c r="CH215" s="269"/>
      <c r="CI215" s="281"/>
      <c r="CJ215" s="270"/>
      <c r="CK215" s="278"/>
      <c r="CL215" s="278"/>
      <c r="CM215" s="278"/>
      <c r="CN215" s="279"/>
      <c r="CO215" s="279"/>
      <c r="CP215" s="269"/>
      <c r="CQ215" s="281"/>
      <c r="CR215" s="276"/>
      <c r="CS215" s="272"/>
      <c r="CT215" s="272"/>
      <c r="CU215" s="278"/>
      <c r="CV215" s="278"/>
      <c r="CW215" s="278"/>
      <c r="CX215" s="278"/>
      <c r="CY215" s="278"/>
      <c r="CZ215" s="278"/>
      <c r="DA215" s="278"/>
      <c r="DB215" s="281"/>
      <c r="DC215" s="276"/>
      <c r="DD215" s="276"/>
      <c r="DE215" s="269"/>
      <c r="DF215" s="269"/>
      <c r="DG215" s="270"/>
      <c r="DH215" s="270"/>
      <c r="DI215" s="276"/>
      <c r="DJ215" s="276"/>
      <c r="DK215" s="276"/>
      <c r="DL215" s="276"/>
      <c r="DM215" s="272"/>
      <c r="DN215" s="269"/>
      <c r="DO215" s="269"/>
      <c r="DP215" s="272"/>
      <c r="DQ215" s="269"/>
      <c r="DR215" s="281"/>
      <c r="DS215" s="269"/>
      <c r="DT215" s="274"/>
      <c r="DU215" s="275"/>
      <c r="DV215" s="275"/>
      <c r="DW215" s="273"/>
      <c r="DX215" s="273"/>
      <c r="DY215" s="275"/>
      <c r="DZ215" s="275"/>
      <c r="EA215" s="275"/>
      <c r="EB215" s="275"/>
      <c r="EC215" s="275"/>
      <c r="ED215" s="275"/>
      <c r="EE215" s="275"/>
      <c r="EF215" s="275"/>
      <c r="EG215" s="275"/>
      <c r="EH215" s="275"/>
      <c r="EI215" s="275"/>
      <c r="EJ215" s="275"/>
      <c r="EK215" s="273"/>
      <c r="EL215" s="289"/>
      <c r="EM215" s="289"/>
      <c r="EN215" s="289"/>
      <c r="EO215" s="289"/>
      <c r="EP215" s="289"/>
      <c r="EQ215" s="289"/>
      <c r="ER215" s="289"/>
      <c r="ES215" s="289"/>
      <c r="ET215" s="289"/>
      <c r="EU215" s="289"/>
      <c r="EV215" s="289"/>
      <c r="EW215" s="289"/>
      <c r="EX215" s="289"/>
      <c r="EY215" s="289"/>
      <c r="EZ215" s="289"/>
      <c r="FA215" s="289"/>
      <c r="FB215" s="289"/>
      <c r="FC215" s="289"/>
      <c r="FD215" s="289"/>
      <c r="FE215" s="290"/>
      <c r="FF215" s="290"/>
      <c r="FG215" s="290"/>
      <c r="FH215" s="290"/>
      <c r="FI215" s="290"/>
      <c r="FJ215" s="290"/>
      <c r="FK215" s="290"/>
      <c r="FL215" s="290"/>
      <c r="FM215" s="290"/>
      <c r="FN215" s="290"/>
      <c r="FO215" s="290"/>
      <c r="FP215" s="290"/>
      <c r="FQ215" s="290"/>
      <c r="FR215" s="290"/>
      <c r="FS215" s="290"/>
      <c r="FT215" s="290"/>
      <c r="FU215" s="290"/>
      <c r="FV215" s="290"/>
      <c r="FW215" s="290"/>
      <c r="FX215" s="268"/>
      <c r="FY215" s="268"/>
      <c r="FZ215" s="268"/>
      <c r="GA215" s="268"/>
      <c r="GB215" s="268"/>
      <c r="GC215" s="268"/>
      <c r="GD215" s="268"/>
      <c r="GE215" s="268"/>
      <c r="GF215" s="268"/>
      <c r="GG215" s="268"/>
      <c r="GH215" s="268"/>
      <c r="GI215" s="268"/>
      <c r="GJ215" s="268"/>
      <c r="GK215" s="268"/>
      <c r="GL215" s="268"/>
      <c r="GM215" s="268"/>
      <c r="GN215" s="268"/>
      <c r="GO215" s="268"/>
      <c r="HB215" s="294"/>
      <c r="HC215" s="294"/>
      <c r="HL215" s="341"/>
      <c r="HM215" s="341"/>
      <c r="HN215" s="341"/>
    </row>
    <row r="216" spans="1:222" x14ac:dyDescent="0.3">
      <c r="A216" s="269"/>
      <c r="B216" s="270"/>
      <c r="C216" s="270"/>
      <c r="D216" s="269"/>
      <c r="E216" s="281"/>
      <c r="F216" s="269"/>
      <c r="G216" s="384"/>
      <c r="H216" s="276"/>
      <c r="I216" s="272"/>
      <c r="J216" s="271"/>
      <c r="K216" s="269"/>
      <c r="L216" s="270"/>
      <c r="M216" s="270"/>
      <c r="N216" s="269"/>
      <c r="O216" s="270"/>
      <c r="P216" s="270"/>
      <c r="Q216" s="270"/>
      <c r="R216" s="270"/>
      <c r="S216" s="270"/>
      <c r="T216" s="270"/>
      <c r="U216" s="270"/>
      <c r="V216" s="270"/>
      <c r="W216" s="270"/>
      <c r="X216" s="270"/>
      <c r="Y216" s="270"/>
      <c r="Z216" s="269"/>
      <c r="AA216" s="269"/>
      <c r="AB216" s="269"/>
      <c r="AC216" s="269"/>
      <c r="AD216" s="281"/>
      <c r="AE216" s="281"/>
      <c r="AF216" s="276"/>
      <c r="AG216" s="276"/>
      <c r="AH216" s="281"/>
      <c r="AI216" s="281"/>
      <c r="AJ216" s="269"/>
      <c r="AK216" s="276"/>
      <c r="AL216" s="276"/>
      <c r="AM216" s="270"/>
      <c r="AN216" s="270"/>
      <c r="AO216" s="270"/>
      <c r="AP216" s="270"/>
      <c r="AQ216" s="273"/>
      <c r="AR216" s="273"/>
      <c r="AS216" s="273"/>
      <c r="AT216" s="273"/>
      <c r="AU216" s="270"/>
      <c r="AV216" s="276"/>
      <c r="AW216" s="276"/>
      <c r="AX216" s="275"/>
      <c r="AY216" s="276"/>
      <c r="AZ216" s="276"/>
      <c r="BA216" s="275"/>
      <c r="BB216" s="276"/>
      <c r="BC216" s="276"/>
      <c r="BD216" s="276"/>
      <c r="BE216" s="276"/>
      <c r="BF216" s="270"/>
      <c r="BG216" s="351"/>
      <c r="BH216" s="270"/>
      <c r="BI216" s="270"/>
      <c r="BJ216" s="276"/>
      <c r="BK216" s="276"/>
      <c r="BL216" s="370"/>
      <c r="BM216" s="373"/>
      <c r="BN216" s="370"/>
      <c r="BO216" s="282"/>
      <c r="BP216" s="276"/>
      <c r="BQ216" s="273"/>
      <c r="BR216" s="281"/>
      <c r="BS216" s="276"/>
      <c r="BT216" s="272"/>
      <c r="BU216" s="272"/>
      <c r="BV216" s="272"/>
      <c r="BW216" s="272"/>
      <c r="BX216" s="272"/>
      <c r="BY216" s="272"/>
      <c r="BZ216" s="272"/>
      <c r="CA216" s="277"/>
      <c r="CB216" s="273"/>
      <c r="CC216" s="276"/>
      <c r="CD216" s="275"/>
      <c r="CE216" s="275"/>
      <c r="CF216" s="270"/>
      <c r="CG216" s="270"/>
      <c r="CH216" s="269"/>
      <c r="CI216" s="281"/>
      <c r="CJ216" s="270"/>
      <c r="CK216" s="278"/>
      <c r="CL216" s="278"/>
      <c r="CM216" s="278"/>
      <c r="CN216" s="279"/>
      <c r="CO216" s="279"/>
      <c r="CP216" s="269"/>
      <c r="CQ216" s="281"/>
      <c r="CR216" s="276"/>
      <c r="CS216" s="272"/>
      <c r="CT216" s="272"/>
      <c r="CU216" s="278"/>
      <c r="CV216" s="278"/>
      <c r="CW216" s="278"/>
      <c r="CX216" s="278"/>
      <c r="CY216" s="278"/>
      <c r="CZ216" s="278"/>
      <c r="DA216" s="278"/>
      <c r="DB216" s="281"/>
      <c r="DC216" s="276"/>
      <c r="DD216" s="276"/>
      <c r="DE216" s="269"/>
      <c r="DF216" s="269"/>
      <c r="DG216" s="270"/>
      <c r="DH216" s="270"/>
      <c r="DI216" s="276"/>
      <c r="DJ216" s="276"/>
      <c r="DK216" s="276"/>
      <c r="DL216" s="276"/>
      <c r="DM216" s="272"/>
      <c r="DN216" s="269"/>
      <c r="DO216" s="269"/>
      <c r="DP216" s="272"/>
      <c r="DQ216" s="269"/>
      <c r="DR216" s="281"/>
      <c r="DS216" s="269"/>
      <c r="DT216" s="274"/>
      <c r="DU216" s="275"/>
      <c r="DV216" s="275"/>
      <c r="DW216" s="273"/>
      <c r="DX216" s="273"/>
      <c r="DY216" s="275"/>
      <c r="DZ216" s="275"/>
      <c r="EA216" s="275"/>
      <c r="EB216" s="275"/>
      <c r="EC216" s="275"/>
      <c r="ED216" s="275"/>
      <c r="EE216" s="275"/>
      <c r="EF216" s="275"/>
      <c r="EG216" s="275"/>
      <c r="EH216" s="275"/>
      <c r="EI216" s="275"/>
      <c r="EJ216" s="275"/>
      <c r="EK216" s="273"/>
      <c r="EL216" s="289"/>
      <c r="EM216" s="289"/>
      <c r="EN216" s="289"/>
      <c r="EO216" s="289"/>
      <c r="EP216" s="289"/>
      <c r="EQ216" s="289"/>
      <c r="ER216" s="289"/>
      <c r="ES216" s="289"/>
      <c r="ET216" s="289"/>
      <c r="EU216" s="289"/>
      <c r="EV216" s="289"/>
      <c r="EW216" s="289"/>
      <c r="EX216" s="289"/>
      <c r="EY216" s="289"/>
      <c r="EZ216" s="289"/>
      <c r="FA216" s="289"/>
      <c r="FB216" s="289"/>
      <c r="FC216" s="289"/>
      <c r="FD216" s="289"/>
      <c r="FE216" s="290"/>
      <c r="FF216" s="290"/>
      <c r="FG216" s="290"/>
      <c r="FH216" s="290"/>
      <c r="FI216" s="290"/>
      <c r="FJ216" s="290"/>
      <c r="FK216" s="290"/>
      <c r="FL216" s="290"/>
      <c r="FM216" s="290"/>
      <c r="FN216" s="290"/>
      <c r="FO216" s="290"/>
      <c r="FP216" s="290"/>
      <c r="FQ216" s="290"/>
      <c r="FR216" s="290"/>
      <c r="FS216" s="290"/>
      <c r="FT216" s="290"/>
      <c r="FU216" s="290"/>
      <c r="FV216" s="290"/>
      <c r="FW216" s="290"/>
      <c r="FX216" s="268"/>
      <c r="FY216" s="268"/>
      <c r="FZ216" s="268"/>
      <c r="GA216" s="268"/>
      <c r="GB216" s="268"/>
      <c r="GC216" s="268"/>
      <c r="GD216" s="268"/>
      <c r="GE216" s="268"/>
      <c r="GF216" s="268"/>
      <c r="GG216" s="268"/>
      <c r="GH216" s="268"/>
      <c r="GI216" s="268"/>
      <c r="GJ216" s="268"/>
      <c r="GK216" s="268"/>
      <c r="GL216" s="268"/>
      <c r="GM216" s="268"/>
      <c r="GN216" s="268"/>
      <c r="GO216" s="268"/>
      <c r="HB216" s="294"/>
      <c r="HC216" s="294"/>
      <c r="HL216" s="341"/>
      <c r="HM216" s="341"/>
      <c r="HN216" s="341"/>
    </row>
    <row r="217" spans="1:222" x14ac:dyDescent="0.3">
      <c r="A217" s="269"/>
      <c r="B217" s="270"/>
      <c r="C217" s="270"/>
      <c r="D217" s="269"/>
      <c r="E217" s="281"/>
      <c r="F217" s="269"/>
      <c r="G217" s="384"/>
      <c r="H217" s="276"/>
      <c r="I217" s="272"/>
      <c r="J217" s="271"/>
      <c r="K217" s="269"/>
      <c r="L217" s="270"/>
      <c r="M217" s="270"/>
      <c r="N217" s="269"/>
      <c r="O217" s="270"/>
      <c r="P217" s="270"/>
      <c r="Q217" s="270"/>
      <c r="R217" s="270"/>
      <c r="S217" s="270"/>
      <c r="T217" s="270"/>
      <c r="U217" s="270"/>
      <c r="V217" s="270"/>
      <c r="W217" s="270"/>
      <c r="X217" s="270"/>
      <c r="Y217" s="270"/>
      <c r="Z217" s="269"/>
      <c r="AA217" s="269"/>
      <c r="AB217" s="269"/>
      <c r="AC217" s="269"/>
      <c r="AD217" s="281"/>
      <c r="AE217" s="281"/>
      <c r="AF217" s="276"/>
      <c r="AG217" s="276"/>
      <c r="AH217" s="281"/>
      <c r="AI217" s="281"/>
      <c r="AJ217" s="269"/>
      <c r="AK217" s="276"/>
      <c r="AL217" s="276"/>
      <c r="AM217" s="270"/>
      <c r="AN217" s="270"/>
      <c r="AO217" s="270"/>
      <c r="AP217" s="270"/>
      <c r="AQ217" s="273"/>
      <c r="AR217" s="273"/>
      <c r="AS217" s="273"/>
      <c r="AT217" s="273"/>
      <c r="AU217" s="270"/>
      <c r="AV217" s="276"/>
      <c r="AW217" s="276"/>
      <c r="AX217" s="275"/>
      <c r="AY217" s="276"/>
      <c r="AZ217" s="276"/>
      <c r="BA217" s="275"/>
      <c r="BB217" s="276"/>
      <c r="BC217" s="276"/>
      <c r="BD217" s="276"/>
      <c r="BE217" s="276"/>
      <c r="BF217" s="270"/>
      <c r="BG217" s="351"/>
      <c r="BH217" s="270"/>
      <c r="BI217" s="270"/>
      <c r="BJ217" s="276"/>
      <c r="BK217" s="276"/>
      <c r="BL217" s="370"/>
      <c r="BM217" s="373"/>
      <c r="BN217" s="370"/>
      <c r="BO217" s="282"/>
      <c r="BP217" s="276"/>
      <c r="BQ217" s="273"/>
      <c r="BR217" s="281"/>
      <c r="BS217" s="276"/>
      <c r="BT217" s="272"/>
      <c r="BU217" s="272"/>
      <c r="BV217" s="272"/>
      <c r="BW217" s="272"/>
      <c r="BX217" s="272"/>
      <c r="BY217" s="272"/>
      <c r="BZ217" s="272"/>
      <c r="CA217" s="277"/>
      <c r="CB217" s="273"/>
      <c r="CC217" s="276"/>
      <c r="CD217" s="275"/>
      <c r="CE217" s="275"/>
      <c r="CF217" s="270"/>
      <c r="CG217" s="270"/>
      <c r="CH217" s="269"/>
      <c r="CI217" s="281"/>
      <c r="CJ217" s="270"/>
      <c r="CK217" s="278"/>
      <c r="CL217" s="278"/>
      <c r="CM217" s="278"/>
      <c r="CN217" s="279"/>
      <c r="CO217" s="279"/>
      <c r="CP217" s="269"/>
      <c r="CQ217" s="281"/>
      <c r="CR217" s="276"/>
      <c r="CS217" s="272"/>
      <c r="CT217" s="272"/>
      <c r="CU217" s="278"/>
      <c r="CV217" s="278"/>
      <c r="CW217" s="278"/>
      <c r="CX217" s="278"/>
      <c r="CY217" s="278"/>
      <c r="CZ217" s="278"/>
      <c r="DA217" s="278"/>
      <c r="DB217" s="281"/>
      <c r="DC217" s="276"/>
      <c r="DD217" s="276"/>
      <c r="DE217" s="269"/>
      <c r="DF217" s="269"/>
      <c r="DG217" s="270"/>
      <c r="DH217" s="270"/>
      <c r="DI217" s="276"/>
      <c r="DJ217" s="276"/>
      <c r="DK217" s="276"/>
      <c r="DL217" s="276"/>
      <c r="DM217" s="272"/>
      <c r="DN217" s="269"/>
      <c r="DO217" s="269"/>
      <c r="DP217" s="272"/>
      <c r="DQ217" s="269"/>
      <c r="DR217" s="281"/>
      <c r="DS217" s="269"/>
      <c r="DT217" s="274"/>
      <c r="DU217" s="275"/>
      <c r="DV217" s="275"/>
      <c r="DW217" s="273"/>
      <c r="DX217" s="273"/>
      <c r="DY217" s="275"/>
      <c r="DZ217" s="275"/>
      <c r="EA217" s="275"/>
      <c r="EB217" s="275"/>
      <c r="EC217" s="275"/>
      <c r="ED217" s="275"/>
      <c r="EE217" s="275"/>
      <c r="EF217" s="275"/>
      <c r="EG217" s="275"/>
      <c r="EH217" s="275"/>
      <c r="EI217" s="275"/>
      <c r="EJ217" s="275"/>
      <c r="EK217" s="273"/>
      <c r="EL217" s="289"/>
      <c r="EM217" s="289"/>
      <c r="EN217" s="289"/>
      <c r="EO217" s="289"/>
      <c r="EP217" s="289"/>
      <c r="EQ217" s="289"/>
      <c r="ER217" s="289"/>
      <c r="ES217" s="289"/>
      <c r="ET217" s="289"/>
      <c r="EU217" s="289"/>
      <c r="EV217" s="289"/>
      <c r="EW217" s="289"/>
      <c r="EX217" s="289"/>
      <c r="EY217" s="289"/>
      <c r="EZ217" s="289"/>
      <c r="FA217" s="289"/>
      <c r="FB217" s="289"/>
      <c r="FC217" s="289"/>
      <c r="FD217" s="289"/>
      <c r="FE217" s="290"/>
      <c r="FF217" s="290"/>
      <c r="FG217" s="290"/>
      <c r="FH217" s="290"/>
      <c r="FI217" s="290"/>
      <c r="FJ217" s="290"/>
      <c r="FK217" s="290"/>
      <c r="FL217" s="290"/>
      <c r="FM217" s="290"/>
      <c r="FN217" s="290"/>
      <c r="FO217" s="290"/>
      <c r="FP217" s="290"/>
      <c r="FQ217" s="290"/>
      <c r="FR217" s="290"/>
      <c r="FS217" s="290"/>
      <c r="FT217" s="290"/>
      <c r="FU217" s="290"/>
      <c r="FV217" s="290"/>
      <c r="FW217" s="290"/>
      <c r="FX217" s="268"/>
      <c r="FY217" s="268"/>
      <c r="FZ217" s="268"/>
      <c r="GA217" s="268"/>
      <c r="GB217" s="268"/>
      <c r="GC217" s="268"/>
      <c r="GD217" s="268"/>
      <c r="GE217" s="268"/>
      <c r="GF217" s="268"/>
      <c r="GG217" s="268"/>
      <c r="GH217" s="268"/>
      <c r="GI217" s="268"/>
      <c r="GJ217" s="268"/>
      <c r="GK217" s="268"/>
      <c r="GL217" s="268"/>
      <c r="GM217" s="268"/>
      <c r="GN217" s="268"/>
      <c r="GO217" s="268"/>
      <c r="HB217" s="294"/>
      <c r="HC217" s="294"/>
      <c r="HL217" s="341"/>
      <c r="HM217" s="341"/>
      <c r="HN217" s="341"/>
    </row>
    <row r="218" spans="1:222" x14ac:dyDescent="0.3">
      <c r="A218" s="269"/>
      <c r="B218" s="270"/>
      <c r="C218" s="270"/>
      <c r="D218" s="269"/>
      <c r="E218" s="281"/>
      <c r="F218" s="269"/>
      <c r="G218" s="384"/>
      <c r="H218" s="276"/>
      <c r="I218" s="272"/>
      <c r="J218" s="271"/>
      <c r="K218" s="269"/>
      <c r="L218" s="270"/>
      <c r="M218" s="270"/>
      <c r="N218" s="269"/>
      <c r="O218" s="270"/>
      <c r="P218" s="270"/>
      <c r="Q218" s="270"/>
      <c r="R218" s="270"/>
      <c r="S218" s="270"/>
      <c r="T218" s="270"/>
      <c r="U218" s="270"/>
      <c r="V218" s="270"/>
      <c r="W218" s="270"/>
      <c r="X218" s="270"/>
      <c r="Y218" s="270"/>
      <c r="Z218" s="269"/>
      <c r="AA218" s="269"/>
      <c r="AB218" s="269"/>
      <c r="AC218" s="269"/>
      <c r="AD218" s="281"/>
      <c r="AE218" s="281"/>
      <c r="AF218" s="276"/>
      <c r="AG218" s="276"/>
      <c r="AH218" s="281"/>
      <c r="AI218" s="281"/>
      <c r="AJ218" s="269"/>
      <c r="AK218" s="276"/>
      <c r="AL218" s="276"/>
      <c r="AM218" s="270"/>
      <c r="AN218" s="270"/>
      <c r="AO218" s="270"/>
      <c r="AP218" s="270"/>
      <c r="AQ218" s="273"/>
      <c r="AR218" s="273"/>
      <c r="AS218" s="273"/>
      <c r="AT218" s="273"/>
      <c r="AU218" s="270"/>
      <c r="AV218" s="276"/>
      <c r="AW218" s="276"/>
      <c r="AX218" s="275"/>
      <c r="AY218" s="276"/>
      <c r="AZ218" s="276"/>
      <c r="BA218" s="275"/>
      <c r="BB218" s="276"/>
      <c r="BC218" s="276"/>
      <c r="BD218" s="276"/>
      <c r="BE218" s="276"/>
      <c r="BF218" s="270"/>
      <c r="BG218" s="351"/>
      <c r="BH218" s="270"/>
      <c r="BI218" s="270"/>
      <c r="BJ218" s="276"/>
      <c r="BK218" s="276"/>
      <c r="BL218" s="370"/>
      <c r="BM218" s="373"/>
      <c r="BN218" s="370"/>
      <c r="BO218" s="282"/>
      <c r="BP218" s="276"/>
      <c r="BQ218" s="273"/>
      <c r="BR218" s="281"/>
      <c r="BS218" s="276"/>
      <c r="BT218" s="272"/>
      <c r="BU218" s="272"/>
      <c r="BV218" s="272"/>
      <c r="BW218" s="272"/>
      <c r="BX218" s="272"/>
      <c r="BY218" s="272"/>
      <c r="BZ218" s="272"/>
      <c r="CA218" s="277"/>
      <c r="CB218" s="273"/>
      <c r="CC218" s="276"/>
      <c r="CD218" s="275"/>
      <c r="CE218" s="275"/>
      <c r="CF218" s="270"/>
      <c r="CG218" s="270"/>
      <c r="CH218" s="269"/>
      <c r="CI218" s="281"/>
      <c r="CJ218" s="270"/>
      <c r="CK218" s="278"/>
      <c r="CL218" s="278"/>
      <c r="CM218" s="278"/>
      <c r="CN218" s="279"/>
      <c r="CO218" s="279"/>
      <c r="CP218" s="269"/>
      <c r="CQ218" s="281"/>
      <c r="CR218" s="276"/>
      <c r="CS218" s="272"/>
      <c r="CT218" s="272"/>
      <c r="CU218" s="278"/>
      <c r="CV218" s="278"/>
      <c r="CW218" s="278"/>
      <c r="CX218" s="278"/>
      <c r="CY218" s="278"/>
      <c r="CZ218" s="278"/>
      <c r="DA218" s="278"/>
      <c r="DB218" s="281"/>
      <c r="DC218" s="276"/>
      <c r="DD218" s="276"/>
      <c r="DE218" s="269"/>
      <c r="DF218" s="269"/>
      <c r="DG218" s="270"/>
      <c r="DH218" s="270"/>
      <c r="DI218" s="276"/>
      <c r="DJ218" s="276"/>
      <c r="DK218" s="276"/>
      <c r="DL218" s="276"/>
      <c r="DM218" s="272"/>
      <c r="DN218" s="269"/>
      <c r="DO218" s="269"/>
      <c r="DP218" s="272"/>
      <c r="DQ218" s="269"/>
      <c r="DR218" s="281"/>
      <c r="DS218" s="269"/>
      <c r="DT218" s="274"/>
      <c r="DU218" s="275"/>
      <c r="DV218" s="275"/>
      <c r="DW218" s="273"/>
      <c r="DX218" s="273"/>
      <c r="DY218" s="275"/>
      <c r="DZ218" s="275"/>
      <c r="EA218" s="275"/>
      <c r="EB218" s="275"/>
      <c r="EC218" s="275"/>
      <c r="ED218" s="275"/>
      <c r="EE218" s="275"/>
      <c r="EF218" s="275"/>
      <c r="EG218" s="275"/>
      <c r="EH218" s="275"/>
      <c r="EI218" s="275"/>
      <c r="EJ218" s="275"/>
      <c r="EK218" s="273"/>
      <c r="EL218" s="289"/>
      <c r="EM218" s="289"/>
      <c r="EN218" s="289"/>
      <c r="EO218" s="289"/>
      <c r="EP218" s="289"/>
      <c r="EQ218" s="289"/>
      <c r="ER218" s="289"/>
      <c r="ES218" s="289"/>
      <c r="ET218" s="289"/>
      <c r="EU218" s="289"/>
      <c r="EV218" s="289"/>
      <c r="EW218" s="289"/>
      <c r="EX218" s="289"/>
      <c r="EY218" s="289"/>
      <c r="EZ218" s="289"/>
      <c r="FA218" s="289"/>
      <c r="FB218" s="289"/>
      <c r="FC218" s="289"/>
      <c r="FD218" s="289"/>
      <c r="FE218" s="290"/>
      <c r="FF218" s="290"/>
      <c r="FG218" s="290"/>
      <c r="FH218" s="290"/>
      <c r="FI218" s="290"/>
      <c r="FJ218" s="290"/>
      <c r="FK218" s="290"/>
      <c r="FL218" s="290"/>
      <c r="FM218" s="290"/>
      <c r="FN218" s="290"/>
      <c r="FO218" s="290"/>
      <c r="FP218" s="290"/>
      <c r="FQ218" s="290"/>
      <c r="FR218" s="290"/>
      <c r="FS218" s="290"/>
      <c r="FT218" s="290"/>
      <c r="FU218" s="290"/>
      <c r="FV218" s="290"/>
      <c r="FW218" s="290"/>
      <c r="FX218" s="268"/>
      <c r="FY218" s="268"/>
      <c r="FZ218" s="268"/>
      <c r="GA218" s="268"/>
      <c r="GB218" s="268"/>
      <c r="GC218" s="268"/>
      <c r="GD218" s="268"/>
      <c r="GE218" s="268"/>
      <c r="GF218" s="268"/>
      <c r="GG218" s="268"/>
      <c r="GH218" s="268"/>
      <c r="GI218" s="268"/>
      <c r="GJ218" s="268"/>
      <c r="GK218" s="268"/>
      <c r="GL218" s="268"/>
      <c r="GM218" s="268"/>
      <c r="GN218" s="268"/>
      <c r="GO218" s="268"/>
      <c r="HB218" s="294"/>
      <c r="HC218" s="294"/>
      <c r="HL218" s="341"/>
      <c r="HM218" s="341"/>
      <c r="HN218" s="341"/>
    </row>
    <row r="219" spans="1:222" x14ac:dyDescent="0.3">
      <c r="A219" s="269"/>
      <c r="B219" s="270"/>
      <c r="C219" s="270"/>
      <c r="D219" s="269"/>
      <c r="E219" s="281"/>
      <c r="F219" s="269"/>
      <c r="G219" s="384"/>
      <c r="H219" s="276"/>
      <c r="I219" s="272"/>
      <c r="J219" s="271"/>
      <c r="K219" s="269"/>
      <c r="L219" s="270"/>
      <c r="M219" s="270"/>
      <c r="N219" s="269"/>
      <c r="O219" s="270"/>
      <c r="P219" s="270"/>
      <c r="Q219" s="270"/>
      <c r="R219" s="270"/>
      <c r="S219" s="270"/>
      <c r="T219" s="270"/>
      <c r="U219" s="270"/>
      <c r="V219" s="270"/>
      <c r="W219" s="270"/>
      <c r="X219" s="270"/>
      <c r="Y219" s="270"/>
      <c r="Z219" s="269"/>
      <c r="AA219" s="269"/>
      <c r="AB219" s="269"/>
      <c r="AC219" s="269"/>
      <c r="AD219" s="281"/>
      <c r="AE219" s="281"/>
      <c r="AF219" s="276"/>
      <c r="AG219" s="276"/>
      <c r="AH219" s="281"/>
      <c r="AI219" s="281"/>
      <c r="AJ219" s="269"/>
      <c r="AK219" s="276"/>
      <c r="AL219" s="276"/>
      <c r="AM219" s="270"/>
      <c r="AN219" s="270"/>
      <c r="AO219" s="270"/>
      <c r="AP219" s="270"/>
      <c r="AQ219" s="273"/>
      <c r="AR219" s="273"/>
      <c r="AS219" s="273"/>
      <c r="AT219" s="273"/>
      <c r="AU219" s="270"/>
      <c r="AV219" s="276"/>
      <c r="AW219" s="276"/>
      <c r="AX219" s="275"/>
      <c r="AY219" s="276"/>
      <c r="AZ219" s="276"/>
      <c r="BA219" s="275"/>
      <c r="BB219" s="276"/>
      <c r="BC219" s="276"/>
      <c r="BD219" s="276"/>
      <c r="BE219" s="276"/>
      <c r="BF219" s="270"/>
      <c r="BG219" s="351"/>
      <c r="BH219" s="270"/>
      <c r="BI219" s="270"/>
      <c r="BJ219" s="276"/>
      <c r="BK219" s="276"/>
      <c r="BL219" s="370"/>
      <c r="BM219" s="373"/>
      <c r="BN219" s="370"/>
      <c r="BO219" s="282"/>
      <c r="BP219" s="276"/>
      <c r="BQ219" s="273"/>
      <c r="BR219" s="281"/>
      <c r="BS219" s="276"/>
      <c r="BT219" s="272"/>
      <c r="BU219" s="272"/>
      <c r="BV219" s="272"/>
      <c r="BW219" s="272"/>
      <c r="BX219" s="272"/>
      <c r="BY219" s="272"/>
      <c r="BZ219" s="272"/>
      <c r="CA219" s="277"/>
      <c r="CB219" s="273"/>
      <c r="CC219" s="276"/>
      <c r="CD219" s="275"/>
      <c r="CE219" s="275"/>
      <c r="CF219" s="270"/>
      <c r="CG219" s="270"/>
      <c r="CH219" s="269"/>
      <c r="CI219" s="281"/>
      <c r="CJ219" s="270"/>
      <c r="CK219" s="278"/>
      <c r="CL219" s="278"/>
      <c r="CM219" s="278"/>
      <c r="CN219" s="279"/>
      <c r="CO219" s="279"/>
      <c r="CP219" s="269"/>
      <c r="CQ219" s="281"/>
      <c r="CR219" s="276"/>
      <c r="CS219" s="272"/>
      <c r="CT219" s="272"/>
      <c r="CU219" s="278"/>
      <c r="CV219" s="278"/>
      <c r="CW219" s="278"/>
      <c r="CX219" s="278"/>
      <c r="CY219" s="278"/>
      <c r="CZ219" s="278"/>
      <c r="DA219" s="278"/>
      <c r="DB219" s="281"/>
      <c r="DC219" s="276"/>
      <c r="DD219" s="276"/>
      <c r="DE219" s="269"/>
      <c r="DF219" s="269"/>
      <c r="DG219" s="270"/>
      <c r="DH219" s="270"/>
      <c r="DI219" s="276"/>
      <c r="DJ219" s="276"/>
      <c r="DK219" s="276"/>
      <c r="DL219" s="276"/>
      <c r="DM219" s="272"/>
      <c r="DN219" s="269"/>
      <c r="DO219" s="269"/>
      <c r="DP219" s="272"/>
      <c r="DQ219" s="269"/>
      <c r="DR219" s="281"/>
      <c r="DS219" s="269"/>
      <c r="DT219" s="274"/>
      <c r="DU219" s="275"/>
      <c r="DV219" s="275"/>
      <c r="DW219" s="273"/>
      <c r="DX219" s="273"/>
      <c r="DY219" s="275"/>
      <c r="DZ219" s="275"/>
      <c r="EA219" s="275"/>
      <c r="EB219" s="275"/>
      <c r="EC219" s="275"/>
      <c r="ED219" s="275"/>
      <c r="EE219" s="275"/>
      <c r="EF219" s="275"/>
      <c r="EG219" s="275"/>
      <c r="EH219" s="275"/>
      <c r="EI219" s="275"/>
      <c r="EJ219" s="275"/>
      <c r="EK219" s="273"/>
      <c r="EL219" s="289"/>
      <c r="EM219" s="289"/>
      <c r="EN219" s="289"/>
      <c r="EO219" s="289"/>
      <c r="EP219" s="289"/>
      <c r="EQ219" s="289"/>
      <c r="ER219" s="289"/>
      <c r="ES219" s="289"/>
      <c r="ET219" s="289"/>
      <c r="EU219" s="289"/>
      <c r="EV219" s="289"/>
      <c r="EW219" s="289"/>
      <c r="EX219" s="289"/>
      <c r="EY219" s="289"/>
      <c r="EZ219" s="289"/>
      <c r="FA219" s="289"/>
      <c r="FB219" s="289"/>
      <c r="FC219" s="289"/>
      <c r="FD219" s="289"/>
      <c r="FE219" s="290"/>
      <c r="FF219" s="290"/>
      <c r="FG219" s="290"/>
      <c r="FH219" s="290"/>
      <c r="FI219" s="290"/>
      <c r="FJ219" s="290"/>
      <c r="FK219" s="290"/>
      <c r="FL219" s="290"/>
      <c r="FM219" s="290"/>
      <c r="FN219" s="290"/>
      <c r="FO219" s="290"/>
      <c r="FP219" s="290"/>
      <c r="FQ219" s="290"/>
      <c r="FR219" s="290"/>
      <c r="FS219" s="290"/>
      <c r="FT219" s="290"/>
      <c r="FU219" s="290"/>
      <c r="FV219" s="290"/>
      <c r="FW219" s="290"/>
      <c r="FX219" s="268"/>
      <c r="FY219" s="268"/>
      <c r="FZ219" s="268"/>
      <c r="GA219" s="268"/>
      <c r="GB219" s="268"/>
      <c r="GC219" s="268"/>
      <c r="GD219" s="268"/>
      <c r="GE219" s="268"/>
      <c r="GF219" s="268"/>
      <c r="GG219" s="268"/>
      <c r="GH219" s="268"/>
      <c r="GI219" s="268"/>
      <c r="GJ219" s="268"/>
      <c r="GK219" s="268"/>
      <c r="GL219" s="268"/>
      <c r="GM219" s="268"/>
      <c r="GN219" s="268"/>
      <c r="GO219" s="268"/>
      <c r="HB219" s="294"/>
      <c r="HC219" s="294"/>
      <c r="HL219" s="341"/>
      <c r="HM219" s="341"/>
      <c r="HN219" s="341"/>
    </row>
    <row r="220" spans="1:222" x14ac:dyDescent="0.3">
      <c r="A220" s="269"/>
      <c r="B220" s="270"/>
      <c r="C220" s="270"/>
      <c r="D220" s="269"/>
      <c r="E220" s="281"/>
      <c r="F220" s="269"/>
      <c r="G220" s="384"/>
      <c r="H220" s="276"/>
      <c r="I220" s="272"/>
      <c r="J220" s="271"/>
      <c r="K220" s="269"/>
      <c r="L220" s="270"/>
      <c r="M220" s="270"/>
      <c r="N220" s="269"/>
      <c r="O220" s="270"/>
      <c r="P220" s="270"/>
      <c r="Q220" s="270"/>
      <c r="R220" s="270"/>
      <c r="S220" s="270"/>
      <c r="T220" s="270"/>
      <c r="U220" s="270"/>
      <c r="V220" s="270"/>
      <c r="W220" s="270"/>
      <c r="X220" s="270"/>
      <c r="Y220" s="270"/>
      <c r="Z220" s="269"/>
      <c r="AA220" s="269"/>
      <c r="AB220" s="269"/>
      <c r="AC220" s="269"/>
      <c r="AD220" s="281"/>
      <c r="AE220" s="281"/>
      <c r="AF220" s="276"/>
      <c r="AG220" s="276"/>
      <c r="AH220" s="281"/>
      <c r="AI220" s="281"/>
      <c r="AJ220" s="269"/>
      <c r="AK220" s="276"/>
      <c r="AL220" s="276"/>
      <c r="AM220" s="270"/>
      <c r="AN220" s="270"/>
      <c r="AO220" s="270"/>
      <c r="AP220" s="270"/>
      <c r="AQ220" s="273"/>
      <c r="AR220" s="273"/>
      <c r="AS220" s="273"/>
      <c r="AT220" s="273"/>
      <c r="AU220" s="270"/>
      <c r="AV220" s="276"/>
      <c r="AW220" s="276"/>
      <c r="AX220" s="275"/>
      <c r="AY220" s="276"/>
      <c r="AZ220" s="276"/>
      <c r="BA220" s="275"/>
      <c r="BB220" s="276"/>
      <c r="BC220" s="276"/>
      <c r="BD220" s="276"/>
      <c r="BE220" s="276"/>
      <c r="BF220" s="270"/>
      <c r="BG220" s="351"/>
      <c r="BH220" s="270"/>
      <c r="BI220" s="270"/>
      <c r="BJ220" s="276"/>
      <c r="BK220" s="276"/>
      <c r="BL220" s="370"/>
      <c r="BM220" s="373"/>
      <c r="BN220" s="370"/>
      <c r="BO220" s="282"/>
      <c r="BP220" s="276"/>
      <c r="BQ220" s="273"/>
      <c r="BR220" s="281"/>
      <c r="BS220" s="276"/>
      <c r="BT220" s="272"/>
      <c r="BU220" s="272"/>
      <c r="BV220" s="272"/>
      <c r="BW220" s="272"/>
      <c r="BX220" s="272"/>
      <c r="BY220" s="272"/>
      <c r="BZ220" s="272"/>
      <c r="CA220" s="277"/>
      <c r="CB220" s="273"/>
      <c r="CC220" s="276"/>
      <c r="CD220" s="275"/>
      <c r="CE220" s="275"/>
      <c r="CF220" s="270"/>
      <c r="CG220" s="270"/>
      <c r="CH220" s="269"/>
      <c r="CI220" s="281"/>
      <c r="CJ220" s="270"/>
      <c r="CK220" s="278"/>
      <c r="CL220" s="278"/>
      <c r="CM220" s="278"/>
      <c r="CN220" s="279"/>
      <c r="CO220" s="279"/>
      <c r="CP220" s="269"/>
      <c r="CQ220" s="281"/>
      <c r="CR220" s="276"/>
      <c r="CS220" s="272"/>
      <c r="CT220" s="272"/>
      <c r="CU220" s="278"/>
      <c r="CV220" s="278"/>
      <c r="CW220" s="278"/>
      <c r="CX220" s="278"/>
      <c r="CY220" s="278"/>
      <c r="CZ220" s="278"/>
      <c r="DA220" s="278"/>
      <c r="DB220" s="281"/>
      <c r="DC220" s="276"/>
      <c r="DD220" s="276"/>
      <c r="DE220" s="269"/>
      <c r="DF220" s="269"/>
      <c r="DG220" s="270"/>
      <c r="DH220" s="270"/>
      <c r="DI220" s="276"/>
      <c r="DJ220" s="276"/>
      <c r="DK220" s="276"/>
      <c r="DL220" s="276"/>
      <c r="DM220" s="272"/>
      <c r="DN220" s="269"/>
      <c r="DO220" s="269"/>
      <c r="DP220" s="272"/>
      <c r="DQ220" s="269"/>
      <c r="DR220" s="281"/>
      <c r="DS220" s="269"/>
      <c r="DT220" s="274"/>
      <c r="DU220" s="275"/>
      <c r="DV220" s="275"/>
      <c r="DW220" s="273"/>
      <c r="DX220" s="273"/>
      <c r="DY220" s="275"/>
      <c r="DZ220" s="275"/>
      <c r="EA220" s="275"/>
      <c r="EB220" s="275"/>
      <c r="EC220" s="275"/>
      <c r="ED220" s="275"/>
      <c r="EE220" s="275"/>
      <c r="EF220" s="275"/>
      <c r="EG220" s="275"/>
      <c r="EH220" s="275"/>
      <c r="EI220" s="275"/>
      <c r="EJ220" s="275"/>
      <c r="EK220" s="273"/>
      <c r="EL220" s="289"/>
      <c r="EM220" s="289"/>
      <c r="EN220" s="289"/>
      <c r="EO220" s="289"/>
      <c r="EP220" s="289"/>
      <c r="EQ220" s="289"/>
      <c r="ER220" s="289"/>
      <c r="ES220" s="289"/>
      <c r="ET220" s="289"/>
      <c r="EU220" s="289"/>
      <c r="EV220" s="289"/>
      <c r="EW220" s="289"/>
      <c r="EX220" s="289"/>
      <c r="EY220" s="289"/>
      <c r="EZ220" s="289"/>
      <c r="FA220" s="289"/>
      <c r="FB220" s="289"/>
      <c r="FC220" s="289"/>
      <c r="FD220" s="289"/>
      <c r="FE220" s="290"/>
      <c r="FF220" s="290"/>
      <c r="FG220" s="290"/>
      <c r="FH220" s="290"/>
      <c r="FI220" s="290"/>
      <c r="FJ220" s="290"/>
      <c r="FK220" s="290"/>
      <c r="FL220" s="290"/>
      <c r="FM220" s="290"/>
      <c r="FN220" s="290"/>
      <c r="FO220" s="290"/>
      <c r="FP220" s="290"/>
      <c r="FQ220" s="290"/>
      <c r="FR220" s="290"/>
      <c r="FS220" s="290"/>
      <c r="FT220" s="290"/>
      <c r="FU220" s="290"/>
      <c r="FV220" s="290"/>
      <c r="FW220" s="290"/>
      <c r="FX220" s="268"/>
      <c r="FY220" s="268"/>
      <c r="FZ220" s="268"/>
      <c r="GA220" s="268"/>
      <c r="GB220" s="268"/>
      <c r="GC220" s="268"/>
      <c r="GD220" s="268"/>
      <c r="GE220" s="268"/>
      <c r="GF220" s="268"/>
      <c r="GG220" s="268"/>
      <c r="GH220" s="268"/>
      <c r="GI220" s="268"/>
      <c r="GJ220" s="268"/>
      <c r="GK220" s="268"/>
      <c r="GL220" s="268"/>
      <c r="GM220" s="268"/>
      <c r="GN220" s="268"/>
      <c r="GO220" s="268"/>
      <c r="HB220" s="294"/>
      <c r="HC220" s="294"/>
      <c r="HL220" s="341"/>
      <c r="HM220" s="341"/>
      <c r="HN220" s="341"/>
    </row>
    <row r="221" spans="1:222" x14ac:dyDescent="0.3">
      <c r="A221" s="269"/>
      <c r="B221" s="270"/>
      <c r="C221" s="270"/>
      <c r="D221" s="269"/>
      <c r="E221" s="281"/>
      <c r="F221" s="269"/>
      <c r="G221" s="384"/>
      <c r="H221" s="276"/>
      <c r="I221" s="272"/>
      <c r="J221" s="271"/>
      <c r="K221" s="269"/>
      <c r="L221" s="270"/>
      <c r="M221" s="270"/>
      <c r="N221" s="269"/>
      <c r="O221" s="270"/>
      <c r="P221" s="270"/>
      <c r="Q221" s="270"/>
      <c r="R221" s="270"/>
      <c r="S221" s="270"/>
      <c r="T221" s="270"/>
      <c r="U221" s="270"/>
      <c r="V221" s="270"/>
      <c r="W221" s="270"/>
      <c r="X221" s="270"/>
      <c r="Y221" s="270"/>
      <c r="Z221" s="269"/>
      <c r="AA221" s="269"/>
      <c r="AB221" s="269"/>
      <c r="AC221" s="269"/>
      <c r="AD221" s="281"/>
      <c r="AE221" s="281"/>
      <c r="AF221" s="276"/>
      <c r="AG221" s="276"/>
      <c r="AH221" s="281"/>
      <c r="AI221" s="281"/>
      <c r="AJ221" s="269"/>
      <c r="AK221" s="276"/>
      <c r="AL221" s="276"/>
      <c r="AM221" s="270"/>
      <c r="AN221" s="270"/>
      <c r="AO221" s="270"/>
      <c r="AP221" s="270"/>
      <c r="AQ221" s="273"/>
      <c r="AR221" s="273"/>
      <c r="AS221" s="273"/>
      <c r="AT221" s="273"/>
      <c r="AU221" s="270"/>
      <c r="AV221" s="276"/>
      <c r="AW221" s="276"/>
      <c r="AX221" s="275"/>
      <c r="AY221" s="276"/>
      <c r="AZ221" s="276"/>
      <c r="BA221" s="275"/>
      <c r="BB221" s="276"/>
      <c r="BC221" s="276"/>
      <c r="BD221" s="276"/>
      <c r="BE221" s="276"/>
      <c r="BF221" s="270"/>
      <c r="BG221" s="351"/>
      <c r="BH221" s="270"/>
      <c r="BI221" s="270"/>
      <c r="BJ221" s="276"/>
      <c r="BK221" s="276"/>
      <c r="BL221" s="370"/>
      <c r="BM221" s="373"/>
      <c r="BN221" s="370"/>
      <c r="BO221" s="282"/>
      <c r="BP221" s="276"/>
      <c r="BQ221" s="273"/>
      <c r="BR221" s="281"/>
      <c r="BS221" s="276"/>
      <c r="BT221" s="272"/>
      <c r="BU221" s="272"/>
      <c r="BV221" s="272"/>
      <c r="BW221" s="272"/>
      <c r="BX221" s="272"/>
      <c r="BY221" s="272"/>
      <c r="BZ221" s="272"/>
      <c r="CA221" s="277"/>
      <c r="CB221" s="273"/>
      <c r="CC221" s="276"/>
      <c r="CD221" s="275"/>
      <c r="CE221" s="275"/>
      <c r="CF221" s="270"/>
      <c r="CG221" s="270"/>
      <c r="CH221" s="269"/>
      <c r="CI221" s="281"/>
      <c r="CJ221" s="270"/>
      <c r="CK221" s="278"/>
      <c r="CL221" s="278"/>
      <c r="CM221" s="278"/>
      <c r="CN221" s="279"/>
      <c r="CO221" s="279"/>
      <c r="CP221" s="269"/>
      <c r="CQ221" s="281"/>
      <c r="CR221" s="276"/>
      <c r="CS221" s="272"/>
      <c r="CT221" s="272"/>
      <c r="CU221" s="278"/>
      <c r="CV221" s="278"/>
      <c r="CW221" s="278"/>
      <c r="CX221" s="278"/>
      <c r="CY221" s="278"/>
      <c r="CZ221" s="278"/>
      <c r="DA221" s="278"/>
      <c r="DB221" s="281"/>
      <c r="DC221" s="276"/>
      <c r="DD221" s="276"/>
      <c r="DE221" s="269"/>
      <c r="DF221" s="269"/>
      <c r="DG221" s="270"/>
      <c r="DH221" s="270"/>
      <c r="DI221" s="276"/>
      <c r="DJ221" s="276"/>
      <c r="DK221" s="276"/>
      <c r="DL221" s="276"/>
      <c r="DM221" s="272"/>
      <c r="DN221" s="269"/>
      <c r="DO221" s="269"/>
      <c r="DP221" s="272"/>
      <c r="DQ221" s="269"/>
      <c r="DR221" s="281"/>
      <c r="DS221" s="269"/>
      <c r="DT221" s="274"/>
      <c r="DU221" s="275"/>
      <c r="DV221" s="275"/>
      <c r="DW221" s="273"/>
      <c r="DX221" s="273"/>
      <c r="DY221" s="275"/>
      <c r="DZ221" s="275"/>
      <c r="EA221" s="275"/>
      <c r="EB221" s="275"/>
      <c r="EC221" s="275"/>
      <c r="ED221" s="275"/>
      <c r="EE221" s="275"/>
      <c r="EF221" s="275"/>
      <c r="EG221" s="275"/>
      <c r="EH221" s="275"/>
      <c r="EI221" s="275"/>
      <c r="EJ221" s="275"/>
      <c r="EK221" s="273"/>
      <c r="EL221" s="289"/>
      <c r="EM221" s="289"/>
      <c r="EN221" s="289"/>
      <c r="EO221" s="289"/>
      <c r="EP221" s="289"/>
      <c r="EQ221" s="289"/>
      <c r="ER221" s="289"/>
      <c r="ES221" s="289"/>
      <c r="ET221" s="289"/>
      <c r="EU221" s="289"/>
      <c r="EV221" s="289"/>
      <c r="EW221" s="289"/>
      <c r="EX221" s="289"/>
      <c r="EY221" s="289"/>
      <c r="EZ221" s="289"/>
      <c r="FA221" s="289"/>
      <c r="FB221" s="289"/>
      <c r="FC221" s="289"/>
      <c r="FD221" s="289"/>
      <c r="FE221" s="290"/>
      <c r="FF221" s="290"/>
      <c r="FG221" s="290"/>
      <c r="FH221" s="290"/>
      <c r="FI221" s="290"/>
      <c r="FJ221" s="290"/>
      <c r="FK221" s="290"/>
      <c r="FL221" s="290"/>
      <c r="FM221" s="290"/>
      <c r="FN221" s="290"/>
      <c r="FO221" s="290"/>
      <c r="FP221" s="290"/>
      <c r="FQ221" s="290"/>
      <c r="FR221" s="290"/>
      <c r="FS221" s="290"/>
      <c r="FT221" s="290"/>
      <c r="FU221" s="290"/>
      <c r="FV221" s="290"/>
      <c r="FW221" s="290"/>
      <c r="FX221" s="268"/>
      <c r="FY221" s="268"/>
      <c r="FZ221" s="268"/>
      <c r="GA221" s="268"/>
      <c r="GB221" s="268"/>
      <c r="GC221" s="268"/>
      <c r="GD221" s="268"/>
      <c r="GE221" s="268"/>
      <c r="GF221" s="268"/>
      <c r="GG221" s="268"/>
      <c r="GH221" s="268"/>
      <c r="GI221" s="268"/>
      <c r="GJ221" s="268"/>
      <c r="GK221" s="268"/>
      <c r="GL221" s="268"/>
      <c r="GM221" s="268"/>
      <c r="GN221" s="268"/>
      <c r="GO221" s="268"/>
      <c r="HB221" s="294"/>
      <c r="HC221" s="294"/>
      <c r="HL221" s="341"/>
      <c r="HM221" s="341"/>
      <c r="HN221" s="341"/>
    </row>
    <row r="222" spans="1:222" x14ac:dyDescent="0.3">
      <c r="A222" s="269"/>
      <c r="B222" s="270"/>
      <c r="C222" s="270"/>
      <c r="D222" s="269"/>
      <c r="E222" s="281"/>
      <c r="F222" s="269"/>
      <c r="G222" s="384"/>
      <c r="H222" s="276"/>
      <c r="I222" s="272"/>
      <c r="J222" s="271"/>
      <c r="K222" s="269"/>
      <c r="L222" s="270"/>
      <c r="M222" s="270"/>
      <c r="N222" s="269"/>
      <c r="O222" s="270"/>
      <c r="P222" s="270"/>
      <c r="Q222" s="270"/>
      <c r="R222" s="270"/>
      <c r="S222" s="270"/>
      <c r="T222" s="270"/>
      <c r="U222" s="270"/>
      <c r="V222" s="270"/>
      <c r="W222" s="270"/>
      <c r="X222" s="270"/>
      <c r="Y222" s="270"/>
      <c r="Z222" s="269"/>
      <c r="AA222" s="269"/>
      <c r="AB222" s="269"/>
      <c r="AC222" s="269"/>
      <c r="AD222" s="281"/>
      <c r="AE222" s="281"/>
      <c r="AF222" s="276"/>
      <c r="AG222" s="276"/>
      <c r="AH222" s="281"/>
      <c r="AI222" s="281"/>
      <c r="AJ222" s="269"/>
      <c r="AK222" s="276"/>
      <c r="AL222" s="276"/>
      <c r="AM222" s="270"/>
      <c r="AN222" s="270"/>
      <c r="AO222" s="270"/>
      <c r="AP222" s="270"/>
      <c r="AQ222" s="273"/>
      <c r="AR222" s="273"/>
      <c r="AS222" s="273"/>
      <c r="AT222" s="273"/>
      <c r="AU222" s="270"/>
      <c r="AV222" s="276"/>
      <c r="AW222" s="276"/>
      <c r="AX222" s="275"/>
      <c r="AY222" s="276"/>
      <c r="AZ222" s="276"/>
      <c r="BA222" s="275"/>
      <c r="BB222" s="276"/>
      <c r="BC222" s="276"/>
      <c r="BD222" s="276"/>
      <c r="BE222" s="276"/>
      <c r="BF222" s="270"/>
      <c r="BG222" s="351"/>
      <c r="BH222" s="270"/>
      <c r="BI222" s="270"/>
      <c r="BJ222" s="276"/>
      <c r="BK222" s="276"/>
      <c r="BL222" s="370"/>
      <c r="BM222" s="373"/>
      <c r="BN222" s="370"/>
      <c r="BO222" s="282"/>
      <c r="BP222" s="276"/>
      <c r="BQ222" s="273"/>
      <c r="BR222" s="281"/>
      <c r="BS222" s="276"/>
      <c r="BT222" s="272"/>
      <c r="BU222" s="272"/>
      <c r="BV222" s="272"/>
      <c r="BW222" s="272"/>
      <c r="BX222" s="272"/>
      <c r="BY222" s="272"/>
      <c r="BZ222" s="272"/>
      <c r="CA222" s="277"/>
      <c r="CB222" s="273"/>
      <c r="CC222" s="276"/>
      <c r="CD222" s="275"/>
      <c r="CE222" s="275"/>
      <c r="CF222" s="270"/>
      <c r="CG222" s="270"/>
      <c r="CH222" s="269"/>
      <c r="CI222" s="281"/>
      <c r="CJ222" s="270"/>
      <c r="CK222" s="278"/>
      <c r="CL222" s="278"/>
      <c r="CM222" s="278"/>
      <c r="CN222" s="279"/>
      <c r="CO222" s="279"/>
      <c r="CP222" s="269"/>
      <c r="CQ222" s="281"/>
      <c r="CR222" s="276"/>
      <c r="CS222" s="272"/>
      <c r="CT222" s="272"/>
      <c r="CU222" s="278"/>
      <c r="CV222" s="278"/>
      <c r="CW222" s="278"/>
      <c r="CX222" s="278"/>
      <c r="CY222" s="278"/>
      <c r="CZ222" s="278"/>
      <c r="DA222" s="278"/>
      <c r="DB222" s="281"/>
      <c r="DC222" s="276"/>
      <c r="DD222" s="276"/>
      <c r="DE222" s="269"/>
      <c r="DF222" s="269"/>
      <c r="DG222" s="270"/>
      <c r="DH222" s="270"/>
      <c r="DI222" s="276"/>
      <c r="DJ222" s="276"/>
      <c r="DK222" s="276"/>
      <c r="DL222" s="276"/>
      <c r="DM222" s="272"/>
      <c r="DN222" s="269"/>
      <c r="DO222" s="269"/>
      <c r="DP222" s="272"/>
      <c r="DQ222" s="269"/>
      <c r="DR222" s="281"/>
      <c r="DS222" s="269"/>
      <c r="DT222" s="274"/>
      <c r="DU222" s="275"/>
      <c r="DV222" s="275"/>
      <c r="DW222" s="273"/>
      <c r="DX222" s="273"/>
      <c r="DY222" s="275"/>
      <c r="DZ222" s="275"/>
      <c r="EA222" s="275"/>
      <c r="EB222" s="275"/>
      <c r="EC222" s="275"/>
      <c r="ED222" s="275"/>
      <c r="EE222" s="275"/>
      <c r="EF222" s="275"/>
      <c r="EG222" s="275"/>
      <c r="EH222" s="275"/>
      <c r="EI222" s="275"/>
      <c r="EJ222" s="275"/>
      <c r="EK222" s="273"/>
      <c r="EL222" s="289"/>
      <c r="EM222" s="289"/>
      <c r="EN222" s="289"/>
      <c r="EO222" s="289"/>
      <c r="EP222" s="289"/>
      <c r="EQ222" s="289"/>
      <c r="ER222" s="289"/>
      <c r="ES222" s="289"/>
      <c r="ET222" s="289"/>
      <c r="EU222" s="289"/>
      <c r="EV222" s="289"/>
      <c r="EW222" s="289"/>
      <c r="EX222" s="289"/>
      <c r="EY222" s="289"/>
      <c r="EZ222" s="289"/>
      <c r="FA222" s="289"/>
      <c r="FB222" s="289"/>
      <c r="FC222" s="289"/>
      <c r="FD222" s="289"/>
      <c r="FE222" s="290"/>
      <c r="FF222" s="290"/>
      <c r="FG222" s="290"/>
      <c r="FH222" s="290"/>
      <c r="FI222" s="290"/>
      <c r="FJ222" s="290"/>
      <c r="FK222" s="290"/>
      <c r="FL222" s="290"/>
      <c r="FM222" s="290"/>
      <c r="FN222" s="290"/>
      <c r="FO222" s="290"/>
      <c r="FP222" s="290"/>
      <c r="FQ222" s="290"/>
      <c r="FR222" s="290"/>
      <c r="FS222" s="290"/>
      <c r="FT222" s="290"/>
      <c r="FU222" s="290"/>
      <c r="FV222" s="290"/>
      <c r="FW222" s="290"/>
      <c r="FX222" s="268"/>
      <c r="FY222" s="268"/>
      <c r="FZ222" s="268"/>
      <c r="GA222" s="268"/>
      <c r="GB222" s="268"/>
      <c r="GC222" s="268"/>
      <c r="GD222" s="268"/>
      <c r="GE222" s="268"/>
      <c r="GF222" s="268"/>
      <c r="GG222" s="268"/>
      <c r="GH222" s="268"/>
      <c r="GI222" s="268"/>
      <c r="GJ222" s="268"/>
      <c r="GK222" s="268"/>
      <c r="GL222" s="268"/>
      <c r="GM222" s="268"/>
      <c r="GN222" s="268"/>
      <c r="GO222" s="268"/>
      <c r="HB222" s="294"/>
      <c r="HC222" s="294"/>
      <c r="HL222" s="341"/>
      <c r="HM222" s="341"/>
      <c r="HN222" s="341"/>
    </row>
    <row r="223" spans="1:222" x14ac:dyDescent="0.3">
      <c r="A223" s="269"/>
      <c r="B223" s="270"/>
      <c r="C223" s="270"/>
      <c r="D223" s="269"/>
      <c r="E223" s="281"/>
      <c r="F223" s="269"/>
      <c r="G223" s="384"/>
      <c r="H223" s="276"/>
      <c r="I223" s="272"/>
      <c r="J223" s="271"/>
      <c r="K223" s="269"/>
      <c r="L223" s="270"/>
      <c r="M223" s="270"/>
      <c r="N223" s="269"/>
      <c r="O223" s="270"/>
      <c r="P223" s="270"/>
      <c r="Q223" s="270"/>
      <c r="R223" s="270"/>
      <c r="S223" s="270"/>
      <c r="T223" s="270"/>
      <c r="U223" s="270"/>
      <c r="V223" s="270"/>
      <c r="W223" s="270"/>
      <c r="X223" s="270"/>
      <c r="Y223" s="270"/>
      <c r="Z223" s="269"/>
      <c r="AA223" s="269"/>
      <c r="AB223" s="269"/>
      <c r="AC223" s="269"/>
      <c r="AD223" s="281"/>
      <c r="AE223" s="281"/>
      <c r="AF223" s="276"/>
      <c r="AG223" s="276"/>
      <c r="AH223" s="281"/>
      <c r="AI223" s="281"/>
      <c r="AJ223" s="269"/>
      <c r="AK223" s="276"/>
      <c r="AL223" s="276"/>
      <c r="AM223" s="270"/>
      <c r="AN223" s="270"/>
      <c r="AO223" s="270"/>
      <c r="AP223" s="270"/>
      <c r="AQ223" s="273"/>
      <c r="AR223" s="273"/>
      <c r="AS223" s="273"/>
      <c r="AT223" s="273"/>
      <c r="AU223" s="270"/>
      <c r="AV223" s="276"/>
      <c r="AW223" s="276"/>
      <c r="AX223" s="275"/>
      <c r="AY223" s="276"/>
      <c r="AZ223" s="276"/>
      <c r="BA223" s="275"/>
      <c r="BB223" s="276"/>
      <c r="BC223" s="276"/>
      <c r="BD223" s="276"/>
      <c r="BE223" s="276"/>
      <c r="BF223" s="270"/>
      <c r="BG223" s="351"/>
      <c r="BH223" s="270"/>
      <c r="BI223" s="270"/>
      <c r="BJ223" s="276"/>
      <c r="BK223" s="276"/>
      <c r="BL223" s="370"/>
      <c r="BM223" s="373"/>
      <c r="BN223" s="370"/>
      <c r="BO223" s="282"/>
      <c r="BP223" s="276"/>
      <c r="BQ223" s="273"/>
      <c r="BR223" s="281"/>
      <c r="BS223" s="276"/>
      <c r="BT223" s="272"/>
      <c r="BU223" s="272"/>
      <c r="BV223" s="272"/>
      <c r="BW223" s="272"/>
      <c r="BX223" s="272"/>
      <c r="BY223" s="272"/>
      <c r="BZ223" s="272"/>
      <c r="CA223" s="277"/>
      <c r="CB223" s="273"/>
      <c r="CC223" s="276"/>
      <c r="CD223" s="275"/>
      <c r="CE223" s="275"/>
      <c r="CF223" s="270"/>
      <c r="CG223" s="270"/>
      <c r="CH223" s="269"/>
      <c r="CI223" s="281"/>
      <c r="CJ223" s="270"/>
      <c r="CK223" s="278"/>
      <c r="CL223" s="278"/>
      <c r="CM223" s="278"/>
      <c r="CN223" s="279"/>
      <c r="CO223" s="279"/>
      <c r="CP223" s="269"/>
      <c r="CQ223" s="281"/>
      <c r="CR223" s="276"/>
      <c r="CS223" s="272"/>
      <c r="CT223" s="272"/>
      <c r="CU223" s="278"/>
      <c r="CV223" s="278"/>
      <c r="CW223" s="278"/>
      <c r="CX223" s="278"/>
      <c r="CY223" s="278"/>
      <c r="CZ223" s="278"/>
      <c r="DA223" s="278"/>
      <c r="DB223" s="281"/>
      <c r="DC223" s="276"/>
      <c r="DD223" s="276"/>
      <c r="DE223" s="269"/>
      <c r="DF223" s="269"/>
      <c r="DG223" s="270"/>
      <c r="DH223" s="270"/>
      <c r="DI223" s="276"/>
      <c r="DJ223" s="276"/>
      <c r="DK223" s="276"/>
      <c r="DL223" s="276"/>
      <c r="DM223" s="272"/>
      <c r="DN223" s="269"/>
      <c r="DO223" s="269"/>
      <c r="DP223" s="272"/>
      <c r="DQ223" s="269"/>
      <c r="DR223" s="281"/>
      <c r="DS223" s="269"/>
      <c r="DT223" s="274"/>
      <c r="DU223" s="275"/>
      <c r="DV223" s="275"/>
      <c r="DW223" s="273"/>
      <c r="DX223" s="273"/>
      <c r="DY223" s="275"/>
      <c r="DZ223" s="275"/>
      <c r="EA223" s="275"/>
      <c r="EB223" s="275"/>
      <c r="EC223" s="275"/>
      <c r="ED223" s="275"/>
      <c r="EE223" s="275"/>
      <c r="EF223" s="275"/>
      <c r="EG223" s="275"/>
      <c r="EH223" s="275"/>
      <c r="EI223" s="275"/>
      <c r="EJ223" s="275"/>
      <c r="EK223" s="273"/>
      <c r="EL223" s="289"/>
      <c r="EM223" s="289"/>
      <c r="EN223" s="289"/>
      <c r="EO223" s="289"/>
      <c r="EP223" s="289"/>
      <c r="EQ223" s="289"/>
      <c r="ER223" s="289"/>
      <c r="ES223" s="289"/>
      <c r="ET223" s="289"/>
      <c r="EU223" s="289"/>
      <c r="EV223" s="289"/>
      <c r="EW223" s="289"/>
      <c r="EX223" s="289"/>
      <c r="EY223" s="289"/>
      <c r="EZ223" s="289"/>
      <c r="FA223" s="289"/>
      <c r="FB223" s="289"/>
      <c r="FC223" s="289"/>
      <c r="FD223" s="289"/>
      <c r="FE223" s="290"/>
      <c r="FF223" s="290"/>
      <c r="FG223" s="290"/>
      <c r="FH223" s="290"/>
      <c r="FI223" s="290"/>
      <c r="FJ223" s="290"/>
      <c r="FK223" s="290"/>
      <c r="FL223" s="290"/>
      <c r="FM223" s="290"/>
      <c r="FN223" s="290"/>
      <c r="FO223" s="290"/>
      <c r="FP223" s="290"/>
      <c r="FQ223" s="290"/>
      <c r="FR223" s="290"/>
      <c r="FS223" s="290"/>
      <c r="FT223" s="290"/>
      <c r="FU223" s="290"/>
      <c r="FV223" s="290"/>
      <c r="FW223" s="290"/>
      <c r="FX223" s="268"/>
      <c r="FY223" s="268"/>
      <c r="FZ223" s="268"/>
      <c r="GA223" s="268"/>
      <c r="GB223" s="268"/>
      <c r="GC223" s="268"/>
      <c r="GD223" s="268"/>
      <c r="GE223" s="268"/>
      <c r="GF223" s="268"/>
      <c r="GG223" s="268"/>
      <c r="GH223" s="268"/>
      <c r="GI223" s="268"/>
      <c r="GJ223" s="268"/>
      <c r="GK223" s="268"/>
      <c r="GL223" s="268"/>
      <c r="GM223" s="268"/>
      <c r="GN223" s="268"/>
      <c r="GO223" s="268"/>
      <c r="HB223" s="294"/>
      <c r="HC223" s="294"/>
      <c r="HL223" s="341"/>
      <c r="HM223" s="341"/>
      <c r="HN223" s="341"/>
    </row>
    <row r="224" spans="1:222" x14ac:dyDescent="0.3">
      <c r="A224" s="269"/>
      <c r="B224" s="270"/>
      <c r="C224" s="270"/>
      <c r="D224" s="269"/>
      <c r="E224" s="281"/>
      <c r="F224" s="269"/>
      <c r="G224" s="384"/>
      <c r="H224" s="276"/>
      <c r="I224" s="272"/>
      <c r="J224" s="271"/>
      <c r="K224" s="269"/>
      <c r="L224" s="270"/>
      <c r="M224" s="270"/>
      <c r="N224" s="269"/>
      <c r="O224" s="270"/>
      <c r="P224" s="270"/>
      <c r="Q224" s="270"/>
      <c r="R224" s="270"/>
      <c r="S224" s="270"/>
      <c r="T224" s="270"/>
      <c r="U224" s="270"/>
      <c r="V224" s="270"/>
      <c r="W224" s="270"/>
      <c r="X224" s="270"/>
      <c r="Y224" s="270"/>
      <c r="Z224" s="269"/>
      <c r="AA224" s="269"/>
      <c r="AB224" s="269"/>
      <c r="AC224" s="269"/>
      <c r="AD224" s="281"/>
      <c r="AE224" s="281"/>
      <c r="AF224" s="276"/>
      <c r="AG224" s="276"/>
      <c r="AH224" s="281"/>
      <c r="AI224" s="281"/>
      <c r="AJ224" s="269"/>
      <c r="AK224" s="276"/>
      <c r="AL224" s="276"/>
      <c r="AM224" s="270"/>
      <c r="AN224" s="270"/>
      <c r="AO224" s="270"/>
      <c r="AP224" s="270"/>
      <c r="AQ224" s="273"/>
      <c r="AR224" s="273"/>
      <c r="AS224" s="273"/>
      <c r="AT224" s="273"/>
      <c r="AU224" s="270"/>
      <c r="AV224" s="276"/>
      <c r="AW224" s="276"/>
      <c r="AX224" s="275"/>
      <c r="AY224" s="276"/>
      <c r="AZ224" s="276"/>
      <c r="BA224" s="275"/>
      <c r="BB224" s="276"/>
      <c r="BC224" s="276"/>
      <c r="BD224" s="276"/>
      <c r="BE224" s="276"/>
      <c r="BF224" s="270"/>
      <c r="BG224" s="351"/>
      <c r="BH224" s="270"/>
      <c r="BI224" s="270"/>
      <c r="BJ224" s="276"/>
      <c r="BK224" s="276"/>
      <c r="BL224" s="370"/>
      <c r="BM224" s="373"/>
      <c r="BN224" s="370"/>
      <c r="BO224" s="282"/>
      <c r="BP224" s="276"/>
      <c r="BQ224" s="273"/>
      <c r="BR224" s="281"/>
      <c r="BS224" s="276"/>
      <c r="BT224" s="272"/>
      <c r="BU224" s="272"/>
      <c r="BV224" s="272"/>
      <c r="BW224" s="272"/>
      <c r="BX224" s="272"/>
      <c r="BY224" s="272"/>
      <c r="BZ224" s="272"/>
      <c r="CA224" s="277"/>
      <c r="CB224" s="273"/>
      <c r="CC224" s="276"/>
      <c r="CD224" s="275"/>
      <c r="CE224" s="275"/>
      <c r="CF224" s="270"/>
      <c r="CG224" s="270"/>
      <c r="CH224" s="269"/>
      <c r="CI224" s="281"/>
      <c r="CJ224" s="270"/>
      <c r="CK224" s="278"/>
      <c r="CL224" s="278"/>
      <c r="CM224" s="278"/>
      <c r="CN224" s="279"/>
      <c r="CO224" s="279"/>
      <c r="CP224" s="269"/>
      <c r="CQ224" s="281"/>
      <c r="CR224" s="276"/>
      <c r="CS224" s="272"/>
      <c r="CT224" s="272"/>
      <c r="CU224" s="278"/>
      <c r="CV224" s="278"/>
      <c r="CW224" s="278"/>
      <c r="CX224" s="278"/>
      <c r="CY224" s="278"/>
      <c r="CZ224" s="278"/>
      <c r="DA224" s="278"/>
      <c r="DB224" s="281"/>
      <c r="DC224" s="276"/>
      <c r="DD224" s="276"/>
      <c r="DE224" s="269"/>
      <c r="DF224" s="269"/>
      <c r="DG224" s="270"/>
      <c r="DH224" s="270"/>
      <c r="DI224" s="276"/>
      <c r="DJ224" s="276"/>
      <c r="DK224" s="276"/>
      <c r="DL224" s="276"/>
      <c r="DM224" s="272"/>
      <c r="DN224" s="269"/>
      <c r="DO224" s="269"/>
      <c r="DP224" s="272"/>
      <c r="DQ224" s="269"/>
      <c r="DR224" s="281"/>
      <c r="DS224" s="269"/>
      <c r="DT224" s="274"/>
      <c r="DU224" s="275"/>
      <c r="DV224" s="275"/>
      <c r="DW224" s="273"/>
      <c r="DX224" s="273"/>
      <c r="DY224" s="275"/>
      <c r="DZ224" s="275"/>
      <c r="EA224" s="275"/>
      <c r="EB224" s="275"/>
      <c r="EC224" s="275"/>
      <c r="ED224" s="275"/>
      <c r="EE224" s="275"/>
      <c r="EF224" s="275"/>
      <c r="EG224" s="275"/>
      <c r="EH224" s="275"/>
      <c r="EI224" s="275"/>
      <c r="EJ224" s="275"/>
      <c r="EK224" s="273"/>
      <c r="EL224" s="289"/>
      <c r="EM224" s="289"/>
      <c r="EN224" s="289"/>
      <c r="EO224" s="289"/>
      <c r="EP224" s="289"/>
      <c r="EQ224" s="289"/>
      <c r="ER224" s="289"/>
      <c r="ES224" s="289"/>
      <c r="ET224" s="289"/>
      <c r="EU224" s="289"/>
      <c r="EV224" s="289"/>
      <c r="EW224" s="289"/>
      <c r="EX224" s="289"/>
      <c r="EY224" s="289"/>
      <c r="EZ224" s="289"/>
      <c r="FA224" s="289"/>
      <c r="FB224" s="289"/>
      <c r="FC224" s="289"/>
      <c r="FD224" s="289"/>
      <c r="FE224" s="290"/>
      <c r="FF224" s="290"/>
      <c r="FG224" s="290"/>
      <c r="FH224" s="290"/>
      <c r="FI224" s="290"/>
      <c r="FJ224" s="290"/>
      <c r="FK224" s="290"/>
      <c r="FL224" s="290"/>
      <c r="FM224" s="290"/>
      <c r="FN224" s="290"/>
      <c r="FO224" s="290"/>
      <c r="FP224" s="290"/>
      <c r="FQ224" s="290"/>
      <c r="FR224" s="290"/>
      <c r="FS224" s="290"/>
      <c r="FT224" s="290"/>
      <c r="FU224" s="290"/>
      <c r="FV224" s="290"/>
      <c r="FW224" s="290"/>
      <c r="FX224" s="268"/>
      <c r="FY224" s="268"/>
      <c r="FZ224" s="268"/>
      <c r="GA224" s="268"/>
      <c r="GB224" s="268"/>
      <c r="GC224" s="268"/>
      <c r="GD224" s="268"/>
      <c r="GE224" s="268"/>
      <c r="GF224" s="268"/>
      <c r="GG224" s="268"/>
      <c r="GH224" s="268"/>
      <c r="GI224" s="268"/>
      <c r="GJ224" s="268"/>
      <c r="GK224" s="268"/>
      <c r="GL224" s="268"/>
      <c r="GM224" s="268"/>
      <c r="GN224" s="268"/>
      <c r="GO224" s="268"/>
      <c r="HB224" s="294"/>
      <c r="HC224" s="294"/>
      <c r="HL224" s="341"/>
      <c r="HM224" s="341"/>
      <c r="HN224" s="341"/>
    </row>
    <row r="225" spans="1:222" x14ac:dyDescent="0.3">
      <c r="A225" s="269"/>
      <c r="B225" s="270"/>
      <c r="C225" s="270"/>
      <c r="D225" s="269"/>
      <c r="E225" s="281"/>
      <c r="F225" s="269"/>
      <c r="G225" s="384"/>
      <c r="H225" s="276"/>
      <c r="I225" s="272"/>
      <c r="J225" s="271"/>
      <c r="K225" s="269"/>
      <c r="L225" s="270"/>
      <c r="M225" s="270"/>
      <c r="N225" s="269"/>
      <c r="O225" s="270"/>
      <c r="P225" s="270"/>
      <c r="Q225" s="270"/>
      <c r="R225" s="270"/>
      <c r="S225" s="270"/>
      <c r="T225" s="270"/>
      <c r="U225" s="270"/>
      <c r="V225" s="270"/>
      <c r="W225" s="270"/>
      <c r="X225" s="270"/>
      <c r="Y225" s="270"/>
      <c r="Z225" s="269"/>
      <c r="AA225" s="269"/>
      <c r="AB225" s="269"/>
      <c r="AC225" s="269"/>
      <c r="AD225" s="281"/>
      <c r="AE225" s="281"/>
      <c r="AF225" s="276"/>
      <c r="AG225" s="276"/>
      <c r="AH225" s="281"/>
      <c r="AI225" s="281"/>
      <c r="AJ225" s="269"/>
      <c r="AK225" s="276"/>
      <c r="AL225" s="276"/>
      <c r="AM225" s="270"/>
      <c r="AN225" s="270"/>
      <c r="AO225" s="270"/>
      <c r="AP225" s="270"/>
      <c r="AQ225" s="273"/>
      <c r="AR225" s="273"/>
      <c r="AS225" s="273"/>
      <c r="AT225" s="273"/>
      <c r="AU225" s="270"/>
      <c r="AV225" s="276"/>
      <c r="AW225" s="276"/>
      <c r="AX225" s="275"/>
      <c r="AY225" s="276"/>
      <c r="AZ225" s="276"/>
      <c r="BA225" s="275"/>
      <c r="BB225" s="276"/>
      <c r="BC225" s="276"/>
      <c r="BD225" s="276"/>
      <c r="BE225" s="276"/>
      <c r="BF225" s="270"/>
      <c r="BG225" s="351"/>
      <c r="BH225" s="270"/>
      <c r="BI225" s="270"/>
      <c r="BJ225" s="276"/>
      <c r="BK225" s="276"/>
      <c r="BL225" s="370"/>
      <c r="BM225" s="373"/>
      <c r="BN225" s="370"/>
      <c r="BO225" s="282"/>
      <c r="BP225" s="276"/>
      <c r="BQ225" s="273"/>
      <c r="BR225" s="281"/>
      <c r="BS225" s="276"/>
      <c r="BT225" s="272"/>
      <c r="BU225" s="272"/>
      <c r="BV225" s="272"/>
      <c r="BW225" s="272"/>
      <c r="BX225" s="272"/>
      <c r="BY225" s="272"/>
      <c r="BZ225" s="272"/>
      <c r="CA225" s="277"/>
      <c r="CB225" s="273"/>
      <c r="CC225" s="276"/>
      <c r="CD225" s="275"/>
      <c r="CE225" s="275"/>
      <c r="CF225" s="270"/>
      <c r="CG225" s="270"/>
      <c r="CH225" s="269"/>
      <c r="CI225" s="281"/>
      <c r="CJ225" s="270"/>
      <c r="CK225" s="278"/>
      <c r="CL225" s="278"/>
      <c r="CM225" s="278"/>
      <c r="CN225" s="279"/>
      <c r="CO225" s="279"/>
      <c r="CP225" s="269"/>
      <c r="CQ225" s="281"/>
      <c r="CR225" s="276"/>
      <c r="CS225" s="272"/>
      <c r="CT225" s="272"/>
      <c r="CU225" s="278"/>
      <c r="CV225" s="278"/>
      <c r="CW225" s="278"/>
      <c r="CX225" s="278"/>
      <c r="CY225" s="278"/>
      <c r="CZ225" s="278"/>
      <c r="DA225" s="278"/>
      <c r="DB225" s="281"/>
      <c r="DC225" s="276"/>
      <c r="DD225" s="276"/>
      <c r="DE225" s="269"/>
      <c r="DF225" s="269"/>
      <c r="DG225" s="270"/>
      <c r="DH225" s="270"/>
      <c r="DI225" s="276"/>
      <c r="DJ225" s="276"/>
      <c r="DK225" s="276"/>
      <c r="DL225" s="276"/>
      <c r="DM225" s="272"/>
      <c r="DN225" s="269"/>
      <c r="DO225" s="269"/>
      <c r="DP225" s="272"/>
      <c r="DQ225" s="269"/>
      <c r="DR225" s="281"/>
      <c r="DS225" s="269"/>
      <c r="DT225" s="274"/>
      <c r="DU225" s="275"/>
      <c r="DV225" s="275"/>
      <c r="DW225" s="273"/>
      <c r="DX225" s="273"/>
      <c r="DY225" s="275"/>
      <c r="DZ225" s="275"/>
      <c r="EA225" s="275"/>
      <c r="EB225" s="275"/>
      <c r="EC225" s="275"/>
      <c r="ED225" s="275"/>
      <c r="EE225" s="275"/>
      <c r="EF225" s="275"/>
      <c r="EG225" s="275"/>
      <c r="EH225" s="275"/>
      <c r="EI225" s="275"/>
      <c r="EJ225" s="275"/>
      <c r="EK225" s="273"/>
      <c r="EL225" s="289"/>
      <c r="EM225" s="289"/>
      <c r="EN225" s="289"/>
      <c r="EO225" s="289"/>
      <c r="EP225" s="289"/>
      <c r="EQ225" s="289"/>
      <c r="ER225" s="289"/>
      <c r="ES225" s="289"/>
      <c r="ET225" s="289"/>
      <c r="EU225" s="289"/>
      <c r="EV225" s="289"/>
      <c r="EW225" s="289"/>
      <c r="EX225" s="289"/>
      <c r="EY225" s="289"/>
      <c r="EZ225" s="289"/>
      <c r="FA225" s="289"/>
      <c r="FB225" s="289"/>
      <c r="FC225" s="289"/>
      <c r="FD225" s="289"/>
      <c r="FE225" s="290"/>
      <c r="FF225" s="290"/>
      <c r="FG225" s="290"/>
      <c r="FH225" s="290"/>
      <c r="FI225" s="290"/>
      <c r="FJ225" s="290"/>
      <c r="FK225" s="290"/>
      <c r="FL225" s="290"/>
      <c r="FM225" s="290"/>
      <c r="FN225" s="290"/>
      <c r="FO225" s="290"/>
      <c r="FP225" s="290"/>
      <c r="FQ225" s="290"/>
      <c r="FR225" s="290"/>
      <c r="FS225" s="290"/>
      <c r="FT225" s="290"/>
      <c r="FU225" s="290"/>
      <c r="FV225" s="290"/>
      <c r="FW225" s="290"/>
      <c r="FX225" s="268"/>
      <c r="FY225" s="268"/>
      <c r="FZ225" s="268"/>
      <c r="GA225" s="268"/>
      <c r="GB225" s="268"/>
      <c r="GC225" s="268"/>
      <c r="GD225" s="268"/>
      <c r="GE225" s="268"/>
      <c r="GF225" s="268"/>
      <c r="GG225" s="268"/>
      <c r="GH225" s="268"/>
      <c r="GI225" s="268"/>
      <c r="GJ225" s="268"/>
      <c r="GK225" s="268"/>
      <c r="GL225" s="268"/>
      <c r="GM225" s="268"/>
      <c r="GN225" s="268"/>
      <c r="GO225" s="268"/>
      <c r="HB225" s="294"/>
      <c r="HC225" s="294"/>
      <c r="HL225" s="341"/>
      <c r="HM225" s="341"/>
      <c r="HN225" s="341"/>
    </row>
    <row r="226" spans="1:222" x14ac:dyDescent="0.3">
      <c r="A226" s="269"/>
      <c r="B226" s="270"/>
      <c r="C226" s="270"/>
      <c r="D226" s="269"/>
      <c r="E226" s="281"/>
      <c r="F226" s="269"/>
      <c r="G226" s="384"/>
      <c r="H226" s="276"/>
      <c r="I226" s="272"/>
      <c r="J226" s="271"/>
      <c r="K226" s="269"/>
      <c r="L226" s="270"/>
      <c r="M226" s="270"/>
      <c r="N226" s="269"/>
      <c r="O226" s="270"/>
      <c r="P226" s="270"/>
      <c r="Q226" s="270"/>
      <c r="R226" s="270"/>
      <c r="S226" s="270"/>
      <c r="T226" s="270"/>
      <c r="U226" s="270"/>
      <c r="V226" s="270"/>
      <c r="W226" s="270"/>
      <c r="X226" s="270"/>
      <c r="Y226" s="270"/>
      <c r="Z226" s="269"/>
      <c r="AA226" s="269"/>
      <c r="AB226" s="269"/>
      <c r="AC226" s="269"/>
      <c r="AD226" s="281"/>
      <c r="AE226" s="281"/>
      <c r="AF226" s="276"/>
      <c r="AG226" s="276"/>
      <c r="AH226" s="281"/>
      <c r="AI226" s="281"/>
      <c r="AJ226" s="269"/>
      <c r="AK226" s="276"/>
      <c r="AL226" s="276"/>
      <c r="AM226" s="270"/>
      <c r="AN226" s="270"/>
      <c r="AO226" s="270"/>
      <c r="AP226" s="270"/>
      <c r="AQ226" s="273"/>
      <c r="AR226" s="273"/>
      <c r="AS226" s="273"/>
      <c r="AT226" s="273"/>
      <c r="AU226" s="270"/>
      <c r="AV226" s="276"/>
      <c r="AW226" s="276"/>
      <c r="AX226" s="275"/>
      <c r="AY226" s="276"/>
      <c r="AZ226" s="276"/>
      <c r="BA226" s="275"/>
      <c r="BB226" s="276"/>
      <c r="BC226" s="276"/>
      <c r="BD226" s="276"/>
      <c r="BE226" s="276"/>
      <c r="BF226" s="270"/>
      <c r="BG226" s="351"/>
      <c r="BH226" s="270"/>
      <c r="BI226" s="270"/>
      <c r="BJ226" s="276"/>
      <c r="BK226" s="276"/>
      <c r="BL226" s="370"/>
      <c r="BM226" s="373"/>
      <c r="BN226" s="370"/>
      <c r="BO226" s="282"/>
      <c r="BP226" s="276"/>
      <c r="BQ226" s="273"/>
      <c r="BR226" s="281"/>
      <c r="BS226" s="276"/>
      <c r="BT226" s="272"/>
      <c r="BU226" s="272"/>
      <c r="BV226" s="272"/>
      <c r="BW226" s="272"/>
      <c r="BX226" s="272"/>
      <c r="BY226" s="272"/>
      <c r="BZ226" s="272"/>
      <c r="CA226" s="277"/>
      <c r="CB226" s="273"/>
      <c r="CC226" s="276"/>
      <c r="CD226" s="275"/>
      <c r="CE226" s="275"/>
      <c r="CF226" s="270"/>
      <c r="CG226" s="270"/>
      <c r="CH226" s="269"/>
      <c r="CI226" s="281"/>
      <c r="CJ226" s="270"/>
      <c r="CK226" s="278"/>
      <c r="CL226" s="278"/>
      <c r="CM226" s="278"/>
      <c r="CN226" s="279"/>
      <c r="CO226" s="279"/>
      <c r="CP226" s="269"/>
      <c r="CQ226" s="281"/>
      <c r="CR226" s="276"/>
      <c r="CS226" s="272"/>
      <c r="CT226" s="272"/>
      <c r="CU226" s="278"/>
      <c r="CV226" s="278"/>
      <c r="CW226" s="278"/>
      <c r="CX226" s="278"/>
      <c r="CY226" s="278"/>
      <c r="CZ226" s="278"/>
      <c r="DA226" s="278"/>
      <c r="DB226" s="281"/>
      <c r="DC226" s="276"/>
      <c r="DD226" s="276"/>
      <c r="DE226" s="269"/>
      <c r="DF226" s="269"/>
      <c r="DG226" s="270"/>
      <c r="DH226" s="270"/>
      <c r="DI226" s="276"/>
      <c r="DJ226" s="276"/>
      <c r="DK226" s="276"/>
      <c r="DL226" s="276"/>
      <c r="DM226" s="272"/>
      <c r="DN226" s="269"/>
      <c r="DO226" s="269"/>
      <c r="DP226" s="272"/>
      <c r="DQ226" s="269"/>
      <c r="DR226" s="281"/>
      <c r="DS226" s="269"/>
      <c r="DT226" s="274"/>
      <c r="DU226" s="275"/>
      <c r="DV226" s="275"/>
      <c r="DW226" s="273"/>
      <c r="DX226" s="273"/>
      <c r="DY226" s="275"/>
      <c r="DZ226" s="275"/>
      <c r="EA226" s="275"/>
      <c r="EB226" s="275"/>
      <c r="EC226" s="275"/>
      <c r="ED226" s="275"/>
      <c r="EE226" s="275"/>
      <c r="EF226" s="275"/>
      <c r="EG226" s="275"/>
      <c r="EH226" s="275"/>
      <c r="EI226" s="275"/>
      <c r="EJ226" s="275"/>
      <c r="EK226" s="273"/>
      <c r="EL226" s="289"/>
      <c r="EM226" s="289"/>
      <c r="EN226" s="289"/>
      <c r="EO226" s="289"/>
      <c r="EP226" s="289"/>
      <c r="EQ226" s="289"/>
      <c r="ER226" s="289"/>
      <c r="ES226" s="289"/>
      <c r="ET226" s="289"/>
      <c r="EU226" s="289"/>
      <c r="EV226" s="289"/>
      <c r="EW226" s="289"/>
      <c r="EX226" s="289"/>
      <c r="EY226" s="289"/>
      <c r="EZ226" s="289"/>
      <c r="FA226" s="289"/>
      <c r="FB226" s="289"/>
      <c r="FC226" s="289"/>
      <c r="FD226" s="289"/>
      <c r="FE226" s="290"/>
      <c r="FF226" s="290"/>
      <c r="FG226" s="290"/>
      <c r="FH226" s="290"/>
      <c r="FI226" s="290"/>
      <c r="FJ226" s="290"/>
      <c r="FK226" s="290"/>
      <c r="FL226" s="290"/>
      <c r="FM226" s="290"/>
      <c r="FN226" s="290"/>
      <c r="FO226" s="290"/>
      <c r="FP226" s="290"/>
      <c r="FQ226" s="290"/>
      <c r="FR226" s="290"/>
      <c r="FS226" s="290"/>
      <c r="FT226" s="290"/>
      <c r="FU226" s="290"/>
      <c r="FV226" s="290"/>
      <c r="FW226" s="290"/>
      <c r="FX226" s="268"/>
      <c r="FY226" s="268"/>
      <c r="FZ226" s="268"/>
      <c r="GA226" s="268"/>
      <c r="GB226" s="268"/>
      <c r="GC226" s="268"/>
      <c r="GD226" s="268"/>
      <c r="GE226" s="268"/>
      <c r="GF226" s="268"/>
      <c r="GG226" s="268"/>
      <c r="GH226" s="268"/>
      <c r="GI226" s="268"/>
      <c r="GJ226" s="268"/>
      <c r="GK226" s="268"/>
      <c r="GL226" s="268"/>
      <c r="GM226" s="268"/>
      <c r="GN226" s="268"/>
      <c r="GO226" s="268"/>
      <c r="HB226" s="294"/>
      <c r="HC226" s="294"/>
      <c r="HL226" s="341"/>
      <c r="HM226" s="341"/>
      <c r="HN226" s="341"/>
    </row>
    <row r="227" spans="1:222" x14ac:dyDescent="0.3">
      <c r="A227" s="269"/>
      <c r="B227" s="270"/>
      <c r="C227" s="270"/>
      <c r="D227" s="269"/>
      <c r="E227" s="281"/>
      <c r="F227" s="269"/>
      <c r="G227" s="384"/>
      <c r="H227" s="276"/>
      <c r="I227" s="272"/>
      <c r="J227" s="271"/>
      <c r="K227" s="269"/>
      <c r="L227" s="270"/>
      <c r="M227" s="270"/>
      <c r="N227" s="269"/>
      <c r="O227" s="270"/>
      <c r="P227" s="270"/>
      <c r="Q227" s="270"/>
      <c r="R227" s="270"/>
      <c r="S227" s="270"/>
      <c r="T227" s="270"/>
      <c r="U227" s="270"/>
      <c r="V227" s="270"/>
      <c r="W227" s="270"/>
      <c r="X227" s="270"/>
      <c r="Y227" s="270"/>
      <c r="Z227" s="269"/>
      <c r="AA227" s="269"/>
      <c r="AB227" s="269"/>
      <c r="AC227" s="269"/>
      <c r="AD227" s="281"/>
      <c r="AE227" s="281"/>
      <c r="AF227" s="276"/>
      <c r="AG227" s="276"/>
      <c r="AH227" s="281"/>
      <c r="AI227" s="281"/>
      <c r="AJ227" s="269"/>
      <c r="AK227" s="276"/>
      <c r="AL227" s="276"/>
      <c r="AM227" s="270"/>
      <c r="AN227" s="270"/>
      <c r="AO227" s="270"/>
      <c r="AP227" s="270"/>
      <c r="AQ227" s="273"/>
      <c r="AR227" s="273"/>
      <c r="AS227" s="273"/>
      <c r="AT227" s="273"/>
      <c r="AU227" s="270"/>
      <c r="AV227" s="276"/>
      <c r="AW227" s="276"/>
      <c r="AX227" s="275"/>
      <c r="AY227" s="276"/>
      <c r="AZ227" s="276"/>
      <c r="BA227" s="275"/>
      <c r="BB227" s="276"/>
      <c r="BC227" s="276"/>
      <c r="BD227" s="276"/>
      <c r="BE227" s="276"/>
      <c r="BF227" s="270"/>
      <c r="BG227" s="351"/>
      <c r="BH227" s="270"/>
      <c r="BI227" s="270"/>
      <c r="BJ227" s="276"/>
      <c r="BK227" s="276"/>
      <c r="BL227" s="370"/>
      <c r="BM227" s="373"/>
      <c r="BN227" s="370"/>
      <c r="BO227" s="282"/>
      <c r="BP227" s="276"/>
      <c r="BQ227" s="273"/>
      <c r="BR227" s="281"/>
      <c r="BS227" s="276"/>
      <c r="BT227" s="272"/>
      <c r="BU227" s="272"/>
      <c r="BV227" s="272"/>
      <c r="BW227" s="272"/>
      <c r="BX227" s="272"/>
      <c r="BY227" s="272"/>
      <c r="BZ227" s="272"/>
      <c r="CA227" s="277"/>
      <c r="CB227" s="273"/>
      <c r="CC227" s="276"/>
      <c r="CD227" s="275"/>
      <c r="CE227" s="275"/>
      <c r="CF227" s="270"/>
      <c r="CG227" s="270"/>
      <c r="CH227" s="269"/>
      <c r="CI227" s="281"/>
      <c r="CJ227" s="270"/>
      <c r="CK227" s="278"/>
      <c r="CL227" s="278"/>
      <c r="CM227" s="278"/>
      <c r="CN227" s="279"/>
      <c r="CO227" s="279"/>
      <c r="CP227" s="269"/>
      <c r="CQ227" s="281"/>
      <c r="CR227" s="276"/>
      <c r="CS227" s="272"/>
      <c r="CT227" s="272"/>
      <c r="CU227" s="278"/>
      <c r="CV227" s="278"/>
      <c r="CW227" s="278"/>
      <c r="CX227" s="278"/>
      <c r="CY227" s="278"/>
      <c r="CZ227" s="278"/>
      <c r="DA227" s="278"/>
      <c r="DB227" s="281"/>
      <c r="DC227" s="276"/>
      <c r="DD227" s="276"/>
      <c r="DE227" s="269"/>
      <c r="DF227" s="269"/>
      <c r="DG227" s="270"/>
      <c r="DH227" s="270"/>
      <c r="DI227" s="276"/>
      <c r="DJ227" s="276"/>
      <c r="DK227" s="276"/>
      <c r="DL227" s="276"/>
      <c r="DM227" s="272"/>
      <c r="DN227" s="269"/>
      <c r="DO227" s="269"/>
      <c r="DP227" s="272"/>
      <c r="DQ227" s="269"/>
      <c r="DR227" s="281"/>
      <c r="DS227" s="269"/>
      <c r="DT227" s="274"/>
      <c r="DU227" s="275"/>
      <c r="DV227" s="275"/>
      <c r="DW227" s="273"/>
      <c r="DX227" s="273"/>
      <c r="DY227" s="275"/>
      <c r="DZ227" s="275"/>
      <c r="EA227" s="275"/>
      <c r="EB227" s="275"/>
      <c r="EC227" s="275"/>
      <c r="ED227" s="275"/>
      <c r="EE227" s="275"/>
      <c r="EF227" s="275"/>
      <c r="EG227" s="275"/>
      <c r="EH227" s="275"/>
      <c r="EI227" s="275"/>
      <c r="EJ227" s="275"/>
      <c r="EK227" s="273"/>
      <c r="EL227" s="289"/>
      <c r="EM227" s="289"/>
      <c r="EN227" s="289"/>
      <c r="EO227" s="289"/>
      <c r="EP227" s="289"/>
      <c r="EQ227" s="289"/>
      <c r="ER227" s="289"/>
      <c r="ES227" s="289"/>
      <c r="ET227" s="289"/>
      <c r="EU227" s="289"/>
      <c r="EV227" s="289"/>
      <c r="EW227" s="289"/>
      <c r="EX227" s="289"/>
      <c r="EY227" s="289"/>
      <c r="EZ227" s="289"/>
      <c r="FA227" s="289"/>
      <c r="FB227" s="289"/>
      <c r="FC227" s="289"/>
      <c r="FD227" s="289"/>
      <c r="FE227" s="290"/>
      <c r="FF227" s="290"/>
      <c r="FG227" s="290"/>
      <c r="FH227" s="290"/>
      <c r="FI227" s="290"/>
      <c r="FJ227" s="290"/>
      <c r="FK227" s="290"/>
      <c r="FL227" s="290"/>
      <c r="FM227" s="290"/>
      <c r="FN227" s="290"/>
      <c r="FO227" s="290"/>
      <c r="FP227" s="290"/>
      <c r="FQ227" s="290"/>
      <c r="FR227" s="290"/>
      <c r="FS227" s="290"/>
      <c r="FT227" s="290"/>
      <c r="FU227" s="290"/>
      <c r="FV227" s="290"/>
      <c r="FW227" s="290"/>
      <c r="FX227" s="268"/>
      <c r="FY227" s="268"/>
      <c r="FZ227" s="268"/>
      <c r="GA227" s="268"/>
      <c r="GB227" s="268"/>
      <c r="GC227" s="268"/>
      <c r="GD227" s="268"/>
      <c r="GE227" s="268"/>
      <c r="GF227" s="268"/>
      <c r="GG227" s="268"/>
      <c r="GH227" s="268"/>
      <c r="GI227" s="268"/>
      <c r="GJ227" s="268"/>
      <c r="GK227" s="268"/>
      <c r="GL227" s="268"/>
      <c r="GM227" s="268"/>
      <c r="GN227" s="268"/>
      <c r="GO227" s="268"/>
      <c r="HB227" s="294"/>
      <c r="HC227" s="294"/>
      <c r="HL227" s="341"/>
      <c r="HM227" s="341"/>
      <c r="HN227" s="341"/>
    </row>
    <row r="228" spans="1:222" x14ac:dyDescent="0.3">
      <c r="A228" s="269"/>
      <c r="B228" s="270"/>
      <c r="C228" s="270"/>
      <c r="D228" s="269"/>
      <c r="E228" s="281"/>
      <c r="F228" s="269"/>
      <c r="G228" s="384"/>
      <c r="H228" s="276"/>
      <c r="I228" s="272"/>
      <c r="J228" s="271"/>
      <c r="K228" s="269"/>
      <c r="L228" s="270"/>
      <c r="M228" s="270"/>
      <c r="N228" s="269"/>
      <c r="O228" s="270"/>
      <c r="P228" s="270"/>
      <c r="Q228" s="270"/>
      <c r="R228" s="270"/>
      <c r="S228" s="270"/>
      <c r="T228" s="270"/>
      <c r="U228" s="270"/>
      <c r="V228" s="270"/>
      <c r="W228" s="270"/>
      <c r="X228" s="270"/>
      <c r="Y228" s="270"/>
      <c r="Z228" s="269"/>
      <c r="AA228" s="269"/>
      <c r="AB228" s="269"/>
      <c r="AC228" s="269"/>
      <c r="AD228" s="281"/>
      <c r="AE228" s="281"/>
      <c r="AF228" s="276"/>
      <c r="AG228" s="276"/>
      <c r="AH228" s="281"/>
      <c r="AI228" s="281"/>
      <c r="AJ228" s="269"/>
      <c r="AK228" s="276"/>
      <c r="AL228" s="276"/>
      <c r="AM228" s="270"/>
      <c r="AN228" s="270"/>
      <c r="AO228" s="270"/>
      <c r="AP228" s="270"/>
      <c r="AQ228" s="273"/>
      <c r="AR228" s="273"/>
      <c r="AS228" s="273"/>
      <c r="AT228" s="273"/>
      <c r="AU228" s="270"/>
      <c r="AV228" s="276"/>
      <c r="AW228" s="276"/>
      <c r="AX228" s="275"/>
      <c r="AY228" s="276"/>
      <c r="AZ228" s="276"/>
      <c r="BA228" s="275"/>
      <c r="BB228" s="276"/>
      <c r="BC228" s="276"/>
      <c r="BD228" s="276"/>
      <c r="BE228" s="276"/>
      <c r="BF228" s="270"/>
      <c r="BG228" s="351"/>
      <c r="BH228" s="270"/>
      <c r="BI228" s="270"/>
      <c r="BJ228" s="276"/>
      <c r="BK228" s="276"/>
      <c r="BL228" s="370"/>
      <c r="BM228" s="373"/>
      <c r="BN228" s="370"/>
      <c r="BO228" s="282"/>
      <c r="BP228" s="276"/>
      <c r="BQ228" s="273"/>
      <c r="BR228" s="281"/>
      <c r="BS228" s="276"/>
      <c r="BT228" s="272"/>
      <c r="BU228" s="272"/>
      <c r="BV228" s="272"/>
      <c r="BW228" s="272"/>
      <c r="BX228" s="272"/>
      <c r="BY228" s="272"/>
      <c r="BZ228" s="272"/>
      <c r="CA228" s="277"/>
      <c r="CB228" s="273"/>
      <c r="CC228" s="276"/>
      <c r="CD228" s="275"/>
      <c r="CE228" s="275"/>
      <c r="CF228" s="270"/>
      <c r="CG228" s="270"/>
      <c r="CH228" s="269"/>
      <c r="CI228" s="281"/>
      <c r="CJ228" s="270"/>
      <c r="CK228" s="278"/>
      <c r="CL228" s="278"/>
      <c r="CM228" s="278"/>
      <c r="CN228" s="279"/>
      <c r="CO228" s="279"/>
      <c r="CP228" s="269"/>
      <c r="CQ228" s="281"/>
      <c r="CR228" s="276"/>
      <c r="CS228" s="272"/>
      <c r="CT228" s="272"/>
      <c r="CU228" s="278"/>
      <c r="CV228" s="278"/>
      <c r="CW228" s="278"/>
      <c r="CX228" s="278"/>
      <c r="CY228" s="278"/>
      <c r="CZ228" s="278"/>
      <c r="DA228" s="278"/>
      <c r="DB228" s="281"/>
      <c r="DC228" s="276"/>
      <c r="DD228" s="276"/>
      <c r="DE228" s="269"/>
      <c r="DF228" s="269"/>
      <c r="DG228" s="270"/>
      <c r="DH228" s="270"/>
      <c r="DI228" s="276"/>
      <c r="DJ228" s="276"/>
      <c r="DK228" s="276"/>
      <c r="DL228" s="276"/>
      <c r="DM228" s="272"/>
      <c r="DN228" s="269"/>
      <c r="DO228" s="269"/>
      <c r="DP228" s="272"/>
      <c r="DQ228" s="269"/>
      <c r="DR228" s="281"/>
      <c r="DS228" s="269"/>
      <c r="DT228" s="274"/>
      <c r="DU228" s="275"/>
      <c r="DV228" s="275"/>
      <c r="DW228" s="273"/>
      <c r="DX228" s="273"/>
      <c r="DY228" s="275"/>
      <c r="DZ228" s="275"/>
      <c r="EA228" s="275"/>
      <c r="EB228" s="275"/>
      <c r="EC228" s="275"/>
      <c r="ED228" s="275"/>
      <c r="EE228" s="275"/>
      <c r="EF228" s="275"/>
      <c r="EG228" s="275"/>
      <c r="EH228" s="275"/>
      <c r="EI228" s="275"/>
      <c r="EJ228" s="275"/>
      <c r="EK228" s="273"/>
      <c r="EL228" s="289"/>
      <c r="EM228" s="289"/>
      <c r="EN228" s="289"/>
      <c r="EO228" s="289"/>
      <c r="EP228" s="289"/>
      <c r="EQ228" s="289"/>
      <c r="ER228" s="289"/>
      <c r="ES228" s="289"/>
      <c r="ET228" s="289"/>
      <c r="EU228" s="289"/>
      <c r="EV228" s="289"/>
      <c r="EW228" s="289"/>
      <c r="EX228" s="289"/>
      <c r="EY228" s="289"/>
      <c r="EZ228" s="289"/>
      <c r="FA228" s="289"/>
      <c r="FB228" s="289"/>
      <c r="FC228" s="289"/>
      <c r="FD228" s="289"/>
      <c r="FE228" s="290"/>
      <c r="FF228" s="290"/>
      <c r="FG228" s="290"/>
      <c r="FH228" s="290"/>
      <c r="FI228" s="290"/>
      <c r="FJ228" s="290"/>
      <c r="FK228" s="290"/>
      <c r="FL228" s="290"/>
      <c r="FM228" s="290"/>
      <c r="FN228" s="290"/>
      <c r="FO228" s="290"/>
      <c r="FP228" s="290"/>
      <c r="FQ228" s="290"/>
      <c r="FR228" s="290"/>
      <c r="FS228" s="290"/>
      <c r="FT228" s="290"/>
      <c r="FU228" s="290"/>
      <c r="FV228" s="290"/>
      <c r="FW228" s="290"/>
      <c r="FX228" s="268"/>
      <c r="FY228" s="268"/>
      <c r="FZ228" s="268"/>
      <c r="GA228" s="268"/>
      <c r="GB228" s="268"/>
      <c r="GC228" s="268"/>
      <c r="GD228" s="268"/>
      <c r="GE228" s="268"/>
      <c r="GF228" s="268"/>
      <c r="GG228" s="268"/>
      <c r="GH228" s="268"/>
      <c r="GI228" s="268"/>
      <c r="GJ228" s="268"/>
      <c r="GK228" s="268"/>
      <c r="GL228" s="268"/>
      <c r="GM228" s="268"/>
      <c r="GN228" s="268"/>
      <c r="GO228" s="268"/>
      <c r="HB228" s="294"/>
      <c r="HC228" s="294"/>
      <c r="HL228" s="341"/>
      <c r="HM228" s="341"/>
      <c r="HN228" s="341"/>
    </row>
    <row r="229" spans="1:222" x14ac:dyDescent="0.3">
      <c r="A229" s="269"/>
      <c r="B229" s="270"/>
      <c r="C229" s="270"/>
      <c r="D229" s="269"/>
      <c r="E229" s="281"/>
      <c r="F229" s="269"/>
      <c r="G229" s="384"/>
      <c r="H229" s="276"/>
      <c r="I229" s="272"/>
      <c r="J229" s="271"/>
      <c r="K229" s="269"/>
      <c r="L229" s="270"/>
      <c r="M229" s="270"/>
      <c r="N229" s="269"/>
      <c r="O229" s="270"/>
      <c r="P229" s="270"/>
      <c r="Q229" s="270"/>
      <c r="R229" s="270"/>
      <c r="S229" s="270"/>
      <c r="T229" s="270"/>
      <c r="U229" s="270"/>
      <c r="V229" s="270"/>
      <c r="W229" s="270"/>
      <c r="X229" s="270"/>
      <c r="Y229" s="270"/>
      <c r="Z229" s="269"/>
      <c r="AA229" s="269"/>
      <c r="AB229" s="269"/>
      <c r="AC229" s="269"/>
      <c r="AD229" s="281"/>
      <c r="AE229" s="281"/>
      <c r="AF229" s="276"/>
      <c r="AG229" s="276"/>
      <c r="AH229" s="281"/>
      <c r="AI229" s="281"/>
      <c r="AJ229" s="269"/>
      <c r="AK229" s="276"/>
      <c r="AL229" s="276"/>
      <c r="AM229" s="270"/>
      <c r="AN229" s="270"/>
      <c r="AO229" s="270"/>
      <c r="AP229" s="270"/>
      <c r="AQ229" s="273"/>
      <c r="AR229" s="273"/>
      <c r="AS229" s="273"/>
      <c r="AT229" s="273"/>
      <c r="AU229" s="270"/>
      <c r="AV229" s="276"/>
      <c r="AW229" s="276"/>
      <c r="AX229" s="275"/>
      <c r="AY229" s="276"/>
      <c r="AZ229" s="276"/>
      <c r="BA229" s="275"/>
      <c r="BB229" s="276"/>
      <c r="BC229" s="276"/>
      <c r="BD229" s="276"/>
      <c r="BE229" s="276"/>
      <c r="BF229" s="270"/>
      <c r="BG229" s="351"/>
      <c r="BH229" s="270"/>
      <c r="BI229" s="270"/>
      <c r="BJ229" s="276"/>
      <c r="BK229" s="276"/>
      <c r="BL229" s="370"/>
      <c r="BM229" s="373"/>
      <c r="BN229" s="370"/>
      <c r="BO229" s="282"/>
      <c r="BP229" s="276"/>
      <c r="BQ229" s="273"/>
      <c r="BR229" s="281"/>
      <c r="BS229" s="276"/>
      <c r="BT229" s="272"/>
      <c r="BU229" s="272"/>
      <c r="BV229" s="272"/>
      <c r="BW229" s="272"/>
      <c r="BX229" s="272"/>
      <c r="BY229" s="272"/>
      <c r="BZ229" s="272"/>
      <c r="CA229" s="277"/>
      <c r="CB229" s="273"/>
      <c r="CC229" s="276"/>
      <c r="CD229" s="275"/>
      <c r="CE229" s="275"/>
      <c r="CF229" s="270"/>
      <c r="CG229" s="270"/>
      <c r="CH229" s="269"/>
      <c r="CI229" s="281"/>
      <c r="CJ229" s="270"/>
      <c r="CK229" s="278"/>
      <c r="CL229" s="278"/>
      <c r="CM229" s="278"/>
      <c r="CN229" s="279"/>
      <c r="CO229" s="279"/>
      <c r="CP229" s="269"/>
      <c r="CQ229" s="281"/>
      <c r="CR229" s="276"/>
      <c r="CS229" s="272"/>
      <c r="CT229" s="272"/>
      <c r="CU229" s="278"/>
      <c r="CV229" s="278"/>
      <c r="CW229" s="278"/>
      <c r="CX229" s="278"/>
      <c r="CY229" s="278"/>
      <c r="CZ229" s="278"/>
      <c r="DA229" s="278"/>
      <c r="DB229" s="281"/>
      <c r="DC229" s="276"/>
      <c r="DD229" s="276"/>
      <c r="DE229" s="269"/>
      <c r="DF229" s="269"/>
      <c r="DG229" s="270"/>
      <c r="DH229" s="270"/>
      <c r="DI229" s="276"/>
      <c r="DJ229" s="276"/>
      <c r="DK229" s="276"/>
      <c r="DL229" s="276"/>
      <c r="DM229" s="272"/>
      <c r="DN229" s="269"/>
      <c r="DO229" s="269"/>
      <c r="DP229" s="272"/>
      <c r="DQ229" s="269"/>
      <c r="DR229" s="281"/>
      <c r="DS229" s="269"/>
      <c r="DT229" s="274"/>
      <c r="DU229" s="275"/>
      <c r="DV229" s="275"/>
      <c r="DW229" s="273"/>
      <c r="DX229" s="273"/>
      <c r="DY229" s="275"/>
      <c r="DZ229" s="275"/>
      <c r="EA229" s="275"/>
      <c r="EB229" s="275"/>
      <c r="EC229" s="275"/>
      <c r="ED229" s="275"/>
      <c r="EE229" s="275"/>
      <c r="EF229" s="275"/>
      <c r="EG229" s="275"/>
      <c r="EH229" s="275"/>
      <c r="EI229" s="275"/>
      <c r="EJ229" s="275"/>
      <c r="EK229" s="273"/>
      <c r="EL229" s="289"/>
      <c r="EM229" s="289"/>
      <c r="EN229" s="289"/>
      <c r="EO229" s="289"/>
      <c r="EP229" s="289"/>
      <c r="EQ229" s="289"/>
      <c r="ER229" s="289"/>
      <c r="ES229" s="289"/>
      <c r="ET229" s="289"/>
      <c r="EU229" s="289"/>
      <c r="EV229" s="289"/>
      <c r="EW229" s="289"/>
      <c r="EX229" s="289"/>
      <c r="EY229" s="289"/>
      <c r="EZ229" s="289"/>
      <c r="FA229" s="289"/>
      <c r="FB229" s="289"/>
      <c r="FC229" s="289"/>
      <c r="FD229" s="289"/>
      <c r="FE229" s="290"/>
      <c r="FF229" s="290"/>
      <c r="FG229" s="290"/>
      <c r="FH229" s="290"/>
      <c r="FI229" s="290"/>
      <c r="FJ229" s="290"/>
      <c r="FK229" s="290"/>
      <c r="FL229" s="290"/>
      <c r="FM229" s="290"/>
      <c r="FN229" s="290"/>
      <c r="FO229" s="290"/>
      <c r="FP229" s="290"/>
      <c r="FQ229" s="290"/>
      <c r="FR229" s="290"/>
      <c r="FS229" s="290"/>
      <c r="FT229" s="290"/>
      <c r="FU229" s="290"/>
      <c r="FV229" s="290"/>
      <c r="FW229" s="290"/>
      <c r="FX229" s="268"/>
      <c r="FY229" s="268"/>
      <c r="FZ229" s="268"/>
      <c r="GA229" s="268"/>
      <c r="GB229" s="268"/>
      <c r="GC229" s="268"/>
      <c r="GD229" s="268"/>
      <c r="GE229" s="268"/>
      <c r="GF229" s="268"/>
      <c r="GG229" s="268"/>
      <c r="GH229" s="268"/>
      <c r="GI229" s="268"/>
      <c r="GJ229" s="268"/>
      <c r="GK229" s="268"/>
      <c r="GL229" s="268"/>
      <c r="GM229" s="268"/>
      <c r="GN229" s="268"/>
      <c r="GO229" s="268"/>
      <c r="HB229" s="294"/>
      <c r="HC229" s="294"/>
      <c r="HL229" s="341"/>
      <c r="HM229" s="341"/>
      <c r="HN229" s="341"/>
    </row>
    <row r="230" spans="1:222" x14ac:dyDescent="0.3">
      <c r="A230" s="269"/>
      <c r="B230" s="270"/>
      <c r="C230" s="270"/>
      <c r="D230" s="269"/>
      <c r="E230" s="281"/>
      <c r="F230" s="269"/>
      <c r="G230" s="384"/>
      <c r="H230" s="276"/>
      <c r="I230" s="272"/>
      <c r="J230" s="271"/>
      <c r="K230" s="269"/>
      <c r="L230" s="270"/>
      <c r="M230" s="270"/>
      <c r="N230" s="269"/>
      <c r="O230" s="270"/>
      <c r="P230" s="270"/>
      <c r="Q230" s="270"/>
      <c r="R230" s="270"/>
      <c r="S230" s="270"/>
      <c r="T230" s="270"/>
      <c r="U230" s="270"/>
      <c r="V230" s="270"/>
      <c r="W230" s="270"/>
      <c r="X230" s="270"/>
      <c r="Y230" s="270"/>
      <c r="Z230" s="269"/>
      <c r="AA230" s="269"/>
      <c r="AB230" s="269"/>
      <c r="AC230" s="269"/>
      <c r="AD230" s="281"/>
      <c r="AE230" s="281"/>
      <c r="AF230" s="276"/>
      <c r="AG230" s="276"/>
      <c r="AH230" s="281"/>
      <c r="AI230" s="281"/>
      <c r="AJ230" s="269"/>
      <c r="AK230" s="276"/>
      <c r="AL230" s="276"/>
      <c r="AM230" s="270"/>
      <c r="AN230" s="270"/>
      <c r="AO230" s="270"/>
      <c r="AP230" s="270"/>
      <c r="AQ230" s="273"/>
      <c r="AR230" s="273"/>
      <c r="AS230" s="273"/>
      <c r="AT230" s="273"/>
      <c r="AU230" s="270"/>
      <c r="AV230" s="276"/>
      <c r="AW230" s="276"/>
      <c r="AX230" s="275"/>
      <c r="AY230" s="276"/>
      <c r="AZ230" s="276"/>
      <c r="BA230" s="275"/>
      <c r="BB230" s="276"/>
      <c r="BC230" s="276"/>
      <c r="BD230" s="276"/>
      <c r="BE230" s="276"/>
      <c r="BF230" s="270"/>
      <c r="BG230" s="351"/>
      <c r="BH230" s="270"/>
      <c r="BI230" s="270"/>
      <c r="BJ230" s="276"/>
      <c r="BK230" s="276"/>
      <c r="BL230" s="370"/>
      <c r="BM230" s="373"/>
      <c r="BN230" s="370"/>
      <c r="BO230" s="282"/>
      <c r="BP230" s="276"/>
      <c r="BQ230" s="273"/>
      <c r="BR230" s="281"/>
      <c r="BS230" s="276"/>
      <c r="BT230" s="272"/>
      <c r="BU230" s="272"/>
      <c r="BV230" s="272"/>
      <c r="BW230" s="272"/>
      <c r="BX230" s="272"/>
      <c r="BY230" s="272"/>
      <c r="BZ230" s="272"/>
      <c r="CA230" s="277"/>
      <c r="CB230" s="273"/>
      <c r="CC230" s="276"/>
      <c r="CD230" s="275"/>
      <c r="CE230" s="275"/>
      <c r="CF230" s="270"/>
      <c r="CG230" s="270"/>
      <c r="CH230" s="269"/>
      <c r="CI230" s="281"/>
      <c r="CJ230" s="270"/>
      <c r="CK230" s="278"/>
      <c r="CL230" s="278"/>
      <c r="CM230" s="278"/>
      <c r="CN230" s="279"/>
      <c r="CO230" s="279"/>
      <c r="CP230" s="269"/>
      <c r="CQ230" s="281"/>
      <c r="CR230" s="276"/>
      <c r="CS230" s="272"/>
      <c r="CT230" s="272"/>
      <c r="CU230" s="278"/>
      <c r="CV230" s="278"/>
      <c r="CW230" s="278"/>
      <c r="CX230" s="278"/>
      <c r="CY230" s="278"/>
      <c r="CZ230" s="278"/>
      <c r="DA230" s="278"/>
      <c r="DB230" s="281"/>
      <c r="DC230" s="276"/>
      <c r="DD230" s="276"/>
      <c r="DE230" s="269"/>
      <c r="DF230" s="269"/>
      <c r="DG230" s="270"/>
      <c r="DH230" s="270"/>
      <c r="DI230" s="276"/>
      <c r="DJ230" s="276"/>
      <c r="DK230" s="276"/>
      <c r="DL230" s="276"/>
      <c r="DM230" s="272"/>
      <c r="DN230" s="269"/>
      <c r="DO230" s="269"/>
      <c r="DP230" s="272"/>
      <c r="DQ230" s="269"/>
      <c r="DR230" s="281"/>
      <c r="DS230" s="269"/>
      <c r="DT230" s="274"/>
      <c r="DU230" s="275"/>
      <c r="DV230" s="275"/>
      <c r="DW230" s="273"/>
      <c r="DX230" s="273"/>
      <c r="DY230" s="275"/>
      <c r="DZ230" s="275"/>
      <c r="EA230" s="275"/>
      <c r="EB230" s="275"/>
      <c r="EC230" s="275"/>
      <c r="ED230" s="275"/>
      <c r="EE230" s="275"/>
      <c r="EF230" s="275"/>
      <c r="EG230" s="275"/>
      <c r="EH230" s="275"/>
      <c r="EI230" s="275"/>
      <c r="EJ230" s="275"/>
      <c r="EK230" s="273"/>
      <c r="EL230" s="289"/>
      <c r="EM230" s="289"/>
      <c r="EN230" s="289"/>
      <c r="EO230" s="289"/>
      <c r="EP230" s="289"/>
      <c r="EQ230" s="289"/>
      <c r="ER230" s="289"/>
      <c r="ES230" s="289"/>
      <c r="ET230" s="289"/>
      <c r="EU230" s="289"/>
      <c r="EV230" s="289"/>
      <c r="EW230" s="289"/>
      <c r="EX230" s="289"/>
      <c r="EY230" s="289"/>
      <c r="EZ230" s="289"/>
      <c r="FA230" s="289"/>
      <c r="FB230" s="289"/>
      <c r="FC230" s="289"/>
      <c r="FD230" s="289"/>
      <c r="FE230" s="290"/>
      <c r="FF230" s="290"/>
      <c r="FG230" s="290"/>
      <c r="FH230" s="290"/>
      <c r="FI230" s="290"/>
      <c r="FJ230" s="290"/>
      <c r="FK230" s="290"/>
      <c r="FL230" s="290"/>
      <c r="FM230" s="290"/>
      <c r="FN230" s="290"/>
      <c r="FO230" s="290"/>
      <c r="FP230" s="290"/>
      <c r="FQ230" s="290"/>
      <c r="FR230" s="290"/>
      <c r="FS230" s="290"/>
      <c r="FT230" s="290"/>
      <c r="FU230" s="290"/>
      <c r="FV230" s="290"/>
      <c r="FW230" s="290"/>
      <c r="FX230" s="268"/>
      <c r="FY230" s="268"/>
      <c r="FZ230" s="268"/>
      <c r="GA230" s="268"/>
      <c r="GB230" s="268"/>
      <c r="GC230" s="268"/>
      <c r="GD230" s="268"/>
      <c r="GE230" s="268"/>
      <c r="GF230" s="268"/>
      <c r="GG230" s="268"/>
      <c r="GH230" s="268"/>
      <c r="GI230" s="268"/>
      <c r="GJ230" s="268"/>
      <c r="GK230" s="268"/>
      <c r="GL230" s="268"/>
      <c r="GM230" s="268"/>
      <c r="GN230" s="268"/>
      <c r="GO230" s="268"/>
      <c r="HB230" s="294"/>
      <c r="HC230" s="294"/>
      <c r="HL230" s="341"/>
      <c r="HM230" s="341"/>
      <c r="HN230" s="341"/>
    </row>
    <row r="231" spans="1:222" x14ac:dyDescent="0.3">
      <c r="A231" s="269"/>
      <c r="B231" s="270"/>
      <c r="C231" s="270"/>
      <c r="D231" s="269"/>
      <c r="E231" s="281"/>
      <c r="F231" s="269"/>
      <c r="G231" s="384"/>
      <c r="H231" s="276"/>
      <c r="I231" s="272"/>
      <c r="J231" s="271"/>
      <c r="K231" s="269"/>
      <c r="L231" s="270"/>
      <c r="M231" s="270"/>
      <c r="N231" s="269"/>
      <c r="O231" s="270"/>
      <c r="P231" s="270"/>
      <c r="Q231" s="270"/>
      <c r="R231" s="270"/>
      <c r="S231" s="270"/>
      <c r="T231" s="270"/>
      <c r="U231" s="270"/>
      <c r="V231" s="270"/>
      <c r="W231" s="270"/>
      <c r="X231" s="270"/>
      <c r="Y231" s="270"/>
      <c r="Z231" s="269"/>
      <c r="AA231" s="269"/>
      <c r="AB231" s="269"/>
      <c r="AC231" s="269"/>
      <c r="AD231" s="281"/>
      <c r="AE231" s="281"/>
      <c r="AF231" s="276"/>
      <c r="AG231" s="276"/>
      <c r="AH231" s="281"/>
      <c r="AI231" s="281"/>
      <c r="AJ231" s="269"/>
      <c r="AK231" s="276"/>
      <c r="AL231" s="276"/>
      <c r="AM231" s="270"/>
      <c r="AN231" s="270"/>
      <c r="AO231" s="270"/>
      <c r="AP231" s="270"/>
      <c r="AQ231" s="273"/>
      <c r="AR231" s="273"/>
      <c r="AS231" s="273"/>
      <c r="AT231" s="273"/>
      <c r="AU231" s="270"/>
      <c r="AV231" s="276"/>
      <c r="AW231" s="276"/>
      <c r="AX231" s="275"/>
      <c r="AY231" s="276"/>
      <c r="AZ231" s="276"/>
      <c r="BA231" s="275"/>
      <c r="BB231" s="276"/>
      <c r="BC231" s="276"/>
      <c r="BD231" s="276"/>
      <c r="BE231" s="276"/>
      <c r="BF231" s="270"/>
      <c r="BG231" s="351"/>
      <c r="BH231" s="270"/>
      <c r="BI231" s="270"/>
      <c r="BJ231" s="276"/>
      <c r="BK231" s="276"/>
      <c r="BL231" s="370"/>
      <c r="BM231" s="373"/>
      <c r="BN231" s="370"/>
      <c r="BO231" s="282"/>
      <c r="BP231" s="276"/>
      <c r="BQ231" s="273"/>
      <c r="BR231" s="281"/>
      <c r="BS231" s="276"/>
      <c r="BT231" s="272"/>
      <c r="BU231" s="272"/>
      <c r="BV231" s="272"/>
      <c r="BW231" s="272"/>
      <c r="BX231" s="272"/>
      <c r="BY231" s="272"/>
      <c r="BZ231" s="272"/>
      <c r="CA231" s="277"/>
      <c r="CB231" s="273"/>
      <c r="CC231" s="276"/>
      <c r="CD231" s="275"/>
      <c r="CE231" s="275"/>
      <c r="CF231" s="270"/>
      <c r="CG231" s="270"/>
      <c r="CH231" s="269"/>
      <c r="CI231" s="281"/>
      <c r="CJ231" s="270"/>
      <c r="CK231" s="278"/>
      <c r="CL231" s="278"/>
      <c r="CM231" s="278"/>
      <c r="CN231" s="279"/>
      <c r="CO231" s="279"/>
      <c r="CP231" s="269"/>
      <c r="CQ231" s="281"/>
      <c r="CR231" s="276"/>
      <c r="CS231" s="272"/>
      <c r="CT231" s="272"/>
      <c r="CU231" s="278"/>
      <c r="CV231" s="278"/>
      <c r="CW231" s="278"/>
      <c r="CX231" s="278"/>
      <c r="CY231" s="278"/>
      <c r="CZ231" s="278"/>
      <c r="DA231" s="278"/>
      <c r="DB231" s="281"/>
      <c r="DC231" s="276"/>
      <c r="DD231" s="276"/>
      <c r="DE231" s="269"/>
      <c r="DF231" s="269"/>
      <c r="DG231" s="270"/>
      <c r="DH231" s="270"/>
      <c r="DI231" s="276"/>
      <c r="DJ231" s="276"/>
      <c r="DK231" s="276"/>
      <c r="DL231" s="276"/>
      <c r="DM231" s="272"/>
      <c r="DN231" s="269"/>
      <c r="DO231" s="269"/>
      <c r="DP231" s="272"/>
      <c r="DQ231" s="269"/>
      <c r="DR231" s="281"/>
      <c r="DS231" s="269"/>
      <c r="DT231" s="274"/>
      <c r="DU231" s="275"/>
      <c r="DV231" s="275"/>
      <c r="DW231" s="273"/>
      <c r="DX231" s="273"/>
      <c r="DY231" s="275"/>
      <c r="DZ231" s="275"/>
      <c r="EA231" s="275"/>
      <c r="EB231" s="275"/>
      <c r="EC231" s="275"/>
      <c r="ED231" s="275"/>
      <c r="EE231" s="275"/>
      <c r="EF231" s="275"/>
      <c r="EG231" s="275"/>
      <c r="EH231" s="275"/>
      <c r="EI231" s="275"/>
      <c r="EJ231" s="275"/>
      <c r="EK231" s="273"/>
      <c r="EL231" s="289"/>
      <c r="EM231" s="289"/>
      <c r="EN231" s="289"/>
      <c r="EO231" s="289"/>
      <c r="EP231" s="289"/>
      <c r="EQ231" s="289"/>
      <c r="ER231" s="289"/>
      <c r="ES231" s="289"/>
      <c r="ET231" s="289"/>
      <c r="EU231" s="289"/>
      <c r="EV231" s="289"/>
      <c r="EW231" s="289"/>
      <c r="EX231" s="289"/>
      <c r="EY231" s="289"/>
      <c r="EZ231" s="289"/>
      <c r="FA231" s="289"/>
      <c r="FB231" s="289"/>
      <c r="FC231" s="289"/>
      <c r="FD231" s="289"/>
      <c r="FE231" s="290"/>
      <c r="FF231" s="290"/>
      <c r="FG231" s="290"/>
      <c r="FH231" s="290"/>
      <c r="FI231" s="290"/>
      <c r="FJ231" s="290"/>
      <c r="FK231" s="290"/>
      <c r="FL231" s="290"/>
      <c r="FM231" s="290"/>
      <c r="FN231" s="290"/>
      <c r="FO231" s="290"/>
      <c r="FP231" s="290"/>
      <c r="FQ231" s="290"/>
      <c r="FR231" s="290"/>
      <c r="FS231" s="290"/>
      <c r="FT231" s="290"/>
      <c r="FU231" s="290"/>
      <c r="FV231" s="290"/>
      <c r="FW231" s="290"/>
      <c r="FX231" s="268"/>
      <c r="FY231" s="268"/>
      <c r="FZ231" s="268"/>
      <c r="GA231" s="268"/>
      <c r="GB231" s="268"/>
      <c r="GC231" s="268"/>
      <c r="GD231" s="268"/>
      <c r="GE231" s="268"/>
      <c r="GF231" s="268"/>
      <c r="GG231" s="268"/>
      <c r="GH231" s="268"/>
      <c r="GI231" s="268"/>
      <c r="GJ231" s="268"/>
      <c r="GK231" s="268"/>
      <c r="GL231" s="268"/>
      <c r="GM231" s="268"/>
      <c r="GN231" s="268"/>
      <c r="GO231" s="268"/>
      <c r="HB231" s="294"/>
      <c r="HC231" s="294"/>
      <c r="HL231" s="341"/>
      <c r="HM231" s="341"/>
      <c r="HN231" s="341"/>
    </row>
    <row r="232" spans="1:222" x14ac:dyDescent="0.3">
      <c r="A232" s="269"/>
      <c r="B232" s="270"/>
      <c r="C232" s="270"/>
      <c r="D232" s="269"/>
      <c r="E232" s="281"/>
      <c r="F232" s="269"/>
      <c r="G232" s="384"/>
      <c r="H232" s="276"/>
      <c r="I232" s="272"/>
      <c r="J232" s="271"/>
      <c r="K232" s="269"/>
      <c r="L232" s="270"/>
      <c r="M232" s="270"/>
      <c r="N232" s="269"/>
      <c r="O232" s="270"/>
      <c r="P232" s="270"/>
      <c r="Q232" s="270"/>
      <c r="R232" s="270"/>
      <c r="S232" s="270"/>
      <c r="T232" s="270"/>
      <c r="U232" s="270"/>
      <c r="V232" s="270"/>
      <c r="W232" s="270"/>
      <c r="X232" s="270"/>
      <c r="Y232" s="270"/>
      <c r="Z232" s="269"/>
      <c r="AA232" s="269"/>
      <c r="AB232" s="269"/>
      <c r="AC232" s="269"/>
      <c r="AD232" s="281"/>
      <c r="AE232" s="281"/>
      <c r="AF232" s="276"/>
      <c r="AG232" s="276"/>
      <c r="AH232" s="281"/>
      <c r="AI232" s="281"/>
      <c r="AJ232" s="269"/>
      <c r="AK232" s="276"/>
      <c r="AL232" s="276"/>
      <c r="AM232" s="270"/>
      <c r="AN232" s="270"/>
      <c r="AO232" s="270"/>
      <c r="AP232" s="270"/>
      <c r="AQ232" s="273"/>
      <c r="AR232" s="273"/>
      <c r="AS232" s="273"/>
      <c r="AT232" s="273"/>
      <c r="AU232" s="270"/>
      <c r="AV232" s="276"/>
      <c r="AW232" s="276"/>
      <c r="AX232" s="275"/>
      <c r="AY232" s="276"/>
      <c r="AZ232" s="276"/>
      <c r="BA232" s="275"/>
      <c r="BB232" s="276"/>
      <c r="BC232" s="276"/>
      <c r="BD232" s="276"/>
      <c r="BE232" s="276"/>
      <c r="BF232" s="270"/>
      <c r="BG232" s="351"/>
      <c r="BH232" s="270"/>
      <c r="BI232" s="270"/>
      <c r="BJ232" s="276"/>
      <c r="BK232" s="276"/>
      <c r="BL232" s="370"/>
      <c r="BM232" s="373"/>
      <c r="BN232" s="370"/>
      <c r="BO232" s="282"/>
      <c r="BP232" s="276"/>
      <c r="BQ232" s="273"/>
      <c r="BR232" s="281"/>
      <c r="BS232" s="276"/>
      <c r="BT232" s="272"/>
      <c r="BU232" s="272"/>
      <c r="BV232" s="272"/>
      <c r="BW232" s="272"/>
      <c r="BX232" s="272"/>
      <c r="BY232" s="272"/>
      <c r="BZ232" s="272"/>
      <c r="CA232" s="277"/>
      <c r="CB232" s="273"/>
      <c r="CC232" s="276"/>
      <c r="CD232" s="275"/>
      <c r="CE232" s="275"/>
      <c r="CF232" s="270"/>
      <c r="CG232" s="270"/>
      <c r="CH232" s="269"/>
      <c r="CI232" s="281"/>
      <c r="CJ232" s="270"/>
      <c r="CK232" s="278"/>
      <c r="CL232" s="278"/>
      <c r="CM232" s="278"/>
      <c r="CN232" s="279"/>
      <c r="CO232" s="279"/>
      <c r="CP232" s="269"/>
      <c r="CQ232" s="281"/>
      <c r="CR232" s="276"/>
      <c r="CS232" s="272"/>
      <c r="CT232" s="272"/>
      <c r="CU232" s="278"/>
      <c r="CV232" s="278"/>
      <c r="CW232" s="278"/>
      <c r="CX232" s="278"/>
      <c r="CY232" s="278"/>
      <c r="CZ232" s="278"/>
      <c r="DA232" s="278"/>
      <c r="DB232" s="281"/>
      <c r="DC232" s="276"/>
      <c r="DD232" s="276"/>
      <c r="DE232" s="269"/>
      <c r="DF232" s="269"/>
      <c r="DG232" s="270"/>
      <c r="DH232" s="270"/>
      <c r="DI232" s="276"/>
      <c r="DJ232" s="276"/>
      <c r="DK232" s="276"/>
      <c r="DL232" s="276"/>
      <c r="DM232" s="272"/>
      <c r="DN232" s="269"/>
      <c r="DO232" s="269"/>
      <c r="DP232" s="272"/>
      <c r="DQ232" s="269"/>
      <c r="DR232" s="281"/>
      <c r="DS232" s="269"/>
      <c r="DT232" s="274"/>
      <c r="DU232" s="275"/>
      <c r="DV232" s="275"/>
      <c r="DW232" s="273"/>
      <c r="DX232" s="273"/>
      <c r="DY232" s="275"/>
      <c r="DZ232" s="275"/>
      <c r="EA232" s="275"/>
      <c r="EB232" s="275"/>
      <c r="EC232" s="275"/>
      <c r="ED232" s="275"/>
      <c r="EE232" s="275"/>
      <c r="EF232" s="275"/>
      <c r="EG232" s="275"/>
      <c r="EH232" s="275"/>
      <c r="EI232" s="275"/>
      <c r="EJ232" s="275"/>
      <c r="EK232" s="273"/>
      <c r="EL232" s="289"/>
      <c r="EM232" s="289"/>
      <c r="EN232" s="289"/>
      <c r="EO232" s="289"/>
      <c r="EP232" s="289"/>
      <c r="EQ232" s="289"/>
      <c r="ER232" s="289"/>
      <c r="ES232" s="289"/>
      <c r="ET232" s="289"/>
      <c r="EU232" s="289"/>
      <c r="EV232" s="289"/>
      <c r="EW232" s="289"/>
      <c r="EX232" s="289"/>
      <c r="EY232" s="289"/>
      <c r="EZ232" s="289"/>
      <c r="FA232" s="289"/>
      <c r="FB232" s="289"/>
      <c r="FC232" s="289"/>
      <c r="FD232" s="289"/>
      <c r="FE232" s="290"/>
      <c r="FF232" s="290"/>
      <c r="FG232" s="290"/>
      <c r="FH232" s="290"/>
      <c r="FI232" s="290"/>
      <c r="FJ232" s="290"/>
      <c r="FK232" s="290"/>
      <c r="FL232" s="290"/>
      <c r="FM232" s="290"/>
      <c r="FN232" s="290"/>
      <c r="FO232" s="290"/>
      <c r="FP232" s="290"/>
      <c r="FQ232" s="290"/>
      <c r="FR232" s="290"/>
      <c r="FS232" s="290"/>
      <c r="FT232" s="290"/>
      <c r="FU232" s="290"/>
      <c r="FV232" s="290"/>
      <c r="FW232" s="290"/>
      <c r="FX232" s="268"/>
      <c r="FY232" s="268"/>
      <c r="FZ232" s="268"/>
      <c r="GA232" s="268"/>
      <c r="GB232" s="268"/>
      <c r="GC232" s="268"/>
      <c r="GD232" s="268"/>
      <c r="GE232" s="268"/>
      <c r="GF232" s="268"/>
      <c r="GG232" s="268"/>
      <c r="GH232" s="268"/>
      <c r="GI232" s="268"/>
      <c r="GJ232" s="268"/>
      <c r="GK232" s="268"/>
      <c r="GL232" s="268"/>
      <c r="GM232" s="268"/>
      <c r="GN232" s="268"/>
      <c r="GO232" s="268"/>
      <c r="HB232" s="294"/>
      <c r="HC232" s="294"/>
      <c r="HL232" s="341"/>
      <c r="HM232" s="341"/>
      <c r="HN232" s="341"/>
    </row>
    <row r="233" spans="1:222" x14ac:dyDescent="0.3">
      <c r="A233" s="269"/>
      <c r="B233" s="270"/>
      <c r="C233" s="270"/>
      <c r="D233" s="269"/>
      <c r="E233" s="281"/>
      <c r="F233" s="269"/>
      <c r="G233" s="384"/>
      <c r="H233" s="276"/>
      <c r="I233" s="272"/>
      <c r="J233" s="271"/>
      <c r="K233" s="269"/>
      <c r="L233" s="270"/>
      <c r="M233" s="270"/>
      <c r="N233" s="269"/>
      <c r="O233" s="270"/>
      <c r="P233" s="270"/>
      <c r="Q233" s="270"/>
      <c r="R233" s="270"/>
      <c r="S233" s="270"/>
      <c r="T233" s="270"/>
      <c r="U233" s="270"/>
      <c r="V233" s="270"/>
      <c r="W233" s="270"/>
      <c r="X233" s="270"/>
      <c r="Y233" s="270"/>
      <c r="Z233" s="269"/>
      <c r="AA233" s="269"/>
      <c r="AB233" s="269"/>
      <c r="AC233" s="269"/>
      <c r="AD233" s="281"/>
      <c r="AE233" s="281"/>
      <c r="AF233" s="276"/>
      <c r="AG233" s="276"/>
      <c r="AH233" s="281"/>
      <c r="AI233" s="281"/>
      <c r="AJ233" s="269"/>
      <c r="AK233" s="276"/>
      <c r="AL233" s="276"/>
      <c r="AM233" s="270"/>
      <c r="AN233" s="270"/>
      <c r="AO233" s="270"/>
      <c r="AP233" s="270"/>
      <c r="AQ233" s="273"/>
      <c r="AR233" s="273"/>
      <c r="AS233" s="273"/>
      <c r="AT233" s="273"/>
      <c r="AU233" s="270"/>
      <c r="AV233" s="276"/>
      <c r="AW233" s="276"/>
      <c r="AX233" s="275"/>
      <c r="AY233" s="276"/>
      <c r="AZ233" s="276"/>
      <c r="BA233" s="275"/>
      <c r="BB233" s="276"/>
      <c r="BC233" s="276"/>
      <c r="BD233" s="276"/>
      <c r="BE233" s="276"/>
      <c r="BF233" s="270"/>
      <c r="BG233" s="351"/>
      <c r="BH233" s="270"/>
      <c r="BI233" s="270"/>
      <c r="BJ233" s="276"/>
      <c r="BK233" s="276"/>
      <c r="BL233" s="370"/>
      <c r="BM233" s="373"/>
      <c r="BN233" s="370"/>
      <c r="BO233" s="282"/>
      <c r="BP233" s="276"/>
      <c r="BQ233" s="273"/>
      <c r="BR233" s="281"/>
      <c r="BS233" s="276"/>
      <c r="BT233" s="272"/>
      <c r="BU233" s="272"/>
      <c r="BV233" s="272"/>
      <c r="BW233" s="272"/>
      <c r="BX233" s="272"/>
      <c r="BY233" s="272"/>
      <c r="BZ233" s="272"/>
      <c r="CA233" s="277"/>
      <c r="CB233" s="273"/>
      <c r="CC233" s="276"/>
      <c r="CD233" s="275"/>
      <c r="CE233" s="275"/>
      <c r="CF233" s="270"/>
      <c r="CG233" s="270"/>
      <c r="CH233" s="269"/>
      <c r="CI233" s="281"/>
      <c r="CJ233" s="270"/>
      <c r="CK233" s="278"/>
      <c r="CL233" s="278"/>
      <c r="CM233" s="278"/>
      <c r="CN233" s="279"/>
      <c r="CO233" s="279"/>
      <c r="CP233" s="269"/>
      <c r="CQ233" s="281"/>
      <c r="CR233" s="276"/>
      <c r="CS233" s="272"/>
      <c r="CT233" s="272"/>
      <c r="CU233" s="278"/>
      <c r="CV233" s="278"/>
      <c r="CW233" s="278"/>
      <c r="CX233" s="278"/>
      <c r="CY233" s="278"/>
      <c r="CZ233" s="278"/>
      <c r="DA233" s="278"/>
      <c r="DB233" s="281"/>
      <c r="DC233" s="276"/>
      <c r="DD233" s="276"/>
      <c r="DE233" s="269"/>
      <c r="DF233" s="269"/>
      <c r="DG233" s="270"/>
      <c r="DH233" s="270"/>
      <c r="DI233" s="276"/>
      <c r="DJ233" s="276"/>
      <c r="DK233" s="276"/>
      <c r="DL233" s="276"/>
      <c r="DM233" s="272"/>
      <c r="DN233" s="269"/>
      <c r="DO233" s="269"/>
      <c r="DP233" s="272"/>
      <c r="DQ233" s="269"/>
      <c r="DR233" s="281"/>
      <c r="DS233" s="269"/>
      <c r="DT233" s="274"/>
      <c r="DU233" s="275"/>
      <c r="DV233" s="275"/>
      <c r="DW233" s="273"/>
      <c r="DX233" s="273"/>
      <c r="DY233" s="275"/>
      <c r="DZ233" s="275"/>
      <c r="EA233" s="275"/>
      <c r="EB233" s="275"/>
      <c r="EC233" s="275"/>
      <c r="ED233" s="275"/>
      <c r="EE233" s="275"/>
      <c r="EF233" s="275"/>
      <c r="EG233" s="275"/>
      <c r="EH233" s="275"/>
      <c r="EI233" s="275"/>
      <c r="EJ233" s="275"/>
      <c r="EK233" s="273"/>
      <c r="EL233" s="289"/>
      <c r="EM233" s="289"/>
      <c r="EN233" s="289"/>
      <c r="EO233" s="289"/>
      <c r="EP233" s="289"/>
      <c r="EQ233" s="289"/>
      <c r="ER233" s="289"/>
      <c r="ES233" s="289"/>
      <c r="ET233" s="289"/>
      <c r="EU233" s="289"/>
      <c r="EV233" s="289"/>
      <c r="EW233" s="289"/>
      <c r="EX233" s="289"/>
      <c r="EY233" s="289"/>
      <c r="EZ233" s="289"/>
      <c r="FA233" s="289"/>
      <c r="FB233" s="289"/>
      <c r="FC233" s="289"/>
      <c r="FD233" s="289"/>
      <c r="FE233" s="290"/>
      <c r="FF233" s="290"/>
      <c r="FG233" s="290"/>
      <c r="FH233" s="290"/>
      <c r="FI233" s="290"/>
      <c r="FJ233" s="290"/>
      <c r="FK233" s="290"/>
      <c r="FL233" s="290"/>
      <c r="FM233" s="290"/>
      <c r="FN233" s="290"/>
      <c r="FO233" s="290"/>
      <c r="FP233" s="290"/>
      <c r="FQ233" s="290"/>
      <c r="FR233" s="290"/>
      <c r="FS233" s="290"/>
      <c r="FT233" s="290"/>
      <c r="FU233" s="290"/>
      <c r="FV233" s="290"/>
      <c r="FW233" s="290"/>
      <c r="FX233" s="268"/>
      <c r="FY233" s="268"/>
      <c r="FZ233" s="268"/>
      <c r="GA233" s="268"/>
      <c r="GB233" s="268"/>
      <c r="GC233" s="268"/>
      <c r="GD233" s="268"/>
      <c r="GE233" s="268"/>
      <c r="GF233" s="268"/>
      <c r="GG233" s="268"/>
      <c r="GH233" s="268"/>
      <c r="GI233" s="268"/>
      <c r="GJ233" s="268"/>
      <c r="GK233" s="268"/>
      <c r="GL233" s="268"/>
      <c r="GM233" s="268"/>
      <c r="GN233" s="268"/>
      <c r="GO233" s="268"/>
      <c r="HB233" s="294"/>
      <c r="HC233" s="294"/>
      <c r="HL233" s="341"/>
      <c r="HM233" s="341"/>
      <c r="HN233" s="341"/>
    </row>
    <row r="234" spans="1:222" x14ac:dyDescent="0.3">
      <c r="A234" s="269"/>
      <c r="B234" s="270"/>
      <c r="C234" s="270"/>
      <c r="D234" s="269"/>
      <c r="E234" s="281"/>
      <c r="F234" s="269"/>
      <c r="G234" s="384"/>
      <c r="H234" s="276"/>
      <c r="I234" s="272"/>
      <c r="J234" s="271"/>
      <c r="K234" s="269"/>
      <c r="L234" s="270"/>
      <c r="M234" s="270"/>
      <c r="N234" s="269"/>
      <c r="O234" s="270"/>
      <c r="P234" s="270"/>
      <c r="Q234" s="270"/>
      <c r="R234" s="270"/>
      <c r="S234" s="270"/>
      <c r="T234" s="270"/>
      <c r="U234" s="270"/>
      <c r="V234" s="270"/>
      <c r="W234" s="270"/>
      <c r="X234" s="270"/>
      <c r="Y234" s="270"/>
      <c r="Z234" s="269"/>
      <c r="AA234" s="269"/>
      <c r="AB234" s="269"/>
      <c r="AC234" s="269"/>
      <c r="AD234" s="281"/>
      <c r="AE234" s="281"/>
      <c r="AF234" s="276"/>
      <c r="AG234" s="276"/>
      <c r="AH234" s="281"/>
      <c r="AI234" s="281"/>
      <c r="AJ234" s="269"/>
      <c r="AK234" s="276"/>
      <c r="AL234" s="276"/>
      <c r="AM234" s="270"/>
      <c r="AN234" s="270"/>
      <c r="AO234" s="270"/>
      <c r="AP234" s="270"/>
      <c r="AQ234" s="273"/>
      <c r="AR234" s="273"/>
      <c r="AS234" s="273"/>
      <c r="AT234" s="273"/>
      <c r="AU234" s="270"/>
      <c r="AV234" s="276"/>
      <c r="AW234" s="276"/>
      <c r="AX234" s="275"/>
      <c r="AY234" s="276"/>
      <c r="AZ234" s="276"/>
      <c r="BA234" s="275"/>
      <c r="BB234" s="276"/>
      <c r="BC234" s="276"/>
      <c r="BD234" s="276"/>
      <c r="BE234" s="276"/>
      <c r="BF234" s="270"/>
      <c r="BG234" s="351"/>
      <c r="BH234" s="270"/>
      <c r="BI234" s="270"/>
      <c r="BJ234" s="276"/>
      <c r="BK234" s="276"/>
      <c r="BL234" s="370"/>
      <c r="BM234" s="373"/>
      <c r="BN234" s="370"/>
      <c r="BO234" s="282"/>
      <c r="BP234" s="276"/>
      <c r="BQ234" s="273"/>
      <c r="BR234" s="281"/>
      <c r="BS234" s="276"/>
      <c r="BT234" s="272"/>
      <c r="BU234" s="272"/>
      <c r="BV234" s="272"/>
      <c r="BW234" s="272"/>
      <c r="BX234" s="272"/>
      <c r="BY234" s="272"/>
      <c r="BZ234" s="272"/>
      <c r="CA234" s="277"/>
      <c r="CB234" s="273"/>
      <c r="CC234" s="276"/>
      <c r="CD234" s="275"/>
      <c r="CE234" s="275"/>
      <c r="CF234" s="270"/>
      <c r="CG234" s="270"/>
      <c r="CH234" s="269"/>
      <c r="CI234" s="281"/>
      <c r="CJ234" s="270"/>
      <c r="CK234" s="278"/>
      <c r="CL234" s="278"/>
      <c r="CM234" s="278"/>
      <c r="CN234" s="279"/>
      <c r="CO234" s="279"/>
      <c r="CP234" s="269"/>
      <c r="CQ234" s="281"/>
      <c r="CR234" s="276"/>
      <c r="CS234" s="272"/>
      <c r="CT234" s="272"/>
      <c r="CU234" s="278"/>
      <c r="CV234" s="278"/>
      <c r="CW234" s="278"/>
      <c r="CX234" s="278"/>
      <c r="CY234" s="278"/>
      <c r="CZ234" s="278"/>
      <c r="DA234" s="278"/>
      <c r="DB234" s="281"/>
      <c r="DC234" s="276"/>
      <c r="DD234" s="276"/>
      <c r="DE234" s="269"/>
      <c r="DF234" s="269"/>
      <c r="DG234" s="270"/>
      <c r="DH234" s="270"/>
      <c r="DI234" s="276"/>
      <c r="DJ234" s="276"/>
      <c r="DK234" s="276"/>
      <c r="DL234" s="276"/>
      <c r="DM234" s="272"/>
      <c r="DN234" s="269"/>
      <c r="DO234" s="269"/>
      <c r="DP234" s="272"/>
      <c r="DQ234" s="269"/>
      <c r="DR234" s="281"/>
      <c r="DS234" s="269"/>
      <c r="DT234" s="274"/>
      <c r="DU234" s="275"/>
      <c r="DV234" s="275"/>
      <c r="DW234" s="273"/>
      <c r="DX234" s="273"/>
      <c r="DY234" s="275"/>
      <c r="DZ234" s="275"/>
      <c r="EA234" s="275"/>
      <c r="EB234" s="275"/>
      <c r="EC234" s="275"/>
      <c r="ED234" s="275"/>
      <c r="EE234" s="275"/>
      <c r="EF234" s="275"/>
      <c r="EG234" s="275"/>
      <c r="EH234" s="275"/>
      <c r="EI234" s="275"/>
      <c r="EJ234" s="275"/>
      <c r="EK234" s="273"/>
      <c r="EL234" s="289"/>
      <c r="EM234" s="289"/>
      <c r="EN234" s="289"/>
      <c r="EO234" s="289"/>
      <c r="EP234" s="289"/>
      <c r="EQ234" s="289"/>
      <c r="ER234" s="289"/>
      <c r="ES234" s="289"/>
      <c r="ET234" s="289"/>
      <c r="EU234" s="289"/>
      <c r="EV234" s="289"/>
      <c r="EW234" s="289"/>
      <c r="EX234" s="289"/>
      <c r="EY234" s="289"/>
      <c r="EZ234" s="289"/>
      <c r="FA234" s="289"/>
      <c r="FB234" s="289"/>
      <c r="FC234" s="289"/>
      <c r="FD234" s="289"/>
      <c r="FE234" s="290"/>
      <c r="FF234" s="290"/>
      <c r="FG234" s="290"/>
      <c r="FH234" s="290"/>
      <c r="FI234" s="290"/>
      <c r="FJ234" s="290"/>
      <c r="FK234" s="290"/>
      <c r="FL234" s="290"/>
      <c r="FM234" s="290"/>
      <c r="FN234" s="290"/>
      <c r="FO234" s="290"/>
      <c r="FP234" s="290"/>
      <c r="FQ234" s="290"/>
      <c r="FR234" s="290"/>
      <c r="FS234" s="290"/>
      <c r="FT234" s="290"/>
      <c r="FU234" s="290"/>
      <c r="FV234" s="290"/>
      <c r="FW234" s="290"/>
      <c r="FX234" s="268"/>
      <c r="FY234" s="268"/>
      <c r="FZ234" s="268"/>
      <c r="GA234" s="268"/>
      <c r="GB234" s="268"/>
      <c r="GC234" s="268"/>
      <c r="GD234" s="268"/>
      <c r="GE234" s="268"/>
      <c r="GF234" s="268"/>
      <c r="GG234" s="268"/>
      <c r="GH234" s="268"/>
      <c r="GI234" s="268"/>
      <c r="GJ234" s="268"/>
      <c r="GK234" s="268"/>
      <c r="GL234" s="268"/>
      <c r="GM234" s="268"/>
      <c r="GN234" s="268"/>
      <c r="GO234" s="268"/>
      <c r="HB234" s="294"/>
      <c r="HC234" s="294"/>
      <c r="HL234" s="341"/>
      <c r="HM234" s="341"/>
      <c r="HN234" s="341"/>
    </row>
    <row r="235" spans="1:222" x14ac:dyDescent="0.3">
      <c r="A235" s="269"/>
      <c r="B235" s="270"/>
      <c r="C235" s="270"/>
      <c r="D235" s="269"/>
      <c r="E235" s="281"/>
      <c r="F235" s="269"/>
      <c r="G235" s="384"/>
      <c r="H235" s="276"/>
      <c r="I235" s="272"/>
      <c r="J235" s="271"/>
      <c r="K235" s="269"/>
      <c r="L235" s="270"/>
      <c r="M235" s="270"/>
      <c r="N235" s="269"/>
      <c r="O235" s="270"/>
      <c r="P235" s="270"/>
      <c r="Q235" s="270"/>
      <c r="R235" s="270"/>
      <c r="S235" s="270"/>
      <c r="T235" s="270"/>
      <c r="U235" s="270"/>
      <c r="V235" s="270"/>
      <c r="W235" s="270"/>
      <c r="X235" s="270"/>
      <c r="Y235" s="270"/>
      <c r="Z235" s="269"/>
      <c r="AA235" s="269"/>
      <c r="AB235" s="269"/>
      <c r="AC235" s="269"/>
      <c r="AD235" s="281"/>
      <c r="AE235" s="281"/>
      <c r="AF235" s="276"/>
      <c r="AG235" s="276"/>
      <c r="AH235" s="281"/>
      <c r="AI235" s="281"/>
      <c r="AJ235" s="269"/>
      <c r="AK235" s="276"/>
      <c r="AL235" s="276"/>
      <c r="AM235" s="270"/>
      <c r="AN235" s="270"/>
      <c r="AO235" s="270"/>
      <c r="AP235" s="270"/>
      <c r="AQ235" s="273"/>
      <c r="AR235" s="273"/>
      <c r="AS235" s="273"/>
      <c r="AT235" s="273"/>
      <c r="AU235" s="270"/>
      <c r="AV235" s="276"/>
      <c r="AW235" s="276"/>
      <c r="AX235" s="275"/>
      <c r="AY235" s="276"/>
      <c r="AZ235" s="276"/>
      <c r="BA235" s="275"/>
      <c r="BB235" s="276"/>
      <c r="BC235" s="276"/>
      <c r="BD235" s="276"/>
      <c r="BE235" s="276"/>
      <c r="BF235" s="270"/>
      <c r="BG235" s="351"/>
      <c r="BH235" s="270"/>
      <c r="BI235" s="270"/>
      <c r="BJ235" s="276"/>
      <c r="BK235" s="276"/>
      <c r="BL235" s="370"/>
      <c r="BM235" s="373"/>
      <c r="BN235" s="370"/>
      <c r="BO235" s="282"/>
      <c r="BP235" s="276"/>
      <c r="BQ235" s="273"/>
      <c r="BR235" s="281"/>
      <c r="BS235" s="276"/>
      <c r="BT235" s="272"/>
      <c r="BU235" s="272"/>
      <c r="BV235" s="272"/>
      <c r="BW235" s="272"/>
      <c r="BX235" s="272"/>
      <c r="BY235" s="272"/>
      <c r="BZ235" s="272"/>
      <c r="CA235" s="277"/>
      <c r="CB235" s="273"/>
      <c r="CC235" s="276"/>
      <c r="CD235" s="275"/>
      <c r="CE235" s="275"/>
      <c r="CF235" s="270"/>
      <c r="CG235" s="270"/>
      <c r="CH235" s="269"/>
      <c r="CI235" s="281"/>
      <c r="CJ235" s="270"/>
      <c r="CK235" s="278"/>
      <c r="CL235" s="278"/>
      <c r="CM235" s="278"/>
      <c r="CN235" s="279"/>
      <c r="CO235" s="279"/>
      <c r="CP235" s="269"/>
      <c r="CQ235" s="281"/>
      <c r="CR235" s="276"/>
      <c r="CS235" s="272"/>
      <c r="CT235" s="272"/>
      <c r="CU235" s="278"/>
      <c r="CV235" s="278"/>
      <c r="CW235" s="278"/>
      <c r="CX235" s="278"/>
      <c r="CY235" s="278"/>
      <c r="CZ235" s="278"/>
      <c r="DA235" s="278"/>
      <c r="DB235" s="281"/>
      <c r="DC235" s="276"/>
      <c r="DD235" s="276"/>
      <c r="DE235" s="269"/>
      <c r="DF235" s="269"/>
      <c r="DG235" s="270"/>
      <c r="DH235" s="270"/>
      <c r="DI235" s="276"/>
      <c r="DJ235" s="276"/>
      <c r="DK235" s="276"/>
      <c r="DL235" s="276"/>
      <c r="DM235" s="272"/>
      <c r="DN235" s="269"/>
      <c r="DO235" s="269"/>
      <c r="DP235" s="272"/>
      <c r="DQ235" s="269"/>
      <c r="DR235" s="281"/>
      <c r="DS235" s="269"/>
      <c r="DT235" s="274"/>
      <c r="DU235" s="275"/>
      <c r="DV235" s="275"/>
      <c r="DW235" s="273"/>
      <c r="DX235" s="273"/>
      <c r="DY235" s="275"/>
      <c r="DZ235" s="275"/>
      <c r="EA235" s="275"/>
      <c r="EB235" s="275"/>
      <c r="EC235" s="275"/>
      <c r="ED235" s="275"/>
      <c r="EE235" s="275"/>
      <c r="EF235" s="275"/>
      <c r="EG235" s="275"/>
      <c r="EH235" s="275"/>
      <c r="EI235" s="275"/>
      <c r="EJ235" s="275"/>
      <c r="EK235" s="273"/>
      <c r="EL235" s="289"/>
      <c r="EM235" s="289"/>
      <c r="EN235" s="289"/>
      <c r="EO235" s="289"/>
      <c r="EP235" s="289"/>
      <c r="EQ235" s="289"/>
      <c r="ER235" s="289"/>
      <c r="ES235" s="289"/>
      <c r="ET235" s="289"/>
      <c r="EU235" s="289"/>
      <c r="EV235" s="289"/>
      <c r="EW235" s="289"/>
      <c r="EX235" s="289"/>
      <c r="EY235" s="289"/>
      <c r="EZ235" s="289"/>
      <c r="FA235" s="289"/>
      <c r="FB235" s="289"/>
      <c r="FC235" s="289"/>
      <c r="FD235" s="289"/>
      <c r="FE235" s="290"/>
      <c r="FF235" s="290"/>
      <c r="FG235" s="290"/>
      <c r="FH235" s="290"/>
      <c r="FI235" s="290"/>
      <c r="FJ235" s="290"/>
      <c r="FK235" s="290"/>
      <c r="FL235" s="290"/>
      <c r="FM235" s="290"/>
      <c r="FN235" s="290"/>
      <c r="FO235" s="290"/>
      <c r="FP235" s="290"/>
      <c r="FQ235" s="290"/>
      <c r="FR235" s="290"/>
      <c r="FS235" s="290"/>
      <c r="FT235" s="290"/>
      <c r="FU235" s="290"/>
      <c r="FV235" s="290"/>
      <c r="FW235" s="290"/>
      <c r="FX235" s="268"/>
      <c r="FY235" s="268"/>
      <c r="FZ235" s="268"/>
      <c r="GA235" s="268"/>
      <c r="GB235" s="268"/>
      <c r="GC235" s="268"/>
      <c r="GD235" s="268"/>
      <c r="GE235" s="268"/>
      <c r="GF235" s="268"/>
      <c r="GG235" s="268"/>
      <c r="GH235" s="268"/>
      <c r="GI235" s="268"/>
      <c r="GJ235" s="268"/>
      <c r="GK235" s="268"/>
      <c r="GL235" s="268"/>
      <c r="GM235" s="268"/>
      <c r="GN235" s="268"/>
      <c r="GO235" s="268"/>
      <c r="HB235" s="294"/>
      <c r="HC235" s="294"/>
      <c r="HL235" s="341"/>
      <c r="HM235" s="341"/>
      <c r="HN235" s="341"/>
    </row>
    <row r="236" spans="1:222" x14ac:dyDescent="0.3">
      <c r="A236" s="269"/>
      <c r="B236" s="270"/>
      <c r="C236" s="270"/>
      <c r="D236" s="269"/>
      <c r="E236" s="281"/>
      <c r="F236" s="269"/>
      <c r="G236" s="384"/>
      <c r="H236" s="276"/>
      <c r="I236" s="272"/>
      <c r="J236" s="271"/>
      <c r="K236" s="269"/>
      <c r="L236" s="270"/>
      <c r="M236" s="270"/>
      <c r="N236" s="269"/>
      <c r="O236" s="270"/>
      <c r="P236" s="270"/>
      <c r="Q236" s="270"/>
      <c r="R236" s="270"/>
      <c r="S236" s="270"/>
      <c r="T236" s="270"/>
      <c r="U236" s="270"/>
      <c r="V236" s="270"/>
      <c r="W236" s="270"/>
      <c r="X236" s="270"/>
      <c r="Y236" s="270"/>
      <c r="Z236" s="269"/>
      <c r="AA236" s="269"/>
      <c r="AB236" s="269"/>
      <c r="AC236" s="269"/>
      <c r="AD236" s="281"/>
      <c r="AE236" s="281"/>
      <c r="AF236" s="276"/>
      <c r="AG236" s="276"/>
      <c r="AH236" s="281"/>
      <c r="AI236" s="281"/>
      <c r="AJ236" s="269"/>
      <c r="AK236" s="276"/>
      <c r="AL236" s="276"/>
      <c r="AM236" s="270"/>
      <c r="AN236" s="270"/>
      <c r="AO236" s="270"/>
      <c r="AP236" s="270"/>
      <c r="AQ236" s="273"/>
      <c r="AR236" s="273"/>
      <c r="AS236" s="273"/>
      <c r="AT236" s="273"/>
      <c r="AU236" s="270"/>
      <c r="AV236" s="276"/>
      <c r="AW236" s="276"/>
      <c r="AX236" s="275"/>
      <c r="AY236" s="276"/>
      <c r="AZ236" s="276"/>
      <c r="BA236" s="275"/>
      <c r="BB236" s="276"/>
      <c r="BC236" s="276"/>
      <c r="BD236" s="276"/>
      <c r="BE236" s="276"/>
      <c r="BF236" s="270"/>
      <c r="BG236" s="351"/>
      <c r="BH236" s="270"/>
      <c r="BI236" s="270"/>
      <c r="BJ236" s="276"/>
      <c r="BK236" s="276"/>
      <c r="BL236" s="370"/>
      <c r="BM236" s="373"/>
      <c r="BN236" s="370"/>
      <c r="BO236" s="282"/>
      <c r="BP236" s="276"/>
      <c r="BQ236" s="273"/>
      <c r="BR236" s="281"/>
      <c r="BS236" s="276"/>
      <c r="BT236" s="272"/>
      <c r="BU236" s="272"/>
      <c r="BV236" s="272"/>
      <c r="BW236" s="272"/>
      <c r="BX236" s="272"/>
      <c r="BY236" s="272"/>
      <c r="BZ236" s="272"/>
      <c r="CA236" s="277"/>
      <c r="CB236" s="273"/>
      <c r="CC236" s="276"/>
      <c r="CD236" s="275"/>
      <c r="CE236" s="275"/>
      <c r="CF236" s="270"/>
      <c r="CG236" s="270"/>
      <c r="CH236" s="269"/>
      <c r="CI236" s="281"/>
      <c r="CJ236" s="270"/>
      <c r="CK236" s="278"/>
      <c r="CL236" s="278"/>
      <c r="CM236" s="278"/>
      <c r="CN236" s="279"/>
      <c r="CO236" s="279"/>
      <c r="CP236" s="269"/>
      <c r="CQ236" s="281"/>
      <c r="CR236" s="276"/>
      <c r="CS236" s="272"/>
      <c r="CT236" s="272"/>
      <c r="CU236" s="278"/>
      <c r="CV236" s="278"/>
      <c r="CW236" s="278"/>
      <c r="CX236" s="278"/>
      <c r="CY236" s="278"/>
      <c r="CZ236" s="278"/>
      <c r="DA236" s="278"/>
      <c r="DB236" s="281"/>
      <c r="DC236" s="276"/>
      <c r="DD236" s="276"/>
      <c r="DE236" s="269"/>
      <c r="DF236" s="269"/>
      <c r="DG236" s="270"/>
      <c r="DH236" s="270"/>
      <c r="DI236" s="276"/>
      <c r="DJ236" s="276"/>
      <c r="DK236" s="276"/>
      <c r="DL236" s="276"/>
      <c r="DM236" s="272"/>
      <c r="DN236" s="269"/>
      <c r="DO236" s="269"/>
      <c r="DP236" s="272"/>
      <c r="DQ236" s="269"/>
      <c r="DR236" s="281"/>
      <c r="DS236" s="269"/>
      <c r="DT236" s="274"/>
      <c r="DU236" s="275"/>
      <c r="DV236" s="275"/>
      <c r="DW236" s="273"/>
      <c r="DX236" s="273"/>
      <c r="DY236" s="275"/>
      <c r="DZ236" s="275"/>
      <c r="EA236" s="275"/>
      <c r="EB236" s="275"/>
      <c r="EC236" s="275"/>
      <c r="ED236" s="275"/>
      <c r="EE236" s="275"/>
      <c r="EF236" s="275"/>
      <c r="EG236" s="275"/>
      <c r="EH236" s="275"/>
      <c r="EI236" s="275"/>
      <c r="EJ236" s="275"/>
      <c r="EK236" s="273"/>
      <c r="EL236" s="289"/>
      <c r="EM236" s="289"/>
      <c r="EN236" s="289"/>
      <c r="EO236" s="289"/>
      <c r="EP236" s="289"/>
      <c r="EQ236" s="289"/>
      <c r="ER236" s="289"/>
      <c r="ES236" s="289"/>
      <c r="ET236" s="289"/>
      <c r="EU236" s="289"/>
      <c r="EV236" s="289"/>
      <c r="EW236" s="289"/>
      <c r="EX236" s="289"/>
      <c r="EY236" s="289"/>
      <c r="EZ236" s="289"/>
      <c r="FA236" s="289"/>
      <c r="FB236" s="289"/>
      <c r="FC236" s="289"/>
      <c r="FD236" s="289"/>
      <c r="FE236" s="290"/>
      <c r="FF236" s="290"/>
      <c r="FG236" s="290"/>
      <c r="FH236" s="290"/>
      <c r="FI236" s="290"/>
      <c r="FJ236" s="290"/>
      <c r="FK236" s="290"/>
      <c r="FL236" s="290"/>
      <c r="FM236" s="290"/>
      <c r="FN236" s="290"/>
      <c r="FO236" s="290"/>
      <c r="FP236" s="290"/>
      <c r="FQ236" s="290"/>
      <c r="FR236" s="290"/>
      <c r="FS236" s="290"/>
      <c r="FT236" s="290"/>
      <c r="FU236" s="290"/>
      <c r="FV236" s="290"/>
      <c r="FW236" s="290"/>
      <c r="FX236" s="268"/>
      <c r="FY236" s="268"/>
      <c r="FZ236" s="268"/>
      <c r="GA236" s="268"/>
      <c r="GB236" s="268"/>
      <c r="GC236" s="268"/>
      <c r="GD236" s="268"/>
      <c r="GE236" s="268"/>
      <c r="GF236" s="268"/>
      <c r="GG236" s="268"/>
      <c r="GH236" s="268"/>
      <c r="GI236" s="268"/>
      <c r="GJ236" s="268"/>
      <c r="GK236" s="268"/>
      <c r="GL236" s="268"/>
      <c r="GM236" s="268"/>
      <c r="GN236" s="268"/>
      <c r="GO236" s="268"/>
      <c r="HB236" s="294"/>
      <c r="HC236" s="294"/>
      <c r="HL236" s="341"/>
      <c r="HM236" s="341"/>
      <c r="HN236" s="341"/>
    </row>
    <row r="237" spans="1:222" x14ac:dyDescent="0.3">
      <c r="A237" s="269"/>
      <c r="B237" s="270"/>
      <c r="C237" s="270"/>
      <c r="D237" s="269"/>
      <c r="E237" s="281"/>
      <c r="F237" s="269"/>
      <c r="G237" s="384"/>
      <c r="H237" s="276"/>
      <c r="I237" s="272"/>
      <c r="J237" s="271"/>
      <c r="K237" s="269"/>
      <c r="L237" s="270"/>
      <c r="M237" s="270"/>
      <c r="N237" s="269"/>
      <c r="O237" s="270"/>
      <c r="P237" s="270"/>
      <c r="Q237" s="270"/>
      <c r="R237" s="270"/>
      <c r="S237" s="270"/>
      <c r="T237" s="270"/>
      <c r="U237" s="270"/>
      <c r="V237" s="270"/>
      <c r="W237" s="270"/>
      <c r="X237" s="270"/>
      <c r="Y237" s="270"/>
      <c r="Z237" s="269"/>
      <c r="AA237" s="269"/>
      <c r="AB237" s="269"/>
      <c r="AC237" s="269"/>
      <c r="AD237" s="281"/>
      <c r="AE237" s="281"/>
      <c r="AF237" s="276"/>
      <c r="AG237" s="276"/>
      <c r="AH237" s="281"/>
      <c r="AI237" s="281"/>
      <c r="AJ237" s="269"/>
      <c r="AK237" s="276"/>
      <c r="AL237" s="276"/>
      <c r="AM237" s="270"/>
      <c r="AN237" s="270"/>
      <c r="AO237" s="270"/>
      <c r="AP237" s="270"/>
      <c r="AQ237" s="273"/>
      <c r="AR237" s="273"/>
      <c r="AS237" s="273"/>
      <c r="AT237" s="273"/>
      <c r="AU237" s="270"/>
      <c r="AV237" s="276"/>
      <c r="AW237" s="276"/>
      <c r="AX237" s="275"/>
      <c r="AY237" s="276"/>
      <c r="AZ237" s="276"/>
      <c r="BA237" s="275"/>
      <c r="BB237" s="276"/>
      <c r="BC237" s="276"/>
      <c r="BD237" s="276"/>
      <c r="BE237" s="276"/>
      <c r="BF237" s="270"/>
      <c r="BG237" s="351"/>
      <c r="BH237" s="270"/>
      <c r="BI237" s="270"/>
      <c r="BJ237" s="276"/>
      <c r="BK237" s="276"/>
      <c r="BL237" s="370"/>
      <c r="BM237" s="373"/>
      <c r="BN237" s="370"/>
      <c r="BO237" s="282"/>
      <c r="BP237" s="276"/>
      <c r="BQ237" s="273"/>
      <c r="BR237" s="281"/>
      <c r="BS237" s="276"/>
      <c r="BT237" s="272"/>
      <c r="BU237" s="272"/>
      <c r="BV237" s="272"/>
      <c r="BW237" s="272"/>
      <c r="BX237" s="272"/>
      <c r="BY237" s="272"/>
      <c r="BZ237" s="272"/>
      <c r="CA237" s="277"/>
      <c r="CB237" s="273"/>
      <c r="CC237" s="276"/>
      <c r="CD237" s="275"/>
      <c r="CE237" s="275"/>
      <c r="CF237" s="270"/>
      <c r="CG237" s="270"/>
      <c r="CH237" s="269"/>
      <c r="CI237" s="281"/>
      <c r="CJ237" s="270"/>
      <c r="CK237" s="278"/>
      <c r="CL237" s="278"/>
      <c r="CM237" s="278"/>
      <c r="CN237" s="279"/>
      <c r="CO237" s="279"/>
      <c r="CP237" s="269"/>
      <c r="CQ237" s="281"/>
      <c r="CR237" s="276"/>
      <c r="CS237" s="272"/>
      <c r="CT237" s="272"/>
      <c r="CU237" s="278"/>
      <c r="CV237" s="278"/>
      <c r="CW237" s="278"/>
      <c r="CX237" s="278"/>
      <c r="CY237" s="278"/>
      <c r="CZ237" s="278"/>
      <c r="DA237" s="278"/>
      <c r="DB237" s="281"/>
      <c r="DC237" s="276"/>
      <c r="DD237" s="276"/>
      <c r="DE237" s="269"/>
      <c r="DF237" s="269"/>
      <c r="DG237" s="270"/>
      <c r="DH237" s="270"/>
      <c r="DI237" s="276"/>
      <c r="DJ237" s="276"/>
      <c r="DK237" s="276"/>
      <c r="DL237" s="276"/>
      <c r="DM237" s="272"/>
      <c r="DN237" s="269"/>
      <c r="DO237" s="269"/>
      <c r="DP237" s="272"/>
      <c r="DQ237" s="269"/>
      <c r="DR237" s="281"/>
      <c r="DS237" s="269"/>
      <c r="DT237" s="274"/>
      <c r="DU237" s="275"/>
      <c r="DV237" s="275"/>
      <c r="DW237" s="273"/>
      <c r="DX237" s="273"/>
      <c r="DY237" s="275"/>
      <c r="DZ237" s="275"/>
      <c r="EA237" s="275"/>
      <c r="EB237" s="275"/>
      <c r="EC237" s="275"/>
      <c r="ED237" s="275"/>
      <c r="EE237" s="275"/>
      <c r="EF237" s="275"/>
      <c r="EG237" s="275"/>
      <c r="EH237" s="275"/>
      <c r="EI237" s="275"/>
      <c r="EJ237" s="275"/>
      <c r="EK237" s="273"/>
      <c r="EL237" s="289"/>
      <c r="EM237" s="289"/>
      <c r="EN237" s="289"/>
      <c r="EO237" s="289"/>
      <c r="EP237" s="289"/>
      <c r="EQ237" s="289"/>
      <c r="ER237" s="289"/>
      <c r="ES237" s="289"/>
      <c r="ET237" s="289"/>
      <c r="EU237" s="289"/>
      <c r="EV237" s="289"/>
      <c r="EW237" s="289"/>
      <c r="EX237" s="289"/>
      <c r="EY237" s="289"/>
      <c r="EZ237" s="289"/>
      <c r="FA237" s="289"/>
      <c r="FB237" s="289"/>
      <c r="FC237" s="289"/>
      <c r="FD237" s="289"/>
      <c r="FE237" s="290"/>
      <c r="FF237" s="290"/>
      <c r="FG237" s="290"/>
      <c r="FH237" s="290"/>
      <c r="FI237" s="290"/>
      <c r="FJ237" s="290"/>
      <c r="FK237" s="290"/>
      <c r="FL237" s="290"/>
      <c r="FM237" s="290"/>
      <c r="FN237" s="290"/>
      <c r="FO237" s="290"/>
      <c r="FP237" s="290"/>
      <c r="FQ237" s="290"/>
      <c r="FR237" s="290"/>
      <c r="FS237" s="290"/>
      <c r="FT237" s="290"/>
      <c r="FU237" s="290"/>
      <c r="FV237" s="290"/>
      <c r="FW237" s="290"/>
      <c r="FX237" s="268"/>
      <c r="FY237" s="268"/>
      <c r="FZ237" s="268"/>
      <c r="GA237" s="268"/>
      <c r="GB237" s="268"/>
      <c r="GC237" s="268"/>
      <c r="GD237" s="268"/>
      <c r="GE237" s="268"/>
      <c r="GF237" s="268"/>
      <c r="GG237" s="268"/>
      <c r="GH237" s="268"/>
      <c r="GI237" s="268"/>
      <c r="GJ237" s="268"/>
      <c r="GK237" s="268"/>
      <c r="GL237" s="268"/>
      <c r="GM237" s="268"/>
      <c r="GN237" s="268"/>
      <c r="GO237" s="268"/>
      <c r="HB237" s="294"/>
      <c r="HC237" s="294"/>
      <c r="HL237" s="341"/>
      <c r="HM237" s="341"/>
      <c r="HN237" s="341"/>
    </row>
    <row r="238" spans="1:222" x14ac:dyDescent="0.3">
      <c r="A238" s="269"/>
      <c r="B238" s="270"/>
      <c r="C238" s="270"/>
      <c r="D238" s="269"/>
      <c r="E238" s="281"/>
      <c r="F238" s="269"/>
      <c r="G238" s="384"/>
      <c r="H238" s="276"/>
      <c r="I238" s="272"/>
      <c r="J238" s="271"/>
      <c r="K238" s="269"/>
      <c r="L238" s="270"/>
      <c r="M238" s="270"/>
      <c r="N238" s="269"/>
      <c r="O238" s="270"/>
      <c r="P238" s="270"/>
      <c r="Q238" s="270"/>
      <c r="R238" s="270"/>
      <c r="S238" s="270"/>
      <c r="T238" s="270"/>
      <c r="U238" s="270"/>
      <c r="V238" s="270"/>
      <c r="W238" s="270"/>
      <c r="X238" s="270"/>
      <c r="Y238" s="270"/>
      <c r="Z238" s="269"/>
      <c r="AA238" s="269"/>
      <c r="AB238" s="269"/>
      <c r="AC238" s="269"/>
      <c r="AD238" s="281"/>
      <c r="AE238" s="281"/>
      <c r="AF238" s="276"/>
      <c r="AG238" s="276"/>
      <c r="AH238" s="281"/>
      <c r="AI238" s="281"/>
      <c r="AJ238" s="269"/>
      <c r="AK238" s="276"/>
      <c r="AL238" s="276"/>
      <c r="AM238" s="270"/>
      <c r="AN238" s="270"/>
      <c r="AO238" s="270"/>
      <c r="AP238" s="270"/>
      <c r="AQ238" s="273"/>
      <c r="AR238" s="273"/>
      <c r="AS238" s="273"/>
      <c r="AT238" s="273"/>
      <c r="AU238" s="270"/>
      <c r="AV238" s="276"/>
      <c r="AW238" s="276"/>
      <c r="AX238" s="275"/>
      <c r="AY238" s="276"/>
      <c r="AZ238" s="276"/>
      <c r="BA238" s="275"/>
      <c r="BB238" s="276"/>
      <c r="BC238" s="276"/>
      <c r="BD238" s="276"/>
      <c r="BE238" s="276"/>
      <c r="BF238" s="270"/>
      <c r="BG238" s="351"/>
      <c r="BH238" s="270"/>
      <c r="BI238" s="270"/>
      <c r="BJ238" s="276"/>
      <c r="BK238" s="276"/>
      <c r="BL238" s="370"/>
      <c r="BM238" s="373"/>
      <c r="BN238" s="370"/>
      <c r="BO238" s="282"/>
      <c r="BP238" s="276"/>
      <c r="BQ238" s="273"/>
      <c r="BR238" s="281"/>
      <c r="BS238" s="276"/>
      <c r="BT238" s="272"/>
      <c r="BU238" s="272"/>
      <c r="BV238" s="272"/>
      <c r="BW238" s="272"/>
      <c r="BX238" s="272"/>
      <c r="BY238" s="272"/>
      <c r="BZ238" s="272"/>
      <c r="CA238" s="277"/>
      <c r="CB238" s="273"/>
      <c r="CC238" s="276"/>
      <c r="CD238" s="275"/>
      <c r="CE238" s="275"/>
      <c r="CF238" s="270"/>
      <c r="CG238" s="270"/>
      <c r="CH238" s="269"/>
      <c r="CI238" s="281"/>
      <c r="CJ238" s="270"/>
      <c r="CK238" s="278"/>
      <c r="CL238" s="278"/>
      <c r="CM238" s="278"/>
      <c r="CN238" s="279"/>
      <c r="CO238" s="279"/>
      <c r="CP238" s="269"/>
      <c r="CQ238" s="281"/>
      <c r="CR238" s="276"/>
      <c r="CS238" s="272"/>
      <c r="CT238" s="272"/>
      <c r="CU238" s="278"/>
      <c r="CV238" s="278"/>
      <c r="CW238" s="278"/>
      <c r="CX238" s="278"/>
      <c r="CY238" s="278"/>
      <c r="CZ238" s="278"/>
      <c r="DA238" s="278"/>
      <c r="DB238" s="281"/>
      <c r="DC238" s="276"/>
      <c r="DD238" s="276"/>
      <c r="DE238" s="269"/>
      <c r="DF238" s="269"/>
      <c r="DG238" s="270"/>
      <c r="DH238" s="270"/>
      <c r="DI238" s="276"/>
      <c r="DJ238" s="276"/>
      <c r="DK238" s="276"/>
      <c r="DL238" s="276"/>
      <c r="DM238" s="272"/>
      <c r="DN238" s="269"/>
      <c r="DO238" s="269"/>
      <c r="DP238" s="272"/>
      <c r="DQ238" s="269"/>
      <c r="DR238" s="281"/>
      <c r="DS238" s="269"/>
      <c r="DT238" s="274"/>
      <c r="DU238" s="275"/>
      <c r="DV238" s="275"/>
      <c r="DW238" s="273"/>
      <c r="DX238" s="273"/>
      <c r="DY238" s="275"/>
      <c r="DZ238" s="275"/>
      <c r="EA238" s="275"/>
      <c r="EB238" s="275"/>
      <c r="EC238" s="275"/>
      <c r="ED238" s="275"/>
      <c r="EE238" s="275"/>
      <c r="EF238" s="275"/>
      <c r="EG238" s="275"/>
      <c r="EH238" s="275"/>
      <c r="EI238" s="275"/>
      <c r="EJ238" s="275"/>
      <c r="EK238" s="273"/>
      <c r="EL238" s="289"/>
      <c r="EM238" s="289"/>
      <c r="EN238" s="289"/>
      <c r="EO238" s="289"/>
      <c r="EP238" s="289"/>
      <c r="EQ238" s="289"/>
      <c r="ER238" s="289"/>
      <c r="ES238" s="289"/>
      <c r="ET238" s="289"/>
      <c r="EU238" s="289"/>
      <c r="EV238" s="289"/>
      <c r="EW238" s="289"/>
      <c r="EX238" s="289"/>
      <c r="EY238" s="289"/>
      <c r="EZ238" s="289"/>
      <c r="FA238" s="289"/>
      <c r="FB238" s="289"/>
      <c r="FC238" s="289"/>
      <c r="FD238" s="289"/>
      <c r="FE238" s="290"/>
      <c r="FF238" s="290"/>
      <c r="FG238" s="290"/>
      <c r="FH238" s="290"/>
      <c r="FI238" s="290"/>
      <c r="FJ238" s="290"/>
      <c r="FK238" s="290"/>
      <c r="FL238" s="290"/>
      <c r="FM238" s="290"/>
      <c r="FN238" s="290"/>
      <c r="FO238" s="290"/>
      <c r="FP238" s="290"/>
      <c r="FQ238" s="290"/>
      <c r="FR238" s="290"/>
      <c r="FS238" s="290"/>
      <c r="FT238" s="290"/>
      <c r="FU238" s="290"/>
      <c r="FV238" s="290"/>
      <c r="FW238" s="290"/>
      <c r="FX238" s="268"/>
      <c r="FY238" s="268"/>
      <c r="FZ238" s="268"/>
      <c r="GA238" s="268"/>
      <c r="GB238" s="268"/>
      <c r="GC238" s="268"/>
      <c r="GD238" s="268"/>
      <c r="GE238" s="268"/>
      <c r="GF238" s="268"/>
      <c r="GG238" s="268"/>
      <c r="GH238" s="268"/>
      <c r="GI238" s="268"/>
      <c r="GJ238" s="268"/>
      <c r="GK238" s="268"/>
      <c r="GL238" s="268"/>
      <c r="GM238" s="268"/>
      <c r="GN238" s="268"/>
      <c r="GO238" s="268"/>
      <c r="HB238" s="294"/>
      <c r="HC238" s="294"/>
      <c r="HL238" s="341"/>
      <c r="HM238" s="341"/>
      <c r="HN238" s="341"/>
    </row>
    <row r="239" spans="1:222" x14ac:dyDescent="0.3">
      <c r="A239" s="269"/>
      <c r="B239" s="270"/>
      <c r="C239" s="270"/>
      <c r="D239" s="269"/>
      <c r="E239" s="281"/>
      <c r="F239" s="269"/>
      <c r="G239" s="384"/>
      <c r="H239" s="276"/>
      <c r="I239" s="272"/>
      <c r="J239" s="271"/>
      <c r="K239" s="269"/>
      <c r="L239" s="270"/>
      <c r="M239" s="270"/>
      <c r="N239" s="269"/>
      <c r="O239" s="270"/>
      <c r="P239" s="270"/>
      <c r="Q239" s="270"/>
      <c r="R239" s="270"/>
      <c r="S239" s="270"/>
      <c r="T239" s="270"/>
      <c r="U239" s="270"/>
      <c r="V239" s="270"/>
      <c r="W239" s="270"/>
      <c r="X239" s="270"/>
      <c r="Y239" s="270"/>
      <c r="Z239" s="269"/>
      <c r="AA239" s="269"/>
      <c r="AB239" s="269"/>
      <c r="AC239" s="269"/>
      <c r="AD239" s="281"/>
      <c r="AE239" s="281"/>
      <c r="AF239" s="276"/>
      <c r="AG239" s="276"/>
      <c r="AH239" s="281"/>
      <c r="AI239" s="281"/>
      <c r="AJ239" s="269"/>
      <c r="AK239" s="276"/>
      <c r="AL239" s="276"/>
      <c r="AM239" s="270"/>
      <c r="AN239" s="270"/>
      <c r="AO239" s="270"/>
      <c r="AP239" s="270"/>
      <c r="AQ239" s="273"/>
      <c r="AR239" s="273"/>
      <c r="AS239" s="273"/>
      <c r="AT239" s="273"/>
      <c r="AU239" s="270"/>
      <c r="AV239" s="276"/>
      <c r="AW239" s="276"/>
      <c r="AX239" s="275"/>
      <c r="AY239" s="276"/>
      <c r="AZ239" s="276"/>
      <c r="BA239" s="275"/>
      <c r="BB239" s="276"/>
      <c r="BC239" s="276"/>
      <c r="BD239" s="276"/>
      <c r="BE239" s="276"/>
      <c r="BF239" s="270"/>
      <c r="BG239" s="351"/>
      <c r="BH239" s="270"/>
      <c r="BI239" s="270"/>
      <c r="BJ239" s="276"/>
      <c r="BK239" s="276"/>
      <c r="BL239" s="370"/>
      <c r="BM239" s="373"/>
      <c r="BN239" s="370"/>
      <c r="BO239" s="282"/>
      <c r="BP239" s="276"/>
      <c r="BQ239" s="273"/>
      <c r="BR239" s="281"/>
      <c r="BS239" s="276"/>
      <c r="BT239" s="272"/>
      <c r="BU239" s="272"/>
      <c r="BV239" s="272"/>
      <c r="BW239" s="272"/>
      <c r="BX239" s="272"/>
      <c r="BY239" s="272"/>
      <c r="BZ239" s="272"/>
      <c r="CA239" s="277"/>
      <c r="CB239" s="273"/>
      <c r="CC239" s="276"/>
      <c r="CD239" s="275"/>
      <c r="CE239" s="275"/>
      <c r="CF239" s="270"/>
      <c r="CG239" s="270"/>
      <c r="CH239" s="269"/>
      <c r="CI239" s="281"/>
      <c r="CJ239" s="270"/>
      <c r="CK239" s="278"/>
      <c r="CL239" s="278"/>
      <c r="CM239" s="278"/>
      <c r="CN239" s="279"/>
      <c r="CO239" s="279"/>
      <c r="CP239" s="269"/>
      <c r="CQ239" s="281"/>
      <c r="CR239" s="276"/>
      <c r="CS239" s="272"/>
      <c r="CT239" s="272"/>
      <c r="CU239" s="278"/>
      <c r="CV239" s="278"/>
      <c r="CW239" s="278"/>
      <c r="CX239" s="278"/>
      <c r="CY239" s="278"/>
      <c r="CZ239" s="278"/>
      <c r="DA239" s="278"/>
      <c r="DB239" s="281"/>
      <c r="DC239" s="276"/>
      <c r="DD239" s="276"/>
      <c r="DE239" s="269"/>
      <c r="DF239" s="269"/>
      <c r="DG239" s="270"/>
      <c r="DH239" s="270"/>
      <c r="DI239" s="276"/>
      <c r="DJ239" s="276"/>
      <c r="DK239" s="276"/>
      <c r="DL239" s="276"/>
      <c r="DM239" s="272"/>
      <c r="DN239" s="269"/>
      <c r="DO239" s="269"/>
      <c r="DP239" s="272"/>
      <c r="DQ239" s="269"/>
      <c r="DR239" s="281"/>
      <c r="DS239" s="269"/>
      <c r="DT239" s="274"/>
      <c r="DU239" s="275"/>
      <c r="DV239" s="275"/>
      <c r="DW239" s="273"/>
      <c r="DX239" s="273"/>
      <c r="DY239" s="275"/>
      <c r="DZ239" s="275"/>
      <c r="EA239" s="275"/>
      <c r="EB239" s="275"/>
      <c r="EC239" s="275"/>
      <c r="ED239" s="275"/>
      <c r="EE239" s="275"/>
      <c r="EF239" s="275"/>
      <c r="EG239" s="275"/>
      <c r="EH239" s="275"/>
      <c r="EI239" s="275"/>
      <c r="EJ239" s="275"/>
      <c r="EK239" s="273"/>
      <c r="EL239" s="289"/>
      <c r="EM239" s="289"/>
      <c r="EN239" s="289"/>
      <c r="EO239" s="289"/>
      <c r="EP239" s="289"/>
      <c r="EQ239" s="289"/>
      <c r="ER239" s="289"/>
      <c r="ES239" s="289"/>
      <c r="ET239" s="289"/>
      <c r="EU239" s="289"/>
      <c r="EV239" s="289"/>
      <c r="EW239" s="289"/>
      <c r="EX239" s="289"/>
      <c r="EY239" s="289"/>
      <c r="EZ239" s="289"/>
      <c r="FA239" s="289"/>
      <c r="FB239" s="289"/>
      <c r="FC239" s="289"/>
      <c r="FD239" s="289"/>
      <c r="FE239" s="290"/>
      <c r="FF239" s="290"/>
      <c r="FG239" s="290"/>
      <c r="FH239" s="290"/>
      <c r="FI239" s="290"/>
      <c r="FJ239" s="290"/>
      <c r="FK239" s="290"/>
      <c r="FL239" s="290"/>
      <c r="FM239" s="290"/>
      <c r="FN239" s="290"/>
      <c r="FO239" s="290"/>
      <c r="FP239" s="290"/>
      <c r="FQ239" s="290"/>
      <c r="FR239" s="290"/>
      <c r="FS239" s="290"/>
      <c r="FT239" s="290"/>
      <c r="FU239" s="290"/>
      <c r="FV239" s="290"/>
      <c r="FW239" s="290"/>
      <c r="FX239" s="268"/>
      <c r="FY239" s="268"/>
      <c r="FZ239" s="268"/>
      <c r="GA239" s="268"/>
      <c r="GB239" s="268"/>
      <c r="GC239" s="268"/>
      <c r="GD239" s="268"/>
      <c r="GE239" s="268"/>
      <c r="GF239" s="268"/>
      <c r="GG239" s="268"/>
      <c r="GH239" s="268"/>
      <c r="GI239" s="268"/>
      <c r="GJ239" s="268"/>
      <c r="GK239" s="268"/>
      <c r="GL239" s="268"/>
      <c r="GM239" s="268"/>
      <c r="GN239" s="268"/>
      <c r="GO239" s="268"/>
      <c r="HB239" s="294"/>
      <c r="HC239" s="294"/>
      <c r="HL239" s="341"/>
      <c r="HM239" s="341"/>
      <c r="HN239" s="341"/>
    </row>
    <row r="240" spans="1:222" x14ac:dyDescent="0.3">
      <c r="A240" s="269"/>
      <c r="B240" s="270"/>
      <c r="C240" s="270"/>
      <c r="D240" s="269"/>
      <c r="E240" s="281"/>
      <c r="F240" s="269"/>
      <c r="G240" s="384"/>
      <c r="H240" s="276"/>
      <c r="I240" s="272"/>
      <c r="J240" s="271"/>
      <c r="K240" s="269"/>
      <c r="L240" s="270"/>
      <c r="M240" s="270"/>
      <c r="N240" s="269"/>
      <c r="O240" s="270"/>
      <c r="P240" s="270"/>
      <c r="Q240" s="270"/>
      <c r="R240" s="270"/>
      <c r="S240" s="270"/>
      <c r="T240" s="270"/>
      <c r="U240" s="270"/>
      <c r="V240" s="270"/>
      <c r="W240" s="270"/>
      <c r="X240" s="270"/>
      <c r="Y240" s="270"/>
      <c r="Z240" s="269"/>
      <c r="AA240" s="269"/>
      <c r="AB240" s="269"/>
      <c r="AC240" s="269"/>
      <c r="AD240" s="281"/>
      <c r="AE240" s="281"/>
      <c r="AF240" s="276"/>
      <c r="AG240" s="276"/>
      <c r="AH240" s="281"/>
      <c r="AI240" s="281"/>
      <c r="AJ240" s="269"/>
      <c r="AK240" s="276"/>
      <c r="AL240" s="276"/>
      <c r="AM240" s="270"/>
      <c r="AN240" s="270"/>
      <c r="AO240" s="270"/>
      <c r="AP240" s="270"/>
      <c r="AQ240" s="273"/>
      <c r="AR240" s="273"/>
      <c r="AS240" s="273"/>
      <c r="AT240" s="273"/>
      <c r="AU240" s="270"/>
      <c r="AV240" s="276"/>
      <c r="AW240" s="276"/>
      <c r="AX240" s="275"/>
      <c r="AY240" s="276"/>
      <c r="AZ240" s="276"/>
      <c r="BA240" s="275"/>
      <c r="BB240" s="276"/>
      <c r="BC240" s="276"/>
      <c r="BD240" s="276"/>
      <c r="BE240" s="276"/>
      <c r="BF240" s="270"/>
      <c r="BG240" s="351"/>
      <c r="BH240" s="270"/>
      <c r="BI240" s="270"/>
      <c r="BJ240" s="276"/>
      <c r="BK240" s="276"/>
      <c r="BL240" s="370"/>
      <c r="BM240" s="373"/>
      <c r="BN240" s="370"/>
      <c r="BO240" s="282"/>
      <c r="BP240" s="276"/>
      <c r="BQ240" s="273"/>
      <c r="BR240" s="281"/>
      <c r="BS240" s="276"/>
      <c r="BT240" s="272"/>
      <c r="BU240" s="272"/>
      <c r="BV240" s="272"/>
      <c r="BW240" s="272"/>
      <c r="BX240" s="272"/>
      <c r="BY240" s="272"/>
      <c r="BZ240" s="272"/>
      <c r="CA240" s="277"/>
      <c r="CB240" s="273"/>
      <c r="CC240" s="276"/>
      <c r="CD240" s="275"/>
      <c r="CE240" s="275"/>
      <c r="CF240" s="270"/>
      <c r="CG240" s="270"/>
      <c r="CH240" s="269"/>
      <c r="CI240" s="281"/>
      <c r="CJ240" s="270"/>
      <c r="CK240" s="278"/>
      <c r="CL240" s="278"/>
      <c r="CM240" s="278"/>
      <c r="CN240" s="279"/>
      <c r="CO240" s="279"/>
      <c r="CP240" s="269"/>
      <c r="CQ240" s="281"/>
      <c r="CR240" s="276"/>
      <c r="CS240" s="272"/>
      <c r="CT240" s="272"/>
      <c r="CU240" s="278"/>
      <c r="CV240" s="278"/>
      <c r="CW240" s="278"/>
      <c r="CX240" s="278"/>
      <c r="CY240" s="278"/>
      <c r="CZ240" s="278"/>
      <c r="DA240" s="278"/>
      <c r="DB240" s="281"/>
      <c r="DC240" s="276"/>
      <c r="DD240" s="276"/>
      <c r="DE240" s="269"/>
      <c r="DF240" s="269"/>
      <c r="DG240" s="270"/>
      <c r="DH240" s="270"/>
      <c r="DI240" s="276"/>
      <c r="DJ240" s="276"/>
      <c r="DK240" s="276"/>
      <c r="DL240" s="276"/>
      <c r="DM240" s="272"/>
      <c r="DN240" s="269"/>
      <c r="DO240" s="269"/>
      <c r="DP240" s="272"/>
      <c r="DQ240" s="269"/>
      <c r="DR240" s="281"/>
      <c r="DS240" s="269"/>
      <c r="DT240" s="274"/>
      <c r="DU240" s="275"/>
      <c r="DV240" s="275"/>
      <c r="DW240" s="273"/>
      <c r="DX240" s="273"/>
      <c r="DY240" s="275"/>
      <c r="DZ240" s="275"/>
      <c r="EA240" s="275"/>
      <c r="EB240" s="275"/>
      <c r="EC240" s="275"/>
      <c r="ED240" s="275"/>
      <c r="EE240" s="275"/>
      <c r="EF240" s="275"/>
      <c r="EG240" s="275"/>
      <c r="EH240" s="275"/>
      <c r="EI240" s="275"/>
      <c r="EJ240" s="275"/>
      <c r="EK240" s="273"/>
      <c r="EL240" s="289"/>
      <c r="EM240" s="289"/>
      <c r="EN240" s="289"/>
      <c r="EO240" s="289"/>
      <c r="EP240" s="289"/>
      <c r="EQ240" s="289"/>
      <c r="ER240" s="289"/>
      <c r="ES240" s="289"/>
      <c r="ET240" s="289"/>
      <c r="EU240" s="289"/>
      <c r="EV240" s="289"/>
      <c r="EW240" s="289"/>
      <c r="EX240" s="289"/>
      <c r="EY240" s="289"/>
      <c r="EZ240" s="289"/>
      <c r="FA240" s="289"/>
      <c r="FB240" s="289"/>
      <c r="FC240" s="289"/>
      <c r="FD240" s="289"/>
      <c r="FE240" s="290"/>
      <c r="FF240" s="290"/>
      <c r="FG240" s="290"/>
      <c r="FH240" s="290"/>
      <c r="FI240" s="290"/>
      <c r="FJ240" s="290"/>
      <c r="FK240" s="290"/>
      <c r="FL240" s="290"/>
      <c r="FM240" s="290"/>
      <c r="FN240" s="290"/>
      <c r="FO240" s="290"/>
      <c r="FP240" s="290"/>
      <c r="FQ240" s="290"/>
      <c r="FR240" s="290"/>
      <c r="FS240" s="290"/>
      <c r="FT240" s="290"/>
      <c r="FU240" s="290"/>
      <c r="FV240" s="290"/>
      <c r="FW240" s="290"/>
      <c r="FX240" s="268"/>
      <c r="FY240" s="268"/>
      <c r="FZ240" s="268"/>
      <c r="GA240" s="268"/>
      <c r="GB240" s="268"/>
      <c r="GC240" s="268"/>
      <c r="GD240" s="268"/>
      <c r="GE240" s="268"/>
      <c r="GF240" s="268"/>
      <c r="GG240" s="268"/>
      <c r="GH240" s="268"/>
      <c r="GI240" s="268"/>
      <c r="GJ240" s="268"/>
      <c r="GK240" s="268"/>
      <c r="GL240" s="268"/>
      <c r="GM240" s="268"/>
      <c r="GN240" s="268"/>
      <c r="GO240" s="268"/>
      <c r="HB240" s="294"/>
      <c r="HC240" s="294"/>
      <c r="HL240" s="341"/>
      <c r="HM240" s="341"/>
      <c r="HN240" s="341"/>
    </row>
    <row r="241" spans="1:222" x14ac:dyDescent="0.3">
      <c r="A241" s="269"/>
      <c r="B241" s="270"/>
      <c r="C241" s="270"/>
      <c r="D241" s="269"/>
      <c r="E241" s="281"/>
      <c r="F241" s="269"/>
      <c r="G241" s="384"/>
      <c r="H241" s="276"/>
      <c r="I241" s="272"/>
      <c r="J241" s="271"/>
      <c r="K241" s="269"/>
      <c r="L241" s="270"/>
      <c r="M241" s="270"/>
      <c r="N241" s="269"/>
      <c r="O241" s="270"/>
      <c r="P241" s="270"/>
      <c r="Q241" s="270"/>
      <c r="R241" s="270"/>
      <c r="S241" s="270"/>
      <c r="T241" s="270"/>
      <c r="U241" s="270"/>
      <c r="V241" s="270"/>
      <c r="W241" s="270"/>
      <c r="X241" s="270"/>
      <c r="Y241" s="270"/>
      <c r="Z241" s="269"/>
      <c r="AA241" s="269"/>
      <c r="AB241" s="269"/>
      <c r="AC241" s="269"/>
      <c r="AD241" s="281"/>
      <c r="AE241" s="281"/>
      <c r="AF241" s="276"/>
      <c r="AG241" s="276"/>
      <c r="AH241" s="281"/>
      <c r="AI241" s="281"/>
      <c r="AJ241" s="269"/>
      <c r="AK241" s="276"/>
      <c r="AL241" s="276"/>
      <c r="AM241" s="270"/>
      <c r="AN241" s="270"/>
      <c r="AO241" s="270"/>
      <c r="AP241" s="270"/>
      <c r="AQ241" s="273"/>
      <c r="AR241" s="273"/>
      <c r="AS241" s="273"/>
      <c r="AT241" s="273"/>
      <c r="AU241" s="270"/>
      <c r="AV241" s="276"/>
      <c r="AW241" s="276"/>
      <c r="AX241" s="275"/>
      <c r="AY241" s="276"/>
      <c r="AZ241" s="276"/>
      <c r="BA241" s="275"/>
      <c r="BB241" s="276"/>
      <c r="BC241" s="276"/>
      <c r="BD241" s="276"/>
      <c r="BE241" s="276"/>
      <c r="BF241" s="270"/>
      <c r="BG241" s="351"/>
      <c r="BH241" s="270"/>
      <c r="BI241" s="270"/>
      <c r="BJ241" s="276"/>
      <c r="BK241" s="276"/>
      <c r="BL241" s="370"/>
      <c r="BM241" s="373"/>
      <c r="BN241" s="370"/>
      <c r="BO241" s="282"/>
      <c r="BP241" s="276"/>
      <c r="BQ241" s="273"/>
      <c r="BR241" s="281"/>
      <c r="BS241" s="276"/>
      <c r="BT241" s="272"/>
      <c r="BU241" s="272"/>
      <c r="BV241" s="272"/>
      <c r="BW241" s="272"/>
      <c r="BX241" s="272"/>
      <c r="BY241" s="272"/>
      <c r="BZ241" s="272"/>
      <c r="CA241" s="277"/>
      <c r="CB241" s="273"/>
      <c r="CC241" s="276"/>
      <c r="CD241" s="275"/>
      <c r="CE241" s="275"/>
      <c r="CF241" s="270"/>
      <c r="CG241" s="270"/>
      <c r="CH241" s="269"/>
      <c r="CI241" s="281"/>
      <c r="CJ241" s="270"/>
      <c r="CK241" s="278"/>
      <c r="CL241" s="278"/>
      <c r="CM241" s="278"/>
      <c r="CN241" s="279"/>
      <c r="CO241" s="279"/>
      <c r="CP241" s="269"/>
      <c r="CQ241" s="281"/>
      <c r="CR241" s="276"/>
      <c r="CS241" s="272"/>
      <c r="CT241" s="272"/>
      <c r="CU241" s="278"/>
      <c r="CV241" s="278"/>
      <c r="CW241" s="278"/>
      <c r="CX241" s="278"/>
      <c r="CY241" s="278"/>
      <c r="CZ241" s="278"/>
      <c r="DA241" s="278"/>
      <c r="DB241" s="281"/>
      <c r="DC241" s="276"/>
      <c r="DD241" s="276"/>
      <c r="DE241" s="269"/>
      <c r="DF241" s="269"/>
      <c r="DG241" s="270"/>
      <c r="DH241" s="270"/>
      <c r="DI241" s="276"/>
      <c r="DJ241" s="276"/>
      <c r="DK241" s="276"/>
      <c r="DL241" s="276"/>
      <c r="DM241" s="272"/>
      <c r="DN241" s="269"/>
      <c r="DO241" s="269"/>
      <c r="DP241" s="272"/>
      <c r="DQ241" s="269"/>
      <c r="DR241" s="281"/>
      <c r="DS241" s="269"/>
      <c r="DT241" s="274"/>
      <c r="DU241" s="275"/>
      <c r="DV241" s="275"/>
      <c r="DW241" s="273"/>
      <c r="DX241" s="273"/>
      <c r="DY241" s="275"/>
      <c r="DZ241" s="275"/>
      <c r="EA241" s="275"/>
      <c r="EB241" s="275"/>
      <c r="EC241" s="275"/>
      <c r="ED241" s="275"/>
      <c r="EE241" s="275"/>
      <c r="EF241" s="275"/>
      <c r="EG241" s="275"/>
      <c r="EH241" s="275"/>
      <c r="EI241" s="275"/>
      <c r="EJ241" s="275"/>
      <c r="EK241" s="273"/>
      <c r="EL241" s="289"/>
      <c r="EM241" s="289"/>
      <c r="EN241" s="289"/>
      <c r="EO241" s="289"/>
      <c r="EP241" s="289"/>
      <c r="EQ241" s="289"/>
      <c r="ER241" s="289"/>
      <c r="ES241" s="289"/>
      <c r="ET241" s="289"/>
      <c r="EU241" s="289"/>
      <c r="EV241" s="289"/>
      <c r="EW241" s="289"/>
      <c r="EX241" s="289"/>
      <c r="EY241" s="289"/>
      <c r="EZ241" s="289"/>
      <c r="FA241" s="289"/>
      <c r="FB241" s="289"/>
      <c r="FC241" s="289"/>
      <c r="FD241" s="289"/>
      <c r="FE241" s="290"/>
      <c r="FF241" s="290"/>
      <c r="FG241" s="290"/>
      <c r="FH241" s="290"/>
      <c r="FI241" s="290"/>
      <c r="FJ241" s="290"/>
      <c r="FK241" s="290"/>
      <c r="FL241" s="290"/>
      <c r="FM241" s="290"/>
      <c r="FN241" s="290"/>
      <c r="FO241" s="290"/>
      <c r="FP241" s="290"/>
      <c r="FQ241" s="290"/>
      <c r="FR241" s="290"/>
      <c r="FS241" s="290"/>
      <c r="FT241" s="290"/>
      <c r="FU241" s="290"/>
      <c r="FV241" s="290"/>
      <c r="FW241" s="290"/>
      <c r="FX241" s="268"/>
      <c r="FY241" s="268"/>
      <c r="FZ241" s="268"/>
      <c r="GA241" s="268"/>
      <c r="GB241" s="268"/>
      <c r="GC241" s="268"/>
      <c r="GD241" s="268"/>
      <c r="GE241" s="268"/>
      <c r="GF241" s="268"/>
      <c r="GG241" s="268"/>
      <c r="GH241" s="268"/>
      <c r="GI241" s="268"/>
      <c r="GJ241" s="268"/>
      <c r="GK241" s="268"/>
      <c r="GL241" s="268"/>
      <c r="GM241" s="268"/>
      <c r="GN241" s="268"/>
      <c r="GO241" s="268"/>
      <c r="HB241" s="294"/>
      <c r="HC241" s="294"/>
      <c r="HL241" s="341"/>
      <c r="HM241" s="341"/>
      <c r="HN241" s="341"/>
    </row>
    <row r="242" spans="1:222" x14ac:dyDescent="0.3">
      <c r="A242" s="269"/>
      <c r="B242" s="270"/>
      <c r="C242" s="270"/>
      <c r="D242" s="269"/>
      <c r="E242" s="281"/>
      <c r="F242" s="269"/>
      <c r="G242" s="384"/>
      <c r="H242" s="276"/>
      <c r="I242" s="272"/>
      <c r="J242" s="271"/>
      <c r="K242" s="269"/>
      <c r="L242" s="270"/>
      <c r="M242" s="270"/>
      <c r="N242" s="269"/>
      <c r="O242" s="270"/>
      <c r="P242" s="270"/>
      <c r="Q242" s="270"/>
      <c r="R242" s="270"/>
      <c r="S242" s="270"/>
      <c r="T242" s="270"/>
      <c r="U242" s="270"/>
      <c r="V242" s="270"/>
      <c r="W242" s="270"/>
      <c r="X242" s="270"/>
      <c r="Y242" s="270"/>
      <c r="Z242" s="269"/>
      <c r="AA242" s="269"/>
      <c r="AB242" s="269"/>
      <c r="AC242" s="269"/>
      <c r="AD242" s="281"/>
      <c r="AE242" s="281"/>
      <c r="AF242" s="276"/>
      <c r="AG242" s="276"/>
      <c r="AH242" s="281"/>
      <c r="AI242" s="281"/>
      <c r="AJ242" s="269"/>
      <c r="AK242" s="276"/>
      <c r="AL242" s="276"/>
      <c r="AM242" s="270"/>
      <c r="AN242" s="270"/>
      <c r="AO242" s="270"/>
      <c r="AP242" s="270"/>
      <c r="AQ242" s="273"/>
      <c r="AR242" s="273"/>
      <c r="AS242" s="273"/>
      <c r="AT242" s="273"/>
      <c r="AU242" s="270"/>
      <c r="AV242" s="276"/>
      <c r="AW242" s="276"/>
      <c r="AX242" s="275"/>
      <c r="AY242" s="276"/>
      <c r="AZ242" s="276"/>
      <c r="BA242" s="275"/>
      <c r="BB242" s="276"/>
      <c r="BC242" s="276"/>
      <c r="BD242" s="276"/>
      <c r="BE242" s="276"/>
      <c r="BF242" s="270"/>
      <c r="BG242" s="351"/>
      <c r="BH242" s="270"/>
      <c r="BI242" s="270"/>
      <c r="BJ242" s="276"/>
      <c r="BK242" s="276"/>
      <c r="BL242" s="370"/>
      <c r="BM242" s="373"/>
      <c r="BN242" s="370"/>
      <c r="BO242" s="282"/>
      <c r="BP242" s="276"/>
      <c r="BQ242" s="273"/>
      <c r="BR242" s="281"/>
      <c r="BS242" s="276"/>
      <c r="BT242" s="272"/>
      <c r="BU242" s="272"/>
      <c r="BV242" s="272"/>
      <c r="BW242" s="272"/>
      <c r="BX242" s="272"/>
      <c r="BY242" s="272"/>
      <c r="BZ242" s="272"/>
      <c r="CA242" s="277"/>
      <c r="CB242" s="273"/>
      <c r="CC242" s="276"/>
      <c r="CD242" s="275"/>
      <c r="CE242" s="275"/>
      <c r="CF242" s="270"/>
      <c r="CG242" s="270"/>
      <c r="CH242" s="269"/>
      <c r="CI242" s="281"/>
      <c r="CJ242" s="270"/>
      <c r="CK242" s="278"/>
      <c r="CL242" s="278"/>
      <c r="CM242" s="278"/>
      <c r="CN242" s="279"/>
      <c r="CO242" s="279"/>
      <c r="CP242" s="269"/>
      <c r="CQ242" s="281"/>
      <c r="CR242" s="276"/>
      <c r="CS242" s="272"/>
      <c r="CT242" s="272"/>
      <c r="CU242" s="278"/>
      <c r="CV242" s="278"/>
      <c r="CW242" s="278"/>
      <c r="CX242" s="278"/>
      <c r="CY242" s="278"/>
      <c r="CZ242" s="278"/>
      <c r="DA242" s="278"/>
      <c r="DB242" s="281"/>
      <c r="DC242" s="276"/>
      <c r="DD242" s="276"/>
      <c r="DE242" s="269"/>
      <c r="DF242" s="269"/>
      <c r="DG242" s="270"/>
      <c r="DH242" s="270"/>
      <c r="DI242" s="276"/>
      <c r="DJ242" s="276"/>
      <c r="DK242" s="276"/>
      <c r="DL242" s="276"/>
      <c r="DM242" s="272"/>
      <c r="DN242" s="269"/>
      <c r="DO242" s="269"/>
      <c r="DP242" s="272"/>
      <c r="DQ242" s="269"/>
      <c r="DR242" s="281"/>
      <c r="DS242" s="269"/>
      <c r="DT242" s="274"/>
      <c r="DU242" s="275"/>
      <c r="DV242" s="275"/>
      <c r="DW242" s="273"/>
      <c r="DX242" s="273"/>
      <c r="DY242" s="275"/>
      <c r="DZ242" s="275"/>
      <c r="EA242" s="275"/>
      <c r="EB242" s="275"/>
      <c r="EC242" s="275"/>
      <c r="ED242" s="275"/>
      <c r="EE242" s="275"/>
      <c r="EF242" s="275"/>
      <c r="EG242" s="275"/>
      <c r="EH242" s="275"/>
      <c r="EI242" s="275"/>
      <c r="EJ242" s="275"/>
      <c r="EK242" s="273"/>
      <c r="EL242" s="289"/>
      <c r="EM242" s="289"/>
      <c r="EN242" s="289"/>
      <c r="EO242" s="289"/>
      <c r="EP242" s="289"/>
      <c r="EQ242" s="289"/>
      <c r="ER242" s="289"/>
      <c r="ES242" s="289"/>
      <c r="ET242" s="289"/>
      <c r="EU242" s="289"/>
      <c r="EV242" s="289"/>
      <c r="EW242" s="289"/>
      <c r="EX242" s="289"/>
      <c r="EY242" s="289"/>
      <c r="EZ242" s="289"/>
      <c r="FA242" s="289"/>
      <c r="FB242" s="289"/>
      <c r="FC242" s="289"/>
      <c r="FD242" s="289"/>
      <c r="FE242" s="290"/>
      <c r="FF242" s="290"/>
      <c r="FG242" s="290"/>
      <c r="FH242" s="290"/>
      <c r="FI242" s="290"/>
      <c r="FJ242" s="290"/>
      <c r="FK242" s="290"/>
      <c r="FL242" s="290"/>
      <c r="FM242" s="290"/>
      <c r="FN242" s="290"/>
      <c r="FO242" s="290"/>
      <c r="FP242" s="290"/>
      <c r="FQ242" s="290"/>
      <c r="FR242" s="290"/>
      <c r="FS242" s="290"/>
      <c r="FT242" s="290"/>
      <c r="FU242" s="290"/>
      <c r="FV242" s="290"/>
      <c r="FW242" s="290"/>
      <c r="FX242" s="268"/>
      <c r="FY242" s="268"/>
      <c r="FZ242" s="268"/>
      <c r="GA242" s="268"/>
      <c r="GB242" s="268"/>
      <c r="GC242" s="268"/>
      <c r="GD242" s="268"/>
      <c r="GE242" s="268"/>
      <c r="GF242" s="268"/>
      <c r="GG242" s="268"/>
      <c r="GH242" s="268"/>
      <c r="GI242" s="268"/>
      <c r="GJ242" s="268"/>
      <c r="GK242" s="268"/>
      <c r="GL242" s="268"/>
      <c r="GM242" s="268"/>
      <c r="GN242" s="268"/>
      <c r="GO242" s="268"/>
      <c r="HB242" s="294"/>
      <c r="HC242" s="294"/>
      <c r="HL242" s="341"/>
      <c r="HM242" s="341"/>
      <c r="HN242" s="341"/>
    </row>
    <row r="243" spans="1:222" x14ac:dyDescent="0.3">
      <c r="A243" s="269"/>
      <c r="B243" s="270"/>
      <c r="C243" s="270"/>
      <c r="D243" s="269"/>
      <c r="E243" s="281"/>
      <c r="F243" s="269"/>
      <c r="G243" s="384"/>
      <c r="H243" s="276"/>
      <c r="I243" s="272"/>
      <c r="J243" s="271"/>
      <c r="K243" s="269"/>
      <c r="L243" s="270"/>
      <c r="M243" s="270"/>
      <c r="N243" s="269"/>
      <c r="O243" s="270"/>
      <c r="P243" s="270"/>
      <c r="Q243" s="270"/>
      <c r="R243" s="270"/>
      <c r="S243" s="270"/>
      <c r="T243" s="270"/>
      <c r="U243" s="270"/>
      <c r="V243" s="270"/>
      <c r="W243" s="270"/>
      <c r="X243" s="270"/>
      <c r="Y243" s="270"/>
      <c r="Z243" s="269"/>
      <c r="AA243" s="269"/>
      <c r="AB243" s="269"/>
      <c r="AC243" s="269"/>
      <c r="AD243" s="281"/>
      <c r="AE243" s="281"/>
      <c r="AF243" s="276"/>
      <c r="AG243" s="276"/>
      <c r="AH243" s="281"/>
      <c r="AI243" s="281"/>
      <c r="AJ243" s="269"/>
      <c r="AK243" s="276"/>
      <c r="AL243" s="276"/>
      <c r="AM243" s="270"/>
      <c r="AN243" s="270"/>
      <c r="AO243" s="270"/>
      <c r="AP243" s="270"/>
      <c r="AQ243" s="273"/>
      <c r="AR243" s="273"/>
      <c r="AS243" s="273"/>
      <c r="AT243" s="273"/>
      <c r="AU243" s="270"/>
      <c r="AV243" s="276"/>
      <c r="AW243" s="276"/>
      <c r="AX243" s="275"/>
      <c r="AY243" s="276"/>
      <c r="AZ243" s="276"/>
      <c r="BA243" s="275"/>
      <c r="BB243" s="276"/>
      <c r="BC243" s="276"/>
      <c r="BD243" s="276"/>
      <c r="BE243" s="276"/>
      <c r="BF243" s="270"/>
      <c r="BG243" s="351"/>
      <c r="BH243" s="270"/>
      <c r="BI243" s="270"/>
      <c r="BJ243" s="276"/>
      <c r="BK243" s="276"/>
      <c r="BL243" s="370"/>
      <c r="BM243" s="373"/>
      <c r="BN243" s="370"/>
      <c r="BO243" s="282"/>
      <c r="BP243" s="276"/>
      <c r="BQ243" s="273"/>
      <c r="BR243" s="281"/>
      <c r="BS243" s="276"/>
      <c r="BT243" s="272"/>
      <c r="BU243" s="272"/>
      <c r="BV243" s="272"/>
      <c r="BW243" s="272"/>
      <c r="BX243" s="272"/>
      <c r="BY243" s="272"/>
      <c r="BZ243" s="272"/>
      <c r="CA243" s="277"/>
      <c r="CB243" s="273"/>
      <c r="CC243" s="276"/>
      <c r="CD243" s="275"/>
      <c r="CE243" s="275"/>
      <c r="CF243" s="270"/>
      <c r="CG243" s="270"/>
      <c r="CH243" s="269"/>
      <c r="CI243" s="281"/>
      <c r="CJ243" s="270"/>
      <c r="CK243" s="278"/>
      <c r="CL243" s="278"/>
      <c r="CM243" s="278"/>
      <c r="CN243" s="279"/>
      <c r="CO243" s="279"/>
      <c r="CP243" s="269"/>
      <c r="CQ243" s="281"/>
      <c r="CR243" s="276"/>
      <c r="CS243" s="272"/>
      <c r="CT243" s="272"/>
      <c r="CU243" s="278"/>
      <c r="CV243" s="278"/>
      <c r="CW243" s="278"/>
      <c r="CX243" s="278"/>
      <c r="CY243" s="278"/>
      <c r="CZ243" s="278"/>
      <c r="DA243" s="278"/>
      <c r="DB243" s="281"/>
      <c r="DC243" s="276"/>
      <c r="DD243" s="276"/>
      <c r="DE243" s="269"/>
      <c r="DF243" s="269"/>
      <c r="DG243" s="270"/>
      <c r="DH243" s="270"/>
      <c r="DI243" s="276"/>
      <c r="DJ243" s="276"/>
      <c r="DK243" s="276"/>
      <c r="DL243" s="276"/>
      <c r="DM243" s="272"/>
      <c r="DN243" s="269"/>
      <c r="DO243" s="269"/>
      <c r="DP243" s="272"/>
      <c r="DQ243" s="269"/>
      <c r="DR243" s="281"/>
      <c r="DS243" s="269"/>
      <c r="DT243" s="274"/>
      <c r="DU243" s="275"/>
      <c r="DV243" s="275"/>
      <c r="DW243" s="273"/>
      <c r="DX243" s="273"/>
      <c r="DY243" s="275"/>
      <c r="DZ243" s="275"/>
      <c r="EA243" s="275"/>
      <c r="EB243" s="275"/>
      <c r="EC243" s="275"/>
      <c r="ED243" s="275"/>
      <c r="EE243" s="275"/>
      <c r="EF243" s="275"/>
      <c r="EG243" s="275"/>
      <c r="EH243" s="275"/>
      <c r="EI243" s="275"/>
      <c r="EJ243" s="275"/>
      <c r="EK243" s="273"/>
      <c r="EL243" s="289"/>
      <c r="EM243" s="289"/>
      <c r="EN243" s="289"/>
      <c r="EO243" s="289"/>
      <c r="EP243" s="289"/>
      <c r="EQ243" s="289"/>
      <c r="ER243" s="289"/>
      <c r="ES243" s="289"/>
      <c r="ET243" s="289"/>
      <c r="EU243" s="289"/>
      <c r="EV243" s="289"/>
      <c r="EW243" s="289"/>
      <c r="EX243" s="289"/>
      <c r="EY243" s="289"/>
      <c r="EZ243" s="289"/>
      <c r="FA243" s="289"/>
      <c r="FB243" s="289"/>
      <c r="FC243" s="289"/>
      <c r="FD243" s="289"/>
      <c r="FE243" s="290"/>
      <c r="FF243" s="290"/>
      <c r="FG243" s="290"/>
      <c r="FH243" s="290"/>
      <c r="FI243" s="290"/>
      <c r="FJ243" s="290"/>
      <c r="FK243" s="290"/>
      <c r="FL243" s="290"/>
      <c r="FM243" s="290"/>
      <c r="FN243" s="290"/>
      <c r="FO243" s="290"/>
      <c r="FP243" s="290"/>
      <c r="FQ243" s="290"/>
      <c r="FR243" s="290"/>
      <c r="FS243" s="290"/>
      <c r="FT243" s="290"/>
      <c r="FU243" s="290"/>
      <c r="FV243" s="290"/>
      <c r="FW243" s="290"/>
      <c r="FX243" s="268"/>
      <c r="FY243" s="268"/>
      <c r="FZ243" s="268"/>
      <c r="GA243" s="268"/>
      <c r="GB243" s="268"/>
      <c r="GC243" s="268"/>
      <c r="GD243" s="268"/>
      <c r="GE243" s="268"/>
      <c r="GF243" s="268"/>
      <c r="GG243" s="268"/>
      <c r="GH243" s="268"/>
      <c r="GI243" s="268"/>
      <c r="GJ243" s="268"/>
      <c r="GK243" s="268"/>
      <c r="GL243" s="268"/>
      <c r="GM243" s="268"/>
      <c r="GN243" s="268"/>
      <c r="GO243" s="268"/>
      <c r="HB243" s="294"/>
      <c r="HC243" s="294"/>
      <c r="HL243" s="341"/>
      <c r="HM243" s="341"/>
      <c r="HN243" s="341"/>
    </row>
    <row r="244" spans="1:222" x14ac:dyDescent="0.3">
      <c r="A244" s="269"/>
      <c r="B244" s="270"/>
      <c r="C244" s="270"/>
      <c r="D244" s="269"/>
      <c r="E244" s="281"/>
      <c r="F244" s="269"/>
      <c r="G244" s="384"/>
      <c r="H244" s="276"/>
      <c r="I244" s="272"/>
      <c r="J244" s="271"/>
      <c r="K244" s="269"/>
      <c r="L244" s="270"/>
      <c r="M244" s="270"/>
      <c r="N244" s="269"/>
      <c r="O244" s="270"/>
      <c r="P244" s="270"/>
      <c r="Q244" s="270"/>
      <c r="R244" s="270"/>
      <c r="S244" s="270"/>
      <c r="T244" s="270"/>
      <c r="U244" s="270"/>
      <c r="V244" s="270"/>
      <c r="W244" s="270"/>
      <c r="X244" s="270"/>
      <c r="Y244" s="270"/>
      <c r="Z244" s="269"/>
      <c r="AA244" s="269"/>
      <c r="AB244" s="269"/>
      <c r="AC244" s="269"/>
      <c r="AD244" s="281"/>
      <c r="AE244" s="281"/>
      <c r="AF244" s="276"/>
      <c r="AG244" s="276"/>
      <c r="AH244" s="281"/>
      <c r="AI244" s="281"/>
      <c r="AJ244" s="269"/>
      <c r="AK244" s="276"/>
      <c r="AL244" s="276"/>
      <c r="AM244" s="270"/>
      <c r="AN244" s="270"/>
      <c r="AO244" s="270"/>
      <c r="AP244" s="270"/>
      <c r="AQ244" s="273"/>
      <c r="AR244" s="273"/>
      <c r="AS244" s="273"/>
      <c r="AT244" s="273"/>
      <c r="AU244" s="270"/>
      <c r="AV244" s="276"/>
      <c r="AW244" s="276"/>
      <c r="AX244" s="275"/>
      <c r="AY244" s="276"/>
      <c r="AZ244" s="276"/>
      <c r="BA244" s="275"/>
      <c r="BB244" s="276"/>
      <c r="BC244" s="276"/>
      <c r="BD244" s="276"/>
      <c r="BE244" s="276"/>
      <c r="BF244" s="270"/>
      <c r="BG244" s="351"/>
      <c r="BH244" s="270"/>
      <c r="BI244" s="270"/>
      <c r="BJ244" s="276"/>
      <c r="BK244" s="276"/>
      <c r="BL244" s="370"/>
      <c r="BM244" s="373"/>
      <c r="BN244" s="370"/>
      <c r="BO244" s="282"/>
      <c r="BP244" s="276"/>
      <c r="BQ244" s="273"/>
      <c r="BR244" s="281"/>
      <c r="BS244" s="276"/>
      <c r="BT244" s="272"/>
      <c r="BU244" s="272"/>
      <c r="BV244" s="272"/>
      <c r="BW244" s="272"/>
      <c r="BX244" s="272"/>
      <c r="BY244" s="272"/>
      <c r="BZ244" s="272"/>
      <c r="CA244" s="277"/>
      <c r="CB244" s="273"/>
      <c r="CC244" s="276"/>
      <c r="CD244" s="275"/>
      <c r="CE244" s="275"/>
      <c r="CF244" s="270"/>
      <c r="CG244" s="270"/>
      <c r="CH244" s="269"/>
      <c r="CI244" s="281"/>
      <c r="CJ244" s="270"/>
      <c r="CK244" s="278"/>
      <c r="CL244" s="278"/>
      <c r="CM244" s="278"/>
      <c r="CN244" s="279"/>
      <c r="CO244" s="279"/>
      <c r="CP244" s="269"/>
      <c r="CQ244" s="281"/>
      <c r="CR244" s="276"/>
      <c r="CS244" s="272"/>
      <c r="CT244" s="272"/>
      <c r="CU244" s="278"/>
      <c r="CV244" s="278"/>
      <c r="CW244" s="278"/>
      <c r="CX244" s="278"/>
      <c r="CY244" s="278"/>
      <c r="CZ244" s="278"/>
      <c r="DA244" s="278"/>
      <c r="DB244" s="281"/>
      <c r="DC244" s="276"/>
      <c r="DD244" s="276"/>
      <c r="DE244" s="269"/>
      <c r="DF244" s="269"/>
      <c r="DG244" s="270"/>
      <c r="DH244" s="270"/>
      <c r="DI244" s="276"/>
      <c r="DJ244" s="276"/>
      <c r="DK244" s="276"/>
      <c r="DL244" s="276"/>
      <c r="DM244" s="272"/>
      <c r="DN244" s="269"/>
      <c r="DO244" s="269"/>
      <c r="DP244" s="272"/>
      <c r="DQ244" s="269"/>
      <c r="DR244" s="281"/>
      <c r="DS244" s="269"/>
      <c r="DT244" s="274"/>
      <c r="DU244" s="275"/>
      <c r="DV244" s="275"/>
      <c r="DW244" s="273"/>
      <c r="DX244" s="273"/>
      <c r="DY244" s="275"/>
      <c r="DZ244" s="275"/>
      <c r="EA244" s="275"/>
      <c r="EB244" s="275"/>
      <c r="EC244" s="275"/>
      <c r="ED244" s="275"/>
      <c r="EE244" s="275"/>
      <c r="EF244" s="275"/>
      <c r="EG244" s="275"/>
      <c r="EH244" s="275"/>
      <c r="EI244" s="275"/>
      <c r="EJ244" s="275"/>
      <c r="EK244" s="273"/>
      <c r="EL244" s="289"/>
      <c r="EM244" s="289"/>
      <c r="EN244" s="289"/>
      <c r="EO244" s="289"/>
      <c r="EP244" s="289"/>
      <c r="EQ244" s="289"/>
      <c r="ER244" s="289"/>
      <c r="ES244" s="289"/>
      <c r="ET244" s="289"/>
      <c r="EU244" s="289"/>
      <c r="EV244" s="289"/>
      <c r="EW244" s="289"/>
      <c r="EX244" s="289"/>
      <c r="EY244" s="289"/>
      <c r="EZ244" s="289"/>
      <c r="FA244" s="289"/>
      <c r="FB244" s="289"/>
      <c r="FC244" s="289"/>
      <c r="FD244" s="289"/>
      <c r="FE244" s="290"/>
      <c r="FF244" s="290"/>
      <c r="FG244" s="290"/>
      <c r="FH244" s="290"/>
      <c r="FI244" s="290"/>
      <c r="FJ244" s="290"/>
      <c r="FK244" s="290"/>
      <c r="FL244" s="290"/>
      <c r="FM244" s="290"/>
      <c r="FN244" s="290"/>
      <c r="FO244" s="290"/>
      <c r="FP244" s="290"/>
      <c r="FQ244" s="290"/>
      <c r="FR244" s="290"/>
      <c r="FS244" s="290"/>
      <c r="FT244" s="290"/>
      <c r="FU244" s="290"/>
      <c r="FV244" s="290"/>
      <c r="FW244" s="290"/>
      <c r="FX244" s="268"/>
      <c r="FY244" s="268"/>
      <c r="FZ244" s="268"/>
      <c r="GA244" s="268"/>
      <c r="GB244" s="268"/>
      <c r="GC244" s="268"/>
      <c r="GD244" s="268"/>
      <c r="GE244" s="268"/>
      <c r="GF244" s="268"/>
      <c r="GG244" s="268"/>
      <c r="GH244" s="268"/>
      <c r="GI244" s="268"/>
      <c r="GJ244" s="268"/>
      <c r="GK244" s="268"/>
      <c r="GL244" s="268"/>
      <c r="GM244" s="268"/>
      <c r="GN244" s="268"/>
      <c r="GO244" s="268"/>
      <c r="HB244" s="294"/>
      <c r="HC244" s="294"/>
      <c r="HL244" s="341"/>
      <c r="HM244" s="341"/>
      <c r="HN244" s="341"/>
    </row>
    <row r="245" spans="1:222" x14ac:dyDescent="0.3">
      <c r="A245" s="269"/>
      <c r="B245" s="270"/>
      <c r="C245" s="270"/>
      <c r="D245" s="269"/>
      <c r="E245" s="281"/>
      <c r="F245" s="269"/>
      <c r="G245" s="384"/>
      <c r="H245" s="276"/>
      <c r="I245" s="272"/>
      <c r="J245" s="271"/>
      <c r="K245" s="269"/>
      <c r="L245" s="270"/>
      <c r="M245" s="270"/>
      <c r="N245" s="269"/>
      <c r="O245" s="270"/>
      <c r="P245" s="270"/>
      <c r="Q245" s="270"/>
      <c r="R245" s="270"/>
      <c r="S245" s="270"/>
      <c r="T245" s="270"/>
      <c r="U245" s="270"/>
      <c r="V245" s="270"/>
      <c r="W245" s="270"/>
      <c r="X245" s="270"/>
      <c r="Y245" s="270"/>
      <c r="Z245" s="269"/>
      <c r="AA245" s="269"/>
      <c r="AB245" s="269"/>
      <c r="AC245" s="269"/>
      <c r="AD245" s="281"/>
      <c r="AE245" s="281"/>
      <c r="AF245" s="276"/>
      <c r="AG245" s="276"/>
      <c r="AH245" s="281"/>
      <c r="AI245" s="281"/>
      <c r="AJ245" s="269"/>
      <c r="AK245" s="276"/>
      <c r="AL245" s="276"/>
      <c r="AM245" s="270"/>
      <c r="AN245" s="270"/>
      <c r="AO245" s="270"/>
      <c r="AP245" s="270"/>
      <c r="AQ245" s="273"/>
      <c r="AR245" s="273"/>
      <c r="AS245" s="273"/>
      <c r="AT245" s="273"/>
      <c r="AU245" s="270"/>
      <c r="AV245" s="276"/>
      <c r="AW245" s="276"/>
      <c r="AX245" s="275"/>
      <c r="AY245" s="276"/>
      <c r="AZ245" s="276"/>
      <c r="BA245" s="275"/>
      <c r="BB245" s="276"/>
      <c r="BC245" s="276"/>
      <c r="BD245" s="276"/>
      <c r="BE245" s="276"/>
      <c r="BF245" s="270"/>
      <c r="BG245" s="351"/>
      <c r="BH245" s="270"/>
      <c r="BI245" s="270"/>
      <c r="BJ245" s="276"/>
      <c r="BK245" s="276"/>
      <c r="BL245" s="370"/>
      <c r="BM245" s="373"/>
      <c r="BN245" s="370"/>
      <c r="BO245" s="282"/>
      <c r="BP245" s="276"/>
      <c r="BQ245" s="273"/>
      <c r="BR245" s="281"/>
      <c r="BS245" s="276"/>
      <c r="BT245" s="272"/>
      <c r="BU245" s="272"/>
      <c r="BV245" s="272"/>
      <c r="BW245" s="272"/>
      <c r="BX245" s="272"/>
      <c r="BY245" s="272"/>
      <c r="BZ245" s="272"/>
      <c r="CA245" s="277"/>
      <c r="CB245" s="273"/>
      <c r="CC245" s="276"/>
      <c r="CD245" s="275"/>
      <c r="CE245" s="275"/>
      <c r="CF245" s="270"/>
      <c r="CG245" s="270"/>
      <c r="CH245" s="269"/>
      <c r="CI245" s="281"/>
      <c r="CJ245" s="270"/>
      <c r="CK245" s="278"/>
      <c r="CL245" s="278"/>
      <c r="CM245" s="278"/>
      <c r="CN245" s="279"/>
      <c r="CO245" s="279"/>
      <c r="CP245" s="269"/>
      <c r="CQ245" s="281"/>
      <c r="CR245" s="276"/>
      <c r="CS245" s="272"/>
      <c r="CT245" s="272"/>
      <c r="CU245" s="278"/>
      <c r="CV245" s="278"/>
      <c r="CW245" s="278"/>
      <c r="CX245" s="278"/>
      <c r="CY245" s="278"/>
      <c r="CZ245" s="278"/>
      <c r="DA245" s="278"/>
      <c r="DB245" s="281"/>
      <c r="DC245" s="276"/>
      <c r="DD245" s="276"/>
      <c r="DE245" s="269"/>
      <c r="DF245" s="269"/>
      <c r="DG245" s="270"/>
      <c r="DH245" s="270"/>
      <c r="DI245" s="276"/>
      <c r="DJ245" s="276"/>
      <c r="DK245" s="276"/>
      <c r="DL245" s="276"/>
      <c r="DM245" s="272"/>
      <c r="DN245" s="269"/>
      <c r="DO245" s="269"/>
      <c r="DP245" s="272"/>
      <c r="DQ245" s="269"/>
      <c r="DR245" s="281"/>
      <c r="DS245" s="269"/>
      <c r="DT245" s="274"/>
      <c r="DU245" s="275"/>
      <c r="DV245" s="275"/>
      <c r="DW245" s="273"/>
      <c r="DX245" s="273"/>
      <c r="DY245" s="275"/>
      <c r="DZ245" s="275"/>
      <c r="EA245" s="275"/>
      <c r="EB245" s="275"/>
      <c r="EC245" s="275"/>
      <c r="ED245" s="275"/>
      <c r="EE245" s="275"/>
      <c r="EF245" s="275"/>
      <c r="EG245" s="275"/>
      <c r="EH245" s="275"/>
      <c r="EI245" s="275"/>
      <c r="EJ245" s="275"/>
      <c r="EK245" s="273"/>
      <c r="EL245" s="289"/>
      <c r="EM245" s="289"/>
      <c r="EN245" s="289"/>
      <c r="EO245" s="289"/>
      <c r="EP245" s="289"/>
      <c r="EQ245" s="289"/>
      <c r="ER245" s="289"/>
      <c r="ES245" s="289"/>
      <c r="ET245" s="289"/>
      <c r="EU245" s="289"/>
      <c r="EV245" s="289"/>
      <c r="EW245" s="289"/>
      <c r="EX245" s="289"/>
      <c r="EY245" s="289"/>
      <c r="EZ245" s="289"/>
      <c r="FA245" s="289"/>
      <c r="FB245" s="289"/>
      <c r="FC245" s="289"/>
      <c r="FD245" s="289"/>
      <c r="FE245" s="290"/>
      <c r="FF245" s="290"/>
      <c r="FG245" s="290"/>
      <c r="FH245" s="290"/>
      <c r="FI245" s="290"/>
      <c r="FJ245" s="290"/>
      <c r="FK245" s="290"/>
      <c r="FL245" s="290"/>
      <c r="FM245" s="290"/>
      <c r="FN245" s="290"/>
      <c r="FO245" s="290"/>
      <c r="FP245" s="290"/>
      <c r="FQ245" s="290"/>
      <c r="FR245" s="290"/>
      <c r="FS245" s="290"/>
      <c r="FT245" s="290"/>
      <c r="FU245" s="290"/>
      <c r="FV245" s="290"/>
      <c r="FW245" s="290"/>
      <c r="FX245" s="268"/>
      <c r="FY245" s="268"/>
      <c r="FZ245" s="268"/>
      <c r="GA245" s="268"/>
      <c r="GB245" s="268"/>
      <c r="GC245" s="268"/>
      <c r="GD245" s="268"/>
      <c r="GE245" s="268"/>
      <c r="GF245" s="268"/>
      <c r="GG245" s="268"/>
      <c r="GH245" s="268"/>
      <c r="GI245" s="268"/>
      <c r="GJ245" s="268"/>
      <c r="GK245" s="268"/>
      <c r="GL245" s="268"/>
      <c r="GM245" s="268"/>
      <c r="GN245" s="268"/>
      <c r="GO245" s="268"/>
      <c r="HB245" s="294"/>
      <c r="HC245" s="294"/>
      <c r="HL245" s="341"/>
      <c r="HM245" s="341"/>
      <c r="HN245" s="341"/>
    </row>
    <row r="246" spans="1:222" x14ac:dyDescent="0.3">
      <c r="A246" s="269"/>
      <c r="B246" s="270"/>
      <c r="C246" s="270"/>
      <c r="D246" s="269"/>
      <c r="E246" s="281"/>
      <c r="F246" s="269"/>
      <c r="G246" s="384"/>
      <c r="H246" s="276"/>
      <c r="I246" s="272"/>
      <c r="J246" s="271"/>
      <c r="K246" s="269"/>
      <c r="L246" s="270"/>
      <c r="M246" s="270"/>
      <c r="N246" s="269"/>
      <c r="O246" s="270"/>
      <c r="P246" s="270"/>
      <c r="Q246" s="270"/>
      <c r="R246" s="270"/>
      <c r="S246" s="270"/>
      <c r="T246" s="270"/>
      <c r="U246" s="270"/>
      <c r="V246" s="270"/>
      <c r="W246" s="270"/>
      <c r="X246" s="270"/>
      <c r="Y246" s="270"/>
      <c r="Z246" s="269"/>
      <c r="AA246" s="269"/>
      <c r="AB246" s="269"/>
      <c r="AC246" s="269"/>
      <c r="AD246" s="281"/>
      <c r="AE246" s="281"/>
      <c r="AF246" s="276"/>
      <c r="AG246" s="276"/>
      <c r="AH246" s="281"/>
      <c r="AI246" s="281"/>
      <c r="AJ246" s="269"/>
      <c r="AK246" s="276"/>
      <c r="AL246" s="276"/>
      <c r="AM246" s="270"/>
      <c r="AN246" s="270"/>
      <c r="AO246" s="270"/>
      <c r="AP246" s="270"/>
      <c r="AQ246" s="273"/>
      <c r="AR246" s="273"/>
      <c r="AS246" s="273"/>
      <c r="AT246" s="273"/>
      <c r="AU246" s="270"/>
      <c r="AV246" s="276"/>
      <c r="AW246" s="276"/>
      <c r="AX246" s="275"/>
      <c r="AY246" s="276"/>
      <c r="AZ246" s="276"/>
      <c r="BA246" s="275"/>
      <c r="BB246" s="276"/>
      <c r="BC246" s="276"/>
      <c r="BD246" s="276"/>
      <c r="BE246" s="276"/>
      <c r="BF246" s="270"/>
      <c r="BG246" s="351"/>
      <c r="BH246" s="270"/>
      <c r="BI246" s="270"/>
      <c r="BJ246" s="276"/>
      <c r="BK246" s="276"/>
      <c r="BL246" s="370"/>
      <c r="BM246" s="373"/>
      <c r="BN246" s="370"/>
      <c r="BO246" s="282"/>
      <c r="BP246" s="276"/>
      <c r="BQ246" s="273"/>
      <c r="BR246" s="281"/>
      <c r="BS246" s="276"/>
      <c r="BT246" s="272"/>
      <c r="BU246" s="272"/>
      <c r="BV246" s="272"/>
      <c r="BW246" s="272"/>
      <c r="BX246" s="272"/>
      <c r="BY246" s="272"/>
      <c r="BZ246" s="272"/>
      <c r="CA246" s="277"/>
      <c r="CB246" s="273"/>
      <c r="CC246" s="276"/>
      <c r="CD246" s="275"/>
      <c r="CE246" s="275"/>
      <c r="CF246" s="270"/>
      <c r="CG246" s="270"/>
      <c r="CH246" s="269"/>
      <c r="CI246" s="281"/>
      <c r="CJ246" s="270"/>
      <c r="CK246" s="278"/>
      <c r="CL246" s="278"/>
      <c r="CM246" s="278"/>
      <c r="CN246" s="279"/>
      <c r="CO246" s="279"/>
      <c r="CP246" s="269"/>
      <c r="CQ246" s="281"/>
      <c r="CR246" s="276"/>
      <c r="CS246" s="272"/>
      <c r="CT246" s="272"/>
      <c r="CU246" s="278"/>
      <c r="CV246" s="278"/>
      <c r="CW246" s="278"/>
      <c r="CX246" s="278"/>
      <c r="CY246" s="278"/>
      <c r="CZ246" s="278"/>
      <c r="DA246" s="278"/>
      <c r="DB246" s="281"/>
      <c r="DC246" s="276"/>
      <c r="DD246" s="276"/>
      <c r="DE246" s="269"/>
      <c r="DF246" s="269"/>
      <c r="DG246" s="270"/>
      <c r="DH246" s="270"/>
      <c r="DI246" s="276"/>
      <c r="DJ246" s="276"/>
      <c r="DK246" s="276"/>
      <c r="DL246" s="276"/>
      <c r="DM246" s="272"/>
      <c r="DN246" s="269"/>
      <c r="DO246" s="269"/>
      <c r="DP246" s="272"/>
      <c r="DQ246" s="269"/>
      <c r="DR246" s="281"/>
      <c r="DS246" s="269"/>
      <c r="DT246" s="274"/>
      <c r="DU246" s="275"/>
      <c r="DV246" s="275"/>
      <c r="DW246" s="273"/>
      <c r="DX246" s="273"/>
      <c r="DY246" s="275"/>
      <c r="DZ246" s="275"/>
      <c r="EA246" s="275"/>
      <c r="EB246" s="275"/>
      <c r="EC246" s="275"/>
      <c r="ED246" s="275"/>
      <c r="EE246" s="275"/>
      <c r="EF246" s="275"/>
      <c r="EG246" s="275"/>
      <c r="EH246" s="275"/>
      <c r="EI246" s="275"/>
      <c r="EJ246" s="275"/>
      <c r="EK246" s="273"/>
      <c r="EL246" s="289"/>
      <c r="EM246" s="289"/>
      <c r="EN246" s="289"/>
      <c r="EO246" s="289"/>
      <c r="EP246" s="289"/>
      <c r="EQ246" s="289"/>
      <c r="ER246" s="289"/>
      <c r="ES246" s="289"/>
      <c r="ET246" s="289"/>
      <c r="EU246" s="289"/>
      <c r="EV246" s="289"/>
      <c r="EW246" s="289"/>
      <c r="EX246" s="289"/>
      <c r="EY246" s="289"/>
      <c r="EZ246" s="289"/>
      <c r="FA246" s="289"/>
      <c r="FB246" s="289"/>
      <c r="FC246" s="289"/>
      <c r="FD246" s="289"/>
      <c r="FE246" s="290"/>
      <c r="FF246" s="290"/>
      <c r="FG246" s="290"/>
      <c r="FH246" s="290"/>
      <c r="FI246" s="290"/>
      <c r="FJ246" s="290"/>
      <c r="FK246" s="290"/>
      <c r="FL246" s="290"/>
      <c r="FM246" s="290"/>
      <c r="FN246" s="290"/>
      <c r="FO246" s="290"/>
      <c r="FP246" s="290"/>
      <c r="FQ246" s="290"/>
      <c r="FR246" s="290"/>
      <c r="FS246" s="290"/>
      <c r="FT246" s="290"/>
      <c r="FU246" s="290"/>
      <c r="FV246" s="290"/>
      <c r="FW246" s="290"/>
      <c r="FX246" s="268"/>
      <c r="FY246" s="268"/>
      <c r="FZ246" s="268"/>
      <c r="GA246" s="268"/>
      <c r="GB246" s="268"/>
      <c r="GC246" s="268"/>
      <c r="GD246" s="268"/>
      <c r="GE246" s="268"/>
      <c r="GF246" s="268"/>
      <c r="GG246" s="268"/>
      <c r="GH246" s="268"/>
      <c r="GI246" s="268"/>
      <c r="GJ246" s="268"/>
      <c r="GK246" s="268"/>
      <c r="GL246" s="268"/>
      <c r="GM246" s="268"/>
      <c r="GN246" s="268"/>
      <c r="GO246" s="268"/>
      <c r="HB246" s="294"/>
      <c r="HC246" s="294"/>
      <c r="HL246" s="341"/>
      <c r="HM246" s="341"/>
      <c r="HN246" s="341"/>
    </row>
    <row r="247" spans="1:222" x14ac:dyDescent="0.3">
      <c r="A247" s="269"/>
      <c r="B247" s="270"/>
      <c r="C247" s="270"/>
      <c r="D247" s="269"/>
      <c r="E247" s="281"/>
      <c r="F247" s="269"/>
      <c r="G247" s="384"/>
      <c r="H247" s="276"/>
      <c r="I247" s="272"/>
      <c r="J247" s="271"/>
      <c r="K247" s="269"/>
      <c r="L247" s="270"/>
      <c r="M247" s="270"/>
      <c r="N247" s="269"/>
      <c r="O247" s="270"/>
      <c r="P247" s="270"/>
      <c r="Q247" s="270"/>
      <c r="R247" s="270"/>
      <c r="S247" s="270"/>
      <c r="T247" s="270"/>
      <c r="U247" s="270"/>
      <c r="V247" s="270"/>
      <c r="W247" s="270"/>
      <c r="X247" s="270"/>
      <c r="Y247" s="270"/>
      <c r="Z247" s="269"/>
      <c r="AA247" s="269"/>
      <c r="AB247" s="269"/>
      <c r="AC247" s="269"/>
      <c r="AD247" s="281"/>
      <c r="AE247" s="281"/>
      <c r="AF247" s="276"/>
      <c r="AG247" s="276"/>
      <c r="AH247" s="281"/>
      <c r="AI247" s="281"/>
      <c r="AJ247" s="269"/>
      <c r="AK247" s="276"/>
      <c r="AL247" s="276"/>
      <c r="AM247" s="270"/>
      <c r="AN247" s="270"/>
      <c r="AO247" s="270"/>
      <c r="AP247" s="270"/>
      <c r="AQ247" s="273"/>
      <c r="AR247" s="273"/>
      <c r="AS247" s="273"/>
      <c r="AT247" s="273"/>
      <c r="AU247" s="270"/>
      <c r="AV247" s="276"/>
      <c r="AW247" s="276"/>
      <c r="AX247" s="275"/>
      <c r="AY247" s="276"/>
      <c r="AZ247" s="276"/>
      <c r="BA247" s="275"/>
      <c r="BB247" s="276"/>
      <c r="BC247" s="276"/>
      <c r="BD247" s="276"/>
      <c r="BE247" s="276"/>
      <c r="BF247" s="270"/>
      <c r="BG247" s="351"/>
      <c r="BH247" s="270"/>
      <c r="BI247" s="270"/>
      <c r="BJ247" s="276"/>
      <c r="BK247" s="276"/>
      <c r="BL247" s="370"/>
      <c r="BM247" s="373"/>
      <c r="BN247" s="370"/>
      <c r="BO247" s="282"/>
      <c r="BP247" s="276"/>
      <c r="BQ247" s="273"/>
      <c r="BR247" s="281"/>
      <c r="BS247" s="276"/>
      <c r="BT247" s="272"/>
      <c r="BU247" s="272"/>
      <c r="BV247" s="272"/>
      <c r="BW247" s="272"/>
      <c r="BX247" s="272"/>
      <c r="BY247" s="272"/>
      <c r="BZ247" s="272"/>
      <c r="CA247" s="277"/>
      <c r="CB247" s="273"/>
      <c r="CC247" s="276"/>
      <c r="CD247" s="275"/>
      <c r="CE247" s="275"/>
      <c r="CF247" s="270"/>
      <c r="CG247" s="270"/>
      <c r="CH247" s="269"/>
      <c r="CI247" s="281"/>
      <c r="CJ247" s="270"/>
      <c r="CK247" s="278"/>
      <c r="CL247" s="278"/>
      <c r="CM247" s="278"/>
      <c r="CN247" s="279"/>
      <c r="CO247" s="279"/>
      <c r="CP247" s="269"/>
      <c r="CQ247" s="281"/>
      <c r="CR247" s="276"/>
      <c r="CS247" s="272"/>
      <c r="CT247" s="272"/>
      <c r="CU247" s="278"/>
      <c r="CV247" s="278"/>
      <c r="CW247" s="278"/>
      <c r="CX247" s="278"/>
      <c r="CY247" s="278"/>
      <c r="CZ247" s="278"/>
      <c r="DA247" s="278"/>
      <c r="DB247" s="281"/>
      <c r="DC247" s="276"/>
      <c r="DD247" s="276"/>
      <c r="DE247" s="269"/>
      <c r="DF247" s="269"/>
      <c r="DG247" s="270"/>
      <c r="DH247" s="270"/>
      <c r="DI247" s="276"/>
      <c r="DJ247" s="276"/>
      <c r="DK247" s="276"/>
      <c r="DL247" s="276"/>
      <c r="DM247" s="272"/>
      <c r="DN247" s="269"/>
      <c r="DO247" s="269"/>
      <c r="DP247" s="272"/>
      <c r="DQ247" s="269"/>
      <c r="DR247" s="281"/>
      <c r="DS247" s="269"/>
      <c r="DT247" s="274"/>
      <c r="DU247" s="275"/>
      <c r="DV247" s="275"/>
      <c r="DW247" s="273"/>
      <c r="DX247" s="273"/>
      <c r="DY247" s="275"/>
      <c r="DZ247" s="275"/>
      <c r="EA247" s="275"/>
      <c r="EB247" s="275"/>
      <c r="EC247" s="275"/>
      <c r="ED247" s="275"/>
      <c r="EE247" s="275"/>
      <c r="EF247" s="275"/>
      <c r="EG247" s="275"/>
      <c r="EH247" s="275"/>
      <c r="EI247" s="275"/>
      <c r="EJ247" s="275"/>
      <c r="EK247" s="273"/>
      <c r="EL247" s="289"/>
      <c r="EM247" s="289"/>
      <c r="EN247" s="289"/>
      <c r="EO247" s="289"/>
      <c r="EP247" s="289"/>
      <c r="EQ247" s="289"/>
      <c r="ER247" s="289"/>
      <c r="ES247" s="289"/>
      <c r="ET247" s="289"/>
      <c r="EU247" s="289"/>
      <c r="EV247" s="289"/>
      <c r="EW247" s="289"/>
      <c r="EX247" s="289"/>
      <c r="EY247" s="289"/>
      <c r="EZ247" s="289"/>
      <c r="FA247" s="289"/>
      <c r="FB247" s="289"/>
      <c r="FC247" s="289"/>
      <c r="FD247" s="289"/>
      <c r="FE247" s="290"/>
      <c r="FF247" s="290"/>
      <c r="FG247" s="290"/>
      <c r="FH247" s="290"/>
      <c r="FI247" s="290"/>
      <c r="FJ247" s="290"/>
      <c r="FK247" s="290"/>
      <c r="FL247" s="290"/>
      <c r="FM247" s="290"/>
      <c r="FN247" s="290"/>
      <c r="FO247" s="290"/>
      <c r="FP247" s="290"/>
      <c r="FQ247" s="290"/>
      <c r="FR247" s="290"/>
      <c r="FS247" s="290"/>
      <c r="FT247" s="290"/>
      <c r="FU247" s="290"/>
      <c r="FV247" s="290"/>
      <c r="FW247" s="290"/>
      <c r="FX247" s="268"/>
      <c r="FY247" s="268"/>
      <c r="FZ247" s="268"/>
      <c r="GA247" s="268"/>
      <c r="GB247" s="268"/>
      <c r="GC247" s="268"/>
      <c r="GD247" s="268"/>
      <c r="GE247" s="268"/>
      <c r="GF247" s="268"/>
      <c r="GG247" s="268"/>
      <c r="GH247" s="268"/>
      <c r="GI247" s="268"/>
      <c r="GJ247" s="268"/>
      <c r="GK247" s="268"/>
      <c r="GL247" s="268"/>
      <c r="GM247" s="268"/>
      <c r="GN247" s="268"/>
      <c r="GO247" s="268"/>
      <c r="HB247" s="294"/>
      <c r="HC247" s="294"/>
      <c r="HL247" s="341"/>
      <c r="HM247" s="341"/>
      <c r="HN247" s="341"/>
    </row>
    <row r="248" spans="1:222" x14ac:dyDescent="0.3">
      <c r="A248" s="269"/>
      <c r="B248" s="270"/>
      <c r="C248" s="270"/>
      <c r="D248" s="269"/>
      <c r="E248" s="281"/>
      <c r="F248" s="269"/>
      <c r="G248" s="384"/>
      <c r="H248" s="276"/>
      <c r="I248" s="272"/>
      <c r="J248" s="271"/>
      <c r="K248" s="269"/>
      <c r="L248" s="270"/>
      <c r="M248" s="270"/>
      <c r="N248" s="269"/>
      <c r="O248" s="270"/>
      <c r="P248" s="270"/>
      <c r="Q248" s="270"/>
      <c r="R248" s="270"/>
      <c r="S248" s="270"/>
      <c r="T248" s="270"/>
      <c r="U248" s="270"/>
      <c r="V248" s="270"/>
      <c r="W248" s="270"/>
      <c r="X248" s="270"/>
      <c r="Y248" s="270"/>
      <c r="Z248" s="269"/>
      <c r="AA248" s="269"/>
      <c r="AB248" s="269"/>
      <c r="AC248" s="269"/>
      <c r="AD248" s="281"/>
      <c r="AE248" s="281"/>
      <c r="AF248" s="276"/>
      <c r="AG248" s="276"/>
      <c r="AH248" s="281"/>
      <c r="AI248" s="281"/>
      <c r="AJ248" s="269"/>
      <c r="AK248" s="276"/>
      <c r="AL248" s="276"/>
      <c r="AM248" s="270"/>
      <c r="AN248" s="270"/>
      <c r="AO248" s="270"/>
      <c r="AP248" s="270"/>
      <c r="AQ248" s="273"/>
      <c r="AR248" s="273"/>
      <c r="AS248" s="273"/>
      <c r="AT248" s="273"/>
      <c r="AU248" s="270"/>
      <c r="AV248" s="276"/>
      <c r="AW248" s="276"/>
      <c r="AX248" s="275"/>
      <c r="AY248" s="276"/>
      <c r="AZ248" s="276"/>
      <c r="BA248" s="275"/>
      <c r="BB248" s="276"/>
      <c r="BC248" s="276"/>
      <c r="BD248" s="276"/>
      <c r="BE248" s="276"/>
      <c r="BF248" s="270"/>
      <c r="BG248" s="351"/>
      <c r="BH248" s="270"/>
      <c r="BI248" s="270"/>
      <c r="BJ248" s="276"/>
      <c r="BK248" s="276"/>
      <c r="BL248" s="370"/>
      <c r="BM248" s="373"/>
      <c r="BN248" s="370"/>
      <c r="BO248" s="282"/>
      <c r="BP248" s="276"/>
      <c r="BQ248" s="273"/>
      <c r="BR248" s="281"/>
      <c r="BS248" s="276"/>
      <c r="BT248" s="272"/>
      <c r="BU248" s="272"/>
      <c r="BV248" s="272"/>
      <c r="BW248" s="272"/>
      <c r="BX248" s="272"/>
      <c r="BY248" s="272"/>
      <c r="BZ248" s="272"/>
      <c r="CA248" s="277"/>
      <c r="CB248" s="273"/>
      <c r="CC248" s="276"/>
      <c r="CD248" s="275"/>
      <c r="CE248" s="275"/>
      <c r="CF248" s="270"/>
      <c r="CG248" s="270"/>
      <c r="CH248" s="269"/>
      <c r="CI248" s="281"/>
      <c r="CJ248" s="270"/>
      <c r="CK248" s="278"/>
      <c r="CL248" s="278"/>
      <c r="CM248" s="278"/>
      <c r="CN248" s="279"/>
      <c r="CO248" s="279"/>
      <c r="CP248" s="269"/>
      <c r="CQ248" s="281"/>
      <c r="CR248" s="276"/>
      <c r="CS248" s="272"/>
      <c r="CT248" s="272"/>
      <c r="CU248" s="278"/>
      <c r="CV248" s="278"/>
      <c r="CW248" s="278"/>
      <c r="CX248" s="278"/>
      <c r="CY248" s="278"/>
      <c r="CZ248" s="278"/>
      <c r="DA248" s="278"/>
      <c r="DB248" s="281"/>
      <c r="DC248" s="276"/>
      <c r="DD248" s="276"/>
      <c r="DE248" s="269"/>
      <c r="DF248" s="269"/>
      <c r="DG248" s="270"/>
      <c r="DH248" s="270"/>
      <c r="DI248" s="276"/>
      <c r="DJ248" s="276"/>
      <c r="DK248" s="276"/>
      <c r="DL248" s="276"/>
      <c r="DM248" s="272"/>
      <c r="DN248" s="269"/>
      <c r="DO248" s="269"/>
      <c r="DP248" s="272"/>
      <c r="DQ248" s="269"/>
      <c r="DR248" s="281"/>
      <c r="DS248" s="269"/>
      <c r="DT248" s="274"/>
      <c r="DU248" s="275"/>
      <c r="DV248" s="275"/>
      <c r="DW248" s="273"/>
      <c r="DX248" s="273"/>
      <c r="DY248" s="275"/>
      <c r="DZ248" s="275"/>
      <c r="EA248" s="275"/>
      <c r="EB248" s="275"/>
      <c r="EC248" s="275"/>
      <c r="ED248" s="275"/>
      <c r="EE248" s="275"/>
      <c r="EF248" s="275"/>
      <c r="EG248" s="275"/>
      <c r="EH248" s="275"/>
      <c r="EI248" s="275"/>
      <c r="EJ248" s="275"/>
      <c r="EK248" s="273"/>
      <c r="EL248" s="289"/>
      <c r="EM248" s="289"/>
      <c r="EN248" s="289"/>
      <c r="EO248" s="289"/>
      <c r="EP248" s="289"/>
      <c r="EQ248" s="289"/>
      <c r="ER248" s="289"/>
      <c r="ES248" s="289"/>
      <c r="ET248" s="289"/>
      <c r="EU248" s="289"/>
      <c r="EV248" s="289"/>
      <c r="EW248" s="289"/>
      <c r="EX248" s="289"/>
      <c r="EY248" s="289"/>
      <c r="EZ248" s="289"/>
      <c r="FA248" s="289"/>
      <c r="FB248" s="289"/>
      <c r="FC248" s="289"/>
      <c r="FD248" s="289"/>
      <c r="FE248" s="290"/>
      <c r="FF248" s="290"/>
      <c r="FG248" s="290"/>
      <c r="FH248" s="290"/>
      <c r="FI248" s="290"/>
      <c r="FJ248" s="290"/>
      <c r="FK248" s="290"/>
      <c r="FL248" s="290"/>
      <c r="FM248" s="290"/>
      <c r="FN248" s="290"/>
      <c r="FO248" s="290"/>
      <c r="FP248" s="290"/>
      <c r="FQ248" s="290"/>
      <c r="FR248" s="290"/>
      <c r="FS248" s="290"/>
      <c r="FT248" s="290"/>
      <c r="FU248" s="290"/>
      <c r="FV248" s="290"/>
      <c r="FW248" s="290"/>
      <c r="FX248" s="268"/>
      <c r="FY248" s="268"/>
      <c r="FZ248" s="268"/>
      <c r="GA248" s="268"/>
      <c r="GB248" s="268"/>
      <c r="GC248" s="268"/>
      <c r="GD248" s="268"/>
      <c r="GE248" s="268"/>
      <c r="GF248" s="268"/>
      <c r="GG248" s="268"/>
      <c r="GH248" s="268"/>
      <c r="GI248" s="268"/>
      <c r="GJ248" s="268"/>
      <c r="GK248" s="268"/>
      <c r="GL248" s="268"/>
      <c r="GM248" s="268"/>
      <c r="GN248" s="268"/>
      <c r="GO248" s="268"/>
      <c r="HB248" s="294"/>
      <c r="HC248" s="294"/>
      <c r="HL248" s="341"/>
      <c r="HM248" s="341"/>
      <c r="HN248" s="341"/>
    </row>
    <row r="249" spans="1:222" x14ac:dyDescent="0.3">
      <c r="A249" s="269"/>
      <c r="B249" s="270"/>
      <c r="C249" s="270"/>
      <c r="D249" s="269"/>
      <c r="E249" s="281"/>
      <c r="F249" s="269"/>
      <c r="G249" s="384"/>
      <c r="H249" s="276"/>
      <c r="I249" s="272"/>
      <c r="J249" s="271"/>
      <c r="K249" s="269"/>
      <c r="L249" s="270"/>
      <c r="M249" s="270"/>
      <c r="N249" s="269"/>
      <c r="O249" s="270"/>
      <c r="P249" s="270"/>
      <c r="Q249" s="270"/>
      <c r="R249" s="270"/>
      <c r="S249" s="270"/>
      <c r="T249" s="270"/>
      <c r="U249" s="270"/>
      <c r="V249" s="270"/>
      <c r="W249" s="270"/>
      <c r="X249" s="270"/>
      <c r="Y249" s="270"/>
      <c r="Z249" s="269"/>
      <c r="AA249" s="269"/>
      <c r="AB249" s="269"/>
      <c r="AC249" s="269"/>
      <c r="AD249" s="281"/>
      <c r="AE249" s="281"/>
      <c r="AF249" s="276"/>
      <c r="AG249" s="276"/>
      <c r="AH249" s="281"/>
      <c r="AI249" s="281"/>
      <c r="AJ249" s="269"/>
      <c r="AK249" s="276"/>
      <c r="AL249" s="276"/>
      <c r="AM249" s="270"/>
      <c r="AN249" s="270"/>
      <c r="AO249" s="270"/>
      <c r="AP249" s="270"/>
      <c r="AQ249" s="273"/>
      <c r="AR249" s="273"/>
      <c r="AS249" s="273"/>
      <c r="AT249" s="273"/>
      <c r="AU249" s="270"/>
      <c r="AV249" s="276"/>
      <c r="AW249" s="276"/>
      <c r="AX249" s="275"/>
      <c r="AY249" s="276"/>
      <c r="AZ249" s="276"/>
      <c r="BA249" s="275"/>
      <c r="BB249" s="276"/>
      <c r="BC249" s="276"/>
      <c r="BD249" s="276"/>
      <c r="BE249" s="276"/>
      <c r="BF249" s="270"/>
      <c r="BG249" s="351"/>
      <c r="BH249" s="270"/>
      <c r="BI249" s="270"/>
      <c r="BJ249" s="276"/>
      <c r="BK249" s="276"/>
      <c r="BL249" s="370"/>
      <c r="BM249" s="373"/>
      <c r="BN249" s="370"/>
      <c r="BO249" s="282"/>
      <c r="BP249" s="276"/>
      <c r="BQ249" s="273"/>
      <c r="BR249" s="281"/>
      <c r="BS249" s="276"/>
      <c r="BT249" s="272"/>
      <c r="BU249" s="272"/>
      <c r="BV249" s="272"/>
      <c r="BW249" s="272"/>
      <c r="BX249" s="272"/>
      <c r="BY249" s="272"/>
      <c r="BZ249" s="272"/>
      <c r="CA249" s="277"/>
      <c r="CB249" s="273"/>
      <c r="CC249" s="276"/>
      <c r="CD249" s="275"/>
      <c r="CE249" s="275"/>
      <c r="CF249" s="270"/>
      <c r="CG249" s="270"/>
      <c r="CH249" s="269"/>
      <c r="CI249" s="281"/>
      <c r="CJ249" s="270"/>
      <c r="CK249" s="278"/>
      <c r="CL249" s="278"/>
      <c r="CM249" s="278"/>
      <c r="CN249" s="279"/>
      <c r="CO249" s="279"/>
      <c r="CP249" s="269"/>
      <c r="CQ249" s="281"/>
      <c r="CR249" s="276"/>
      <c r="CS249" s="272"/>
      <c r="CT249" s="272"/>
      <c r="CU249" s="278"/>
      <c r="CV249" s="278"/>
      <c r="CW249" s="278"/>
      <c r="CX249" s="278"/>
      <c r="CY249" s="278"/>
      <c r="CZ249" s="278"/>
      <c r="DA249" s="278"/>
      <c r="DB249" s="281"/>
      <c r="DC249" s="276"/>
      <c r="DD249" s="276"/>
      <c r="DE249" s="269"/>
      <c r="DF249" s="269"/>
      <c r="DG249" s="270"/>
      <c r="DH249" s="270"/>
      <c r="DI249" s="276"/>
      <c r="DJ249" s="276"/>
      <c r="DK249" s="276"/>
      <c r="DL249" s="276"/>
      <c r="DM249" s="272"/>
      <c r="DN249" s="269"/>
      <c r="DO249" s="269"/>
      <c r="DP249" s="272"/>
      <c r="DQ249" s="269"/>
      <c r="DR249" s="281"/>
      <c r="DS249" s="269"/>
      <c r="DT249" s="274"/>
      <c r="DU249" s="275"/>
      <c r="DV249" s="275"/>
      <c r="DW249" s="273"/>
      <c r="DX249" s="273"/>
      <c r="DY249" s="275"/>
      <c r="DZ249" s="275"/>
      <c r="EA249" s="275"/>
      <c r="EB249" s="275"/>
      <c r="EC249" s="275"/>
      <c r="ED249" s="275"/>
      <c r="EE249" s="275"/>
      <c r="EF249" s="275"/>
      <c r="EG249" s="275"/>
      <c r="EH249" s="275"/>
      <c r="EI249" s="275"/>
      <c r="EJ249" s="275"/>
      <c r="EK249" s="273"/>
      <c r="EL249" s="289"/>
      <c r="EM249" s="289"/>
      <c r="EN249" s="289"/>
      <c r="EO249" s="289"/>
      <c r="EP249" s="289"/>
      <c r="EQ249" s="289"/>
      <c r="ER249" s="289"/>
      <c r="ES249" s="289"/>
      <c r="ET249" s="289"/>
      <c r="EU249" s="289"/>
      <c r="EV249" s="289"/>
      <c r="EW249" s="289"/>
      <c r="EX249" s="289"/>
      <c r="EY249" s="289"/>
      <c r="EZ249" s="289"/>
      <c r="FA249" s="289"/>
      <c r="FB249" s="289"/>
      <c r="FC249" s="289"/>
      <c r="FD249" s="289"/>
      <c r="FE249" s="290"/>
      <c r="FF249" s="290"/>
      <c r="FG249" s="290"/>
      <c r="FH249" s="290"/>
      <c r="FI249" s="290"/>
      <c r="FJ249" s="290"/>
      <c r="FK249" s="290"/>
      <c r="FL249" s="290"/>
      <c r="FM249" s="290"/>
      <c r="FN249" s="290"/>
      <c r="FO249" s="290"/>
      <c r="FP249" s="290"/>
      <c r="FQ249" s="290"/>
      <c r="FR249" s="290"/>
      <c r="FS249" s="290"/>
      <c r="FT249" s="290"/>
      <c r="FU249" s="290"/>
      <c r="FV249" s="290"/>
      <c r="FW249" s="290"/>
      <c r="FX249" s="268"/>
      <c r="FY249" s="268"/>
      <c r="FZ249" s="268"/>
      <c r="GA249" s="268"/>
      <c r="GB249" s="268"/>
      <c r="GC249" s="268"/>
      <c r="GD249" s="268"/>
      <c r="GE249" s="268"/>
      <c r="GF249" s="268"/>
      <c r="GG249" s="268"/>
      <c r="GH249" s="268"/>
      <c r="GI249" s="268"/>
      <c r="GJ249" s="268"/>
      <c r="GK249" s="268"/>
      <c r="GL249" s="268"/>
      <c r="GM249" s="268"/>
      <c r="GN249" s="268"/>
      <c r="GO249" s="268"/>
      <c r="HB249" s="294"/>
      <c r="HC249" s="294"/>
      <c r="HL249" s="341"/>
      <c r="HM249" s="341"/>
      <c r="HN249" s="341"/>
    </row>
    <row r="250" spans="1:222" x14ac:dyDescent="0.3">
      <c r="A250" s="269"/>
      <c r="B250" s="270"/>
      <c r="C250" s="270"/>
      <c r="D250" s="269"/>
      <c r="E250" s="281"/>
      <c r="F250" s="269"/>
      <c r="G250" s="384"/>
      <c r="H250" s="276"/>
      <c r="I250" s="272"/>
      <c r="J250" s="271"/>
      <c r="K250" s="269"/>
      <c r="L250" s="270"/>
      <c r="M250" s="270"/>
      <c r="N250" s="269"/>
      <c r="O250" s="270"/>
      <c r="P250" s="270"/>
      <c r="Q250" s="270"/>
      <c r="R250" s="270"/>
      <c r="S250" s="270"/>
      <c r="T250" s="270"/>
      <c r="U250" s="270"/>
      <c r="V250" s="270"/>
      <c r="W250" s="270"/>
      <c r="X250" s="270"/>
      <c r="Y250" s="270"/>
      <c r="Z250" s="269"/>
      <c r="AA250" s="269"/>
      <c r="AB250" s="269"/>
      <c r="AC250" s="269"/>
      <c r="AD250" s="281"/>
      <c r="AE250" s="281"/>
      <c r="AF250" s="276"/>
      <c r="AG250" s="276"/>
      <c r="AH250" s="281"/>
      <c r="AI250" s="281"/>
      <c r="AJ250" s="269"/>
      <c r="AK250" s="276"/>
      <c r="AL250" s="276"/>
      <c r="AM250" s="270"/>
      <c r="AN250" s="270"/>
      <c r="AO250" s="270"/>
      <c r="AP250" s="270"/>
      <c r="AQ250" s="273"/>
      <c r="AR250" s="273"/>
      <c r="AS250" s="273"/>
      <c r="AT250" s="273"/>
      <c r="AU250" s="270"/>
      <c r="AV250" s="276"/>
      <c r="AW250" s="276"/>
      <c r="AX250" s="275"/>
      <c r="AY250" s="276"/>
      <c r="AZ250" s="276"/>
      <c r="BA250" s="275"/>
      <c r="BB250" s="276"/>
      <c r="BC250" s="276"/>
      <c r="BD250" s="276"/>
      <c r="BE250" s="276"/>
      <c r="BF250" s="270"/>
      <c r="BG250" s="351"/>
      <c r="BH250" s="270"/>
      <c r="BI250" s="270"/>
      <c r="BJ250" s="276"/>
      <c r="BK250" s="276"/>
      <c r="BL250" s="370"/>
      <c r="BM250" s="373"/>
      <c r="BN250" s="370"/>
      <c r="BO250" s="282"/>
      <c r="BP250" s="276"/>
      <c r="BQ250" s="273"/>
      <c r="BR250" s="281"/>
      <c r="BS250" s="276"/>
      <c r="BT250" s="272"/>
      <c r="BU250" s="272"/>
      <c r="BV250" s="272"/>
      <c r="BW250" s="272"/>
      <c r="BX250" s="272"/>
      <c r="BY250" s="272"/>
      <c r="BZ250" s="272"/>
      <c r="CA250" s="277"/>
      <c r="CB250" s="273"/>
      <c r="CC250" s="276"/>
      <c r="CD250" s="275"/>
      <c r="CE250" s="275"/>
      <c r="CF250" s="270"/>
      <c r="CG250" s="270"/>
      <c r="CH250" s="269"/>
      <c r="CI250" s="281"/>
      <c r="CJ250" s="270"/>
      <c r="CK250" s="278"/>
      <c r="CL250" s="278"/>
      <c r="CM250" s="278"/>
      <c r="CN250" s="279"/>
      <c r="CO250" s="279"/>
      <c r="CP250" s="269"/>
      <c r="CQ250" s="281"/>
      <c r="CR250" s="276"/>
      <c r="CS250" s="272"/>
      <c r="CT250" s="272"/>
      <c r="CU250" s="278"/>
      <c r="CV250" s="278"/>
      <c r="CW250" s="278"/>
      <c r="CX250" s="278"/>
      <c r="CY250" s="278"/>
      <c r="CZ250" s="278"/>
      <c r="DA250" s="278"/>
      <c r="DB250" s="281"/>
      <c r="DC250" s="276"/>
      <c r="DD250" s="276"/>
      <c r="DE250" s="269"/>
      <c r="DF250" s="269"/>
      <c r="DG250" s="270"/>
      <c r="DH250" s="270"/>
      <c r="DI250" s="276"/>
      <c r="DJ250" s="276"/>
      <c r="DK250" s="276"/>
      <c r="DL250" s="276"/>
      <c r="DM250" s="272"/>
      <c r="DN250" s="269"/>
      <c r="DO250" s="269"/>
      <c r="DP250" s="272"/>
      <c r="DQ250" s="269"/>
      <c r="DR250" s="281"/>
      <c r="DS250" s="269"/>
      <c r="DT250" s="274"/>
      <c r="DU250" s="275"/>
      <c r="DV250" s="275"/>
      <c r="DW250" s="273"/>
      <c r="DX250" s="273"/>
      <c r="DY250" s="275"/>
      <c r="DZ250" s="275"/>
      <c r="EA250" s="275"/>
      <c r="EB250" s="275"/>
      <c r="EC250" s="275"/>
      <c r="ED250" s="275"/>
      <c r="EE250" s="275"/>
      <c r="EF250" s="275"/>
      <c r="EG250" s="275"/>
      <c r="EH250" s="275"/>
      <c r="EI250" s="275"/>
      <c r="EJ250" s="275"/>
      <c r="EK250" s="273"/>
      <c r="EL250" s="289"/>
      <c r="EM250" s="289"/>
      <c r="EN250" s="289"/>
      <c r="EO250" s="289"/>
      <c r="EP250" s="289"/>
      <c r="EQ250" s="289"/>
      <c r="ER250" s="289"/>
      <c r="ES250" s="289"/>
      <c r="ET250" s="289"/>
      <c r="EU250" s="289"/>
      <c r="EV250" s="289"/>
      <c r="EW250" s="289"/>
      <c r="EX250" s="289"/>
      <c r="EY250" s="289"/>
      <c r="EZ250" s="289"/>
      <c r="FA250" s="289"/>
      <c r="FB250" s="289"/>
      <c r="FC250" s="289"/>
      <c r="FD250" s="289"/>
      <c r="FE250" s="290"/>
      <c r="FF250" s="290"/>
      <c r="FG250" s="290"/>
      <c r="FH250" s="290"/>
      <c r="FI250" s="290"/>
      <c r="FJ250" s="290"/>
      <c r="FK250" s="290"/>
      <c r="FL250" s="290"/>
      <c r="FM250" s="290"/>
      <c r="FN250" s="290"/>
      <c r="FO250" s="290"/>
      <c r="FP250" s="290"/>
      <c r="FQ250" s="290"/>
      <c r="FR250" s="290"/>
      <c r="FS250" s="290"/>
      <c r="FT250" s="290"/>
      <c r="FU250" s="290"/>
      <c r="FV250" s="290"/>
      <c r="FW250" s="290"/>
      <c r="FX250" s="268"/>
      <c r="FY250" s="268"/>
      <c r="FZ250" s="268"/>
      <c r="GA250" s="268"/>
      <c r="GB250" s="268"/>
      <c r="GC250" s="268"/>
      <c r="GD250" s="268"/>
      <c r="GE250" s="268"/>
      <c r="GF250" s="268"/>
      <c r="GG250" s="268"/>
      <c r="GH250" s="268"/>
      <c r="GI250" s="268"/>
      <c r="GJ250" s="268"/>
      <c r="GK250" s="268"/>
      <c r="GL250" s="268"/>
      <c r="GM250" s="268"/>
      <c r="GN250" s="268"/>
      <c r="GO250" s="268"/>
      <c r="HB250" s="294"/>
      <c r="HC250" s="294"/>
      <c r="HL250" s="341"/>
      <c r="HM250" s="341"/>
      <c r="HN250" s="341"/>
    </row>
    <row r="251" spans="1:222" x14ac:dyDescent="0.3">
      <c r="A251" s="269"/>
      <c r="B251" s="270"/>
      <c r="C251" s="270"/>
      <c r="D251" s="269"/>
      <c r="E251" s="281"/>
      <c r="F251" s="269"/>
      <c r="G251" s="384"/>
      <c r="H251" s="276"/>
      <c r="I251" s="272"/>
      <c r="J251" s="271"/>
      <c r="K251" s="269"/>
      <c r="L251" s="270"/>
      <c r="M251" s="270"/>
      <c r="N251" s="269"/>
      <c r="O251" s="270"/>
      <c r="P251" s="270"/>
      <c r="Q251" s="270"/>
      <c r="R251" s="270"/>
      <c r="S251" s="270"/>
      <c r="T251" s="270"/>
      <c r="U251" s="270"/>
      <c r="V251" s="270"/>
      <c r="W251" s="270"/>
      <c r="X251" s="270"/>
      <c r="Y251" s="270"/>
      <c r="Z251" s="269"/>
      <c r="AA251" s="269"/>
      <c r="AB251" s="269"/>
      <c r="AC251" s="269"/>
      <c r="AD251" s="281"/>
      <c r="AE251" s="281"/>
      <c r="AF251" s="276"/>
      <c r="AG251" s="276"/>
      <c r="AH251" s="281"/>
      <c r="AI251" s="281"/>
      <c r="AJ251" s="269"/>
      <c r="AK251" s="276"/>
      <c r="AL251" s="276"/>
      <c r="AM251" s="270"/>
      <c r="AN251" s="270"/>
      <c r="AO251" s="270"/>
      <c r="AP251" s="270"/>
      <c r="AQ251" s="273"/>
      <c r="AR251" s="273"/>
      <c r="AS251" s="273"/>
      <c r="AT251" s="273"/>
      <c r="AU251" s="270"/>
      <c r="AV251" s="276"/>
      <c r="AW251" s="276"/>
      <c r="AX251" s="275"/>
      <c r="AY251" s="276"/>
      <c r="AZ251" s="276"/>
      <c r="BA251" s="275"/>
      <c r="BB251" s="276"/>
      <c r="BC251" s="276"/>
      <c r="BD251" s="276"/>
      <c r="BE251" s="276"/>
      <c r="BF251" s="270"/>
      <c r="BG251" s="351"/>
      <c r="BH251" s="270"/>
      <c r="BI251" s="270"/>
      <c r="BJ251" s="276"/>
      <c r="BK251" s="276"/>
      <c r="BL251" s="370"/>
      <c r="BM251" s="373"/>
      <c r="BN251" s="370"/>
      <c r="BO251" s="282"/>
      <c r="BP251" s="276"/>
      <c r="BQ251" s="273"/>
      <c r="BR251" s="281"/>
      <c r="BS251" s="276"/>
      <c r="BT251" s="272"/>
      <c r="BU251" s="272"/>
      <c r="BV251" s="272"/>
      <c r="BW251" s="272"/>
      <c r="BX251" s="272"/>
      <c r="BY251" s="272"/>
      <c r="BZ251" s="272"/>
      <c r="CA251" s="277"/>
      <c r="CB251" s="273"/>
      <c r="CC251" s="276"/>
      <c r="CD251" s="275"/>
      <c r="CE251" s="275"/>
      <c r="CF251" s="270"/>
      <c r="CG251" s="270"/>
      <c r="CH251" s="269"/>
      <c r="CI251" s="281"/>
      <c r="CJ251" s="270"/>
      <c r="CK251" s="278"/>
      <c r="CL251" s="278"/>
      <c r="CM251" s="278"/>
      <c r="CN251" s="279"/>
      <c r="CO251" s="279"/>
      <c r="CP251" s="269"/>
      <c r="CQ251" s="281"/>
      <c r="CR251" s="276"/>
      <c r="CS251" s="272"/>
      <c r="CT251" s="272"/>
      <c r="CU251" s="278"/>
      <c r="CV251" s="278"/>
      <c r="CW251" s="278"/>
      <c r="CX251" s="278"/>
      <c r="CY251" s="278"/>
      <c r="CZ251" s="278"/>
      <c r="DA251" s="278"/>
      <c r="DB251" s="281"/>
      <c r="DC251" s="276"/>
      <c r="DD251" s="276"/>
      <c r="DE251" s="269"/>
      <c r="DF251" s="269"/>
      <c r="DG251" s="270"/>
      <c r="DH251" s="270"/>
      <c r="DI251" s="276"/>
      <c r="DJ251" s="276"/>
      <c r="DK251" s="276"/>
      <c r="DL251" s="276"/>
      <c r="DM251" s="272"/>
      <c r="DN251" s="269"/>
      <c r="DO251" s="269"/>
      <c r="DP251" s="272"/>
      <c r="DQ251" s="269"/>
      <c r="DR251" s="281"/>
      <c r="DS251" s="269"/>
      <c r="DT251" s="274"/>
      <c r="DU251" s="275"/>
      <c r="DV251" s="275"/>
      <c r="DW251" s="273"/>
      <c r="DX251" s="273"/>
      <c r="DY251" s="275"/>
      <c r="DZ251" s="275"/>
      <c r="EA251" s="275"/>
      <c r="EB251" s="275"/>
      <c r="EC251" s="275"/>
      <c r="ED251" s="275"/>
      <c r="EE251" s="275"/>
      <c r="EF251" s="275"/>
      <c r="EG251" s="275"/>
      <c r="EH251" s="275"/>
      <c r="EI251" s="275"/>
      <c r="EJ251" s="275"/>
      <c r="EK251" s="273"/>
      <c r="EL251" s="289"/>
      <c r="EM251" s="289"/>
      <c r="EN251" s="289"/>
      <c r="EO251" s="289"/>
      <c r="EP251" s="289"/>
      <c r="EQ251" s="289"/>
      <c r="ER251" s="289"/>
      <c r="ES251" s="289"/>
      <c r="ET251" s="289"/>
      <c r="EU251" s="289"/>
      <c r="EV251" s="289"/>
      <c r="EW251" s="289"/>
      <c r="EX251" s="289"/>
      <c r="EY251" s="289"/>
      <c r="EZ251" s="289"/>
      <c r="FA251" s="289"/>
      <c r="FB251" s="289"/>
      <c r="FC251" s="289"/>
      <c r="FD251" s="289"/>
      <c r="FE251" s="290"/>
      <c r="FF251" s="290"/>
      <c r="FG251" s="290"/>
      <c r="FH251" s="290"/>
      <c r="FI251" s="290"/>
      <c r="FJ251" s="290"/>
      <c r="FK251" s="290"/>
      <c r="FL251" s="290"/>
      <c r="FM251" s="290"/>
      <c r="FN251" s="290"/>
      <c r="FO251" s="290"/>
      <c r="FP251" s="290"/>
      <c r="FQ251" s="290"/>
      <c r="FR251" s="290"/>
      <c r="FS251" s="290"/>
      <c r="FT251" s="290"/>
      <c r="FU251" s="290"/>
      <c r="FV251" s="290"/>
      <c r="FW251" s="290"/>
      <c r="FX251" s="268"/>
      <c r="FY251" s="268"/>
      <c r="FZ251" s="268"/>
      <c r="GA251" s="268"/>
      <c r="GB251" s="268"/>
      <c r="GC251" s="268"/>
      <c r="GD251" s="268"/>
      <c r="GE251" s="268"/>
      <c r="GF251" s="268"/>
      <c r="GG251" s="268"/>
      <c r="GH251" s="268"/>
      <c r="GI251" s="268"/>
      <c r="GJ251" s="268"/>
      <c r="GK251" s="268"/>
      <c r="GL251" s="268"/>
      <c r="GM251" s="268"/>
      <c r="GN251" s="268"/>
      <c r="GO251" s="268"/>
      <c r="HB251" s="294"/>
      <c r="HC251" s="294"/>
      <c r="HL251" s="341"/>
      <c r="HM251" s="341"/>
      <c r="HN251" s="341"/>
    </row>
    <row r="252" spans="1:222" x14ac:dyDescent="0.3">
      <c r="A252" s="269"/>
      <c r="B252" s="270"/>
      <c r="C252" s="270"/>
      <c r="D252" s="269"/>
      <c r="E252" s="281"/>
      <c r="F252" s="269"/>
      <c r="G252" s="384"/>
      <c r="H252" s="276"/>
      <c r="I252" s="272"/>
      <c r="J252" s="271"/>
      <c r="K252" s="269"/>
      <c r="L252" s="270"/>
      <c r="M252" s="270"/>
      <c r="N252" s="269"/>
      <c r="O252" s="270"/>
      <c r="P252" s="270"/>
      <c r="Q252" s="270"/>
      <c r="R252" s="270"/>
      <c r="S252" s="270"/>
      <c r="T252" s="270"/>
      <c r="U252" s="270"/>
      <c r="V252" s="270"/>
      <c r="W252" s="270"/>
      <c r="X252" s="270"/>
      <c r="Y252" s="270"/>
      <c r="Z252" s="269"/>
      <c r="AA252" s="269"/>
      <c r="AB252" s="269"/>
      <c r="AC252" s="269"/>
      <c r="AD252" s="281"/>
      <c r="AE252" s="281"/>
      <c r="AF252" s="276"/>
      <c r="AG252" s="276"/>
      <c r="AH252" s="281"/>
      <c r="AI252" s="281"/>
      <c r="AJ252" s="269"/>
      <c r="AK252" s="276"/>
      <c r="AL252" s="276"/>
      <c r="AM252" s="270"/>
      <c r="AN252" s="270"/>
      <c r="AO252" s="270"/>
      <c r="AP252" s="270"/>
      <c r="AQ252" s="273"/>
      <c r="AR252" s="273"/>
      <c r="AS252" s="273"/>
      <c r="AT252" s="273"/>
      <c r="AU252" s="270"/>
      <c r="AV252" s="276"/>
      <c r="AW252" s="276"/>
      <c r="AX252" s="275"/>
      <c r="AY252" s="276"/>
      <c r="AZ252" s="276"/>
      <c r="BA252" s="275"/>
      <c r="BB252" s="276"/>
      <c r="BC252" s="276"/>
      <c r="BD252" s="276"/>
      <c r="BE252" s="276"/>
      <c r="BF252" s="270"/>
      <c r="BG252" s="351"/>
      <c r="BH252" s="270"/>
      <c r="BI252" s="270"/>
      <c r="BJ252" s="276"/>
      <c r="BK252" s="276"/>
      <c r="BL252" s="370"/>
      <c r="BM252" s="373"/>
      <c r="BN252" s="370"/>
      <c r="BO252" s="282"/>
      <c r="BP252" s="276"/>
      <c r="BQ252" s="273"/>
      <c r="BR252" s="281"/>
      <c r="BS252" s="276"/>
      <c r="BT252" s="272"/>
      <c r="BU252" s="272"/>
      <c r="BV252" s="272"/>
      <c r="BW252" s="272"/>
      <c r="BX252" s="272"/>
      <c r="BY252" s="272"/>
      <c r="BZ252" s="272"/>
      <c r="CA252" s="277"/>
      <c r="CB252" s="273"/>
      <c r="CC252" s="276"/>
      <c r="CD252" s="275"/>
      <c r="CE252" s="275"/>
      <c r="CF252" s="270"/>
      <c r="CG252" s="270"/>
      <c r="CH252" s="269"/>
      <c r="CI252" s="281"/>
      <c r="CJ252" s="270"/>
      <c r="CK252" s="278"/>
      <c r="CL252" s="278"/>
      <c r="CM252" s="278"/>
      <c r="CN252" s="279"/>
      <c r="CO252" s="279"/>
      <c r="CP252" s="269"/>
      <c r="CQ252" s="281"/>
      <c r="CR252" s="276"/>
      <c r="CS252" s="272"/>
      <c r="CT252" s="272"/>
      <c r="CU252" s="278"/>
      <c r="CV252" s="278"/>
      <c r="CW252" s="278"/>
      <c r="CX252" s="278"/>
      <c r="CY252" s="278"/>
      <c r="CZ252" s="278"/>
      <c r="DA252" s="278"/>
      <c r="DB252" s="281"/>
      <c r="DC252" s="276"/>
      <c r="DD252" s="276"/>
      <c r="DE252" s="269"/>
      <c r="DF252" s="269"/>
      <c r="DG252" s="270"/>
      <c r="DH252" s="270"/>
      <c r="DI252" s="276"/>
      <c r="DJ252" s="276"/>
      <c r="DK252" s="276"/>
      <c r="DL252" s="276"/>
      <c r="DM252" s="272"/>
      <c r="DN252" s="269"/>
      <c r="DO252" s="269"/>
      <c r="DP252" s="272"/>
      <c r="DQ252" s="269"/>
      <c r="DR252" s="281"/>
      <c r="DS252" s="269"/>
      <c r="DT252" s="274"/>
      <c r="DU252" s="275"/>
      <c r="DV252" s="275"/>
      <c r="DW252" s="273"/>
      <c r="DX252" s="273"/>
      <c r="DY252" s="275"/>
      <c r="DZ252" s="275"/>
      <c r="EA252" s="275"/>
      <c r="EB252" s="275"/>
      <c r="EC252" s="275"/>
      <c r="ED252" s="275"/>
      <c r="EE252" s="275"/>
      <c r="EF252" s="275"/>
      <c r="EG252" s="275"/>
      <c r="EH252" s="275"/>
      <c r="EI252" s="275"/>
      <c r="EJ252" s="275"/>
      <c r="EK252" s="273"/>
      <c r="EL252" s="289"/>
      <c r="EM252" s="289"/>
      <c r="EN252" s="289"/>
      <c r="EO252" s="289"/>
      <c r="EP252" s="289"/>
      <c r="EQ252" s="289"/>
      <c r="ER252" s="289"/>
      <c r="ES252" s="289"/>
      <c r="ET252" s="289"/>
      <c r="EU252" s="289"/>
      <c r="EV252" s="289"/>
      <c r="EW252" s="289"/>
      <c r="EX252" s="289"/>
      <c r="EY252" s="289"/>
      <c r="EZ252" s="289"/>
      <c r="FA252" s="289"/>
      <c r="FB252" s="289"/>
      <c r="FC252" s="289"/>
      <c r="FD252" s="289"/>
      <c r="FE252" s="290"/>
      <c r="FF252" s="290"/>
      <c r="FG252" s="290"/>
      <c r="FH252" s="290"/>
      <c r="FI252" s="290"/>
      <c r="FJ252" s="290"/>
      <c r="FK252" s="290"/>
      <c r="FL252" s="290"/>
      <c r="FM252" s="290"/>
      <c r="FN252" s="290"/>
      <c r="FO252" s="290"/>
      <c r="FP252" s="290"/>
      <c r="FQ252" s="290"/>
      <c r="FR252" s="290"/>
      <c r="FS252" s="290"/>
      <c r="FT252" s="290"/>
      <c r="FU252" s="290"/>
      <c r="FV252" s="290"/>
      <c r="FW252" s="290"/>
      <c r="FX252" s="268"/>
      <c r="FY252" s="268"/>
      <c r="FZ252" s="268"/>
      <c r="GA252" s="268"/>
      <c r="GB252" s="268"/>
      <c r="GC252" s="268"/>
      <c r="GD252" s="268"/>
      <c r="GE252" s="268"/>
      <c r="GF252" s="268"/>
      <c r="GG252" s="268"/>
      <c r="GH252" s="268"/>
      <c r="GI252" s="268"/>
      <c r="GJ252" s="268"/>
      <c r="GK252" s="268"/>
      <c r="GL252" s="268"/>
      <c r="GM252" s="268"/>
      <c r="GN252" s="268"/>
      <c r="GO252" s="268"/>
      <c r="HB252" s="294"/>
      <c r="HC252" s="294"/>
      <c r="HL252" s="341"/>
      <c r="HM252" s="341"/>
      <c r="HN252" s="341"/>
    </row>
    <row r="253" spans="1:222" x14ac:dyDescent="0.3">
      <c r="A253" s="269"/>
      <c r="B253" s="270"/>
      <c r="C253" s="270"/>
      <c r="D253" s="269"/>
      <c r="E253" s="281"/>
      <c r="F253" s="269"/>
      <c r="G253" s="384"/>
      <c r="H253" s="276"/>
      <c r="I253" s="272"/>
      <c r="J253" s="271"/>
      <c r="K253" s="269"/>
      <c r="L253" s="270"/>
      <c r="M253" s="270"/>
      <c r="N253" s="269"/>
      <c r="O253" s="270"/>
      <c r="P253" s="270"/>
      <c r="Q253" s="270"/>
      <c r="R253" s="270"/>
      <c r="S253" s="270"/>
      <c r="T253" s="270"/>
      <c r="U253" s="270"/>
      <c r="V253" s="270"/>
      <c r="W253" s="270"/>
      <c r="X253" s="270"/>
      <c r="Y253" s="270"/>
      <c r="Z253" s="269"/>
      <c r="AA253" s="269"/>
      <c r="AB253" s="269"/>
      <c r="AC253" s="269"/>
      <c r="AD253" s="281"/>
      <c r="AE253" s="281"/>
      <c r="AF253" s="276"/>
      <c r="AG253" s="276"/>
      <c r="AH253" s="281"/>
      <c r="AI253" s="281"/>
      <c r="AJ253" s="269"/>
      <c r="AK253" s="276"/>
      <c r="AL253" s="276"/>
      <c r="AM253" s="270"/>
      <c r="AN253" s="270"/>
      <c r="AO253" s="270"/>
      <c r="AP253" s="270"/>
      <c r="AQ253" s="273"/>
      <c r="AR253" s="273"/>
      <c r="AS253" s="273"/>
      <c r="AT253" s="273"/>
      <c r="AU253" s="270"/>
      <c r="AV253" s="276"/>
      <c r="AW253" s="276"/>
      <c r="AX253" s="275"/>
      <c r="AY253" s="276"/>
      <c r="AZ253" s="276"/>
      <c r="BA253" s="275"/>
      <c r="BB253" s="276"/>
      <c r="BC253" s="276"/>
      <c r="BD253" s="276"/>
      <c r="BE253" s="276"/>
      <c r="BF253" s="270"/>
      <c r="BG253" s="351"/>
      <c r="BH253" s="270"/>
      <c r="BI253" s="270"/>
      <c r="BJ253" s="276"/>
      <c r="BK253" s="276"/>
      <c r="BL253" s="370"/>
      <c r="BM253" s="373"/>
      <c r="BN253" s="370"/>
      <c r="BO253" s="282"/>
      <c r="BP253" s="276"/>
      <c r="BQ253" s="273"/>
      <c r="BR253" s="281"/>
      <c r="BS253" s="276"/>
      <c r="BT253" s="272"/>
      <c r="BU253" s="272"/>
      <c r="BV253" s="272"/>
      <c r="BW253" s="272"/>
      <c r="BX253" s="272"/>
      <c r="BY253" s="272"/>
      <c r="BZ253" s="272"/>
      <c r="CA253" s="277"/>
      <c r="CB253" s="273"/>
      <c r="CC253" s="276"/>
      <c r="CD253" s="275"/>
      <c r="CE253" s="275"/>
      <c r="CF253" s="270"/>
      <c r="CG253" s="270"/>
      <c r="CH253" s="269"/>
      <c r="CI253" s="281"/>
      <c r="CJ253" s="270"/>
      <c r="CK253" s="278"/>
      <c r="CL253" s="278"/>
      <c r="CM253" s="278"/>
      <c r="CN253" s="279"/>
      <c r="CO253" s="279"/>
      <c r="CP253" s="269"/>
      <c r="CQ253" s="281"/>
      <c r="CR253" s="276"/>
      <c r="CS253" s="272"/>
      <c r="CT253" s="272"/>
      <c r="CU253" s="278"/>
      <c r="CV253" s="278"/>
      <c r="CW253" s="278"/>
      <c r="CX253" s="278"/>
      <c r="CY253" s="278"/>
      <c r="CZ253" s="278"/>
      <c r="DA253" s="278"/>
      <c r="DB253" s="281"/>
      <c r="DC253" s="276"/>
      <c r="DD253" s="276"/>
      <c r="DE253" s="269"/>
      <c r="DF253" s="269"/>
      <c r="DG253" s="270"/>
      <c r="DH253" s="270"/>
      <c r="DI253" s="276"/>
      <c r="DJ253" s="276"/>
      <c r="DK253" s="276"/>
      <c r="DL253" s="276"/>
      <c r="DM253" s="272"/>
      <c r="DN253" s="269"/>
      <c r="DO253" s="269"/>
      <c r="DP253" s="272"/>
      <c r="DQ253" s="269"/>
      <c r="DR253" s="281"/>
      <c r="DS253" s="269"/>
      <c r="DT253" s="274"/>
      <c r="DU253" s="275"/>
      <c r="DV253" s="275"/>
      <c r="DW253" s="273"/>
      <c r="DX253" s="273"/>
      <c r="DY253" s="275"/>
      <c r="DZ253" s="275"/>
      <c r="EA253" s="275"/>
      <c r="EB253" s="275"/>
      <c r="EC253" s="275"/>
      <c r="ED253" s="275"/>
      <c r="EE253" s="275"/>
      <c r="EF253" s="275"/>
      <c r="EG253" s="275"/>
      <c r="EH253" s="275"/>
      <c r="EI253" s="275"/>
      <c r="EJ253" s="275"/>
      <c r="EK253" s="273"/>
      <c r="EL253" s="289"/>
      <c r="EM253" s="289"/>
      <c r="EN253" s="289"/>
      <c r="EO253" s="289"/>
      <c r="EP253" s="289"/>
      <c r="EQ253" s="289"/>
      <c r="ER253" s="289"/>
      <c r="ES253" s="289"/>
      <c r="ET253" s="289"/>
      <c r="EU253" s="289"/>
      <c r="EV253" s="289"/>
      <c r="EW253" s="289"/>
      <c r="EX253" s="289"/>
      <c r="EY253" s="289"/>
      <c r="EZ253" s="289"/>
      <c r="FA253" s="289"/>
      <c r="FB253" s="289"/>
      <c r="FC253" s="289"/>
      <c r="FD253" s="289"/>
      <c r="FE253" s="290"/>
      <c r="FF253" s="290"/>
      <c r="FG253" s="290"/>
      <c r="FH253" s="290"/>
      <c r="FI253" s="290"/>
      <c r="FJ253" s="290"/>
      <c r="FK253" s="290"/>
      <c r="FL253" s="290"/>
      <c r="FM253" s="290"/>
      <c r="FN253" s="290"/>
      <c r="FO253" s="290"/>
      <c r="FP253" s="290"/>
      <c r="FQ253" s="290"/>
      <c r="FR253" s="290"/>
      <c r="FS253" s="290"/>
      <c r="FT253" s="290"/>
      <c r="FU253" s="290"/>
      <c r="FV253" s="290"/>
      <c r="FW253" s="290"/>
      <c r="FX253" s="268"/>
      <c r="FY253" s="268"/>
      <c r="FZ253" s="268"/>
      <c r="GA253" s="268"/>
      <c r="GB253" s="268"/>
      <c r="GC253" s="268"/>
      <c r="GD253" s="268"/>
      <c r="GE253" s="268"/>
      <c r="GF253" s="268"/>
      <c r="GG253" s="268"/>
      <c r="GH253" s="268"/>
      <c r="GI253" s="268"/>
      <c r="GJ253" s="268"/>
      <c r="GK253" s="268"/>
      <c r="GL253" s="268"/>
      <c r="GM253" s="268"/>
      <c r="GN253" s="268"/>
      <c r="GO253" s="268"/>
      <c r="HB253" s="294"/>
      <c r="HC253" s="294"/>
      <c r="HL253" s="341"/>
      <c r="HM253" s="341"/>
      <c r="HN253" s="341"/>
    </row>
    <row r="254" spans="1:222" x14ac:dyDescent="0.3">
      <c r="A254" s="269"/>
      <c r="B254" s="270"/>
      <c r="C254" s="270"/>
      <c r="D254" s="269"/>
      <c r="E254" s="281"/>
      <c r="F254" s="269"/>
      <c r="G254" s="384"/>
      <c r="H254" s="276"/>
      <c r="I254" s="272"/>
      <c r="J254" s="271"/>
      <c r="K254" s="269"/>
      <c r="L254" s="270"/>
      <c r="M254" s="270"/>
      <c r="N254" s="269"/>
      <c r="O254" s="270"/>
      <c r="P254" s="270"/>
      <c r="Q254" s="270"/>
      <c r="R254" s="270"/>
      <c r="S254" s="270"/>
      <c r="T254" s="270"/>
      <c r="U254" s="270"/>
      <c r="V254" s="270"/>
      <c r="W254" s="270"/>
      <c r="X254" s="270"/>
      <c r="Y254" s="270"/>
      <c r="Z254" s="269"/>
      <c r="AA254" s="269"/>
      <c r="AB254" s="269"/>
      <c r="AC254" s="269"/>
      <c r="AD254" s="281"/>
      <c r="AE254" s="281"/>
      <c r="AF254" s="276"/>
      <c r="AG254" s="276"/>
      <c r="AH254" s="281"/>
      <c r="AI254" s="281"/>
      <c r="AJ254" s="269"/>
      <c r="AK254" s="276"/>
      <c r="AL254" s="276"/>
      <c r="AM254" s="270"/>
      <c r="AN254" s="270"/>
      <c r="AO254" s="270"/>
      <c r="AP254" s="270"/>
      <c r="AQ254" s="273"/>
      <c r="AR254" s="273"/>
      <c r="AS254" s="273"/>
      <c r="AT254" s="273"/>
      <c r="AU254" s="270"/>
      <c r="AV254" s="276"/>
      <c r="AW254" s="276"/>
      <c r="AX254" s="275"/>
      <c r="AY254" s="276"/>
      <c r="AZ254" s="276"/>
      <c r="BA254" s="275"/>
      <c r="BB254" s="276"/>
      <c r="BC254" s="276"/>
      <c r="BD254" s="276"/>
      <c r="BE254" s="276"/>
      <c r="BF254" s="270"/>
      <c r="BG254" s="351"/>
      <c r="BH254" s="270"/>
      <c r="BI254" s="270"/>
      <c r="BJ254" s="276"/>
      <c r="BK254" s="276"/>
      <c r="BL254" s="370"/>
      <c r="BM254" s="373"/>
      <c r="BN254" s="370"/>
      <c r="BO254" s="282"/>
      <c r="BP254" s="276"/>
      <c r="BQ254" s="273"/>
      <c r="BR254" s="281"/>
      <c r="BS254" s="276"/>
      <c r="BT254" s="272"/>
      <c r="BU254" s="272"/>
      <c r="BV254" s="272"/>
      <c r="BW254" s="272"/>
      <c r="BX254" s="272"/>
      <c r="BY254" s="272"/>
      <c r="BZ254" s="272"/>
      <c r="CA254" s="277"/>
      <c r="CB254" s="273"/>
      <c r="CC254" s="276"/>
      <c r="CD254" s="275"/>
      <c r="CE254" s="275"/>
      <c r="CF254" s="270"/>
      <c r="CG254" s="270"/>
      <c r="CH254" s="269"/>
      <c r="CI254" s="281"/>
      <c r="CJ254" s="270"/>
      <c r="CK254" s="278"/>
      <c r="CL254" s="278"/>
      <c r="CM254" s="278"/>
      <c r="CN254" s="279"/>
      <c r="CO254" s="279"/>
      <c r="CP254" s="269"/>
      <c r="CQ254" s="281"/>
      <c r="CR254" s="276"/>
      <c r="CS254" s="272"/>
      <c r="CT254" s="272"/>
      <c r="CU254" s="278"/>
      <c r="CV254" s="278"/>
      <c r="CW254" s="278"/>
      <c r="CX254" s="278"/>
      <c r="CY254" s="278"/>
      <c r="CZ254" s="278"/>
      <c r="DA254" s="278"/>
      <c r="DB254" s="281"/>
      <c r="DC254" s="276"/>
      <c r="DD254" s="276"/>
      <c r="DE254" s="269"/>
      <c r="DF254" s="269"/>
      <c r="DG254" s="270"/>
      <c r="DH254" s="270"/>
      <c r="DI254" s="276"/>
      <c r="DJ254" s="276"/>
      <c r="DK254" s="276"/>
      <c r="DL254" s="276"/>
      <c r="DM254" s="272"/>
      <c r="DN254" s="269"/>
      <c r="DO254" s="269"/>
      <c r="DP254" s="272"/>
      <c r="DQ254" s="269"/>
      <c r="DR254" s="281"/>
      <c r="DS254" s="269"/>
      <c r="DT254" s="274"/>
      <c r="DU254" s="275"/>
      <c r="DV254" s="275"/>
      <c r="DW254" s="273"/>
      <c r="DX254" s="273"/>
      <c r="DY254" s="275"/>
      <c r="DZ254" s="275"/>
      <c r="EA254" s="275"/>
      <c r="EB254" s="275"/>
      <c r="EC254" s="275"/>
      <c r="ED254" s="275"/>
      <c r="EE254" s="275"/>
      <c r="EF254" s="275"/>
      <c r="EG254" s="275"/>
      <c r="EH254" s="275"/>
      <c r="EI254" s="275"/>
      <c r="EJ254" s="275"/>
      <c r="EK254" s="273"/>
      <c r="EL254" s="289"/>
      <c r="EM254" s="289"/>
      <c r="EN254" s="289"/>
      <c r="EO254" s="289"/>
      <c r="EP254" s="289"/>
      <c r="EQ254" s="289"/>
      <c r="ER254" s="289"/>
      <c r="ES254" s="289"/>
      <c r="ET254" s="289"/>
      <c r="EU254" s="289"/>
      <c r="EV254" s="289"/>
      <c r="EW254" s="289"/>
      <c r="EX254" s="289"/>
      <c r="EY254" s="289"/>
      <c r="EZ254" s="289"/>
      <c r="FA254" s="289"/>
      <c r="FB254" s="289"/>
      <c r="FC254" s="289"/>
      <c r="FD254" s="289"/>
      <c r="FE254" s="290"/>
      <c r="FF254" s="290"/>
      <c r="FG254" s="290"/>
      <c r="FH254" s="290"/>
      <c r="FI254" s="290"/>
      <c r="FJ254" s="290"/>
      <c r="FK254" s="290"/>
      <c r="FL254" s="290"/>
      <c r="FM254" s="290"/>
      <c r="FN254" s="290"/>
      <c r="FO254" s="290"/>
      <c r="FP254" s="290"/>
      <c r="FQ254" s="290"/>
      <c r="FR254" s="290"/>
      <c r="FS254" s="290"/>
      <c r="FT254" s="290"/>
      <c r="FU254" s="290"/>
      <c r="FV254" s="290"/>
      <c r="FW254" s="290"/>
      <c r="FX254" s="268"/>
      <c r="FY254" s="268"/>
      <c r="FZ254" s="268"/>
      <c r="GA254" s="268"/>
      <c r="GB254" s="268"/>
      <c r="GC254" s="268"/>
      <c r="GD254" s="268"/>
      <c r="GE254" s="268"/>
      <c r="GF254" s="268"/>
      <c r="GG254" s="268"/>
      <c r="GH254" s="268"/>
      <c r="GI254" s="268"/>
      <c r="GJ254" s="268"/>
      <c r="GK254" s="268"/>
      <c r="GL254" s="268"/>
      <c r="GM254" s="268"/>
      <c r="GN254" s="268"/>
      <c r="GO254" s="268"/>
      <c r="HB254" s="294"/>
      <c r="HC254" s="294"/>
      <c r="HL254" s="341"/>
      <c r="HM254" s="341"/>
      <c r="HN254" s="341"/>
    </row>
    <row r="255" spans="1:222" x14ac:dyDescent="0.3">
      <c r="A255" s="269"/>
      <c r="B255" s="270"/>
      <c r="C255" s="270"/>
      <c r="D255" s="269"/>
      <c r="E255" s="281"/>
      <c r="F255" s="269"/>
      <c r="G255" s="384"/>
      <c r="H255" s="276"/>
      <c r="I255" s="272"/>
      <c r="J255" s="271"/>
      <c r="K255" s="269"/>
      <c r="L255" s="270"/>
      <c r="M255" s="270"/>
      <c r="N255" s="269"/>
      <c r="O255" s="270"/>
      <c r="P255" s="270"/>
      <c r="Q255" s="270"/>
      <c r="R255" s="270"/>
      <c r="S255" s="270"/>
      <c r="T255" s="270"/>
      <c r="U255" s="270"/>
      <c r="V255" s="270"/>
      <c r="W255" s="270"/>
      <c r="X255" s="270"/>
      <c r="Y255" s="270"/>
      <c r="Z255" s="269"/>
      <c r="AA255" s="269"/>
      <c r="AB255" s="269"/>
      <c r="AC255" s="269"/>
      <c r="AD255" s="281"/>
      <c r="AE255" s="281"/>
      <c r="AF255" s="276"/>
      <c r="AG255" s="276"/>
      <c r="AH255" s="281"/>
      <c r="AI255" s="281"/>
      <c r="AJ255" s="269"/>
      <c r="AK255" s="276"/>
      <c r="AL255" s="276"/>
      <c r="AM255" s="270"/>
      <c r="AN255" s="270"/>
      <c r="AO255" s="270"/>
      <c r="AP255" s="270"/>
      <c r="AQ255" s="273"/>
      <c r="AR255" s="273"/>
      <c r="AS255" s="273"/>
      <c r="AT255" s="273"/>
      <c r="AU255" s="270"/>
      <c r="AV255" s="276"/>
      <c r="AW255" s="276"/>
      <c r="AX255" s="275"/>
      <c r="AY255" s="276"/>
      <c r="AZ255" s="276"/>
      <c r="BA255" s="275"/>
      <c r="BB255" s="276"/>
      <c r="BC255" s="276"/>
      <c r="BD255" s="276"/>
      <c r="BE255" s="276"/>
      <c r="BF255" s="270"/>
      <c r="BG255" s="351"/>
      <c r="BH255" s="270"/>
      <c r="BI255" s="270"/>
      <c r="BJ255" s="276"/>
      <c r="BK255" s="276"/>
      <c r="BL255" s="370"/>
      <c r="BM255" s="373"/>
      <c r="BN255" s="370"/>
      <c r="BO255" s="282"/>
      <c r="BP255" s="276"/>
      <c r="BQ255" s="273"/>
      <c r="BR255" s="281"/>
      <c r="BS255" s="276"/>
      <c r="BT255" s="272"/>
      <c r="BU255" s="272"/>
      <c r="BV255" s="272"/>
      <c r="BW255" s="272"/>
      <c r="BX255" s="272"/>
      <c r="BY255" s="272"/>
      <c r="BZ255" s="272"/>
      <c r="CA255" s="277"/>
      <c r="CB255" s="273"/>
      <c r="CC255" s="276"/>
      <c r="CD255" s="275"/>
      <c r="CE255" s="275"/>
      <c r="CF255" s="270"/>
      <c r="CG255" s="270"/>
      <c r="CH255" s="269"/>
      <c r="CI255" s="281"/>
      <c r="CJ255" s="270"/>
      <c r="CK255" s="278"/>
      <c r="CL255" s="278"/>
      <c r="CM255" s="278"/>
      <c r="CN255" s="279"/>
      <c r="CO255" s="279"/>
      <c r="CP255" s="269"/>
      <c r="CQ255" s="281"/>
      <c r="CR255" s="276"/>
      <c r="CS255" s="272"/>
      <c r="CT255" s="272"/>
      <c r="CU255" s="278"/>
      <c r="CV255" s="278"/>
      <c r="CW255" s="278"/>
      <c r="CX255" s="278"/>
      <c r="CY255" s="278"/>
      <c r="CZ255" s="278"/>
      <c r="DA255" s="278"/>
      <c r="DB255" s="281"/>
      <c r="DC255" s="276"/>
      <c r="DD255" s="276"/>
      <c r="DE255" s="269"/>
      <c r="DF255" s="269"/>
      <c r="DG255" s="270"/>
      <c r="DH255" s="270"/>
      <c r="DI255" s="276"/>
      <c r="DJ255" s="276"/>
      <c r="DK255" s="276"/>
      <c r="DL255" s="276"/>
      <c r="DM255" s="272"/>
      <c r="DN255" s="269"/>
      <c r="DO255" s="269"/>
      <c r="DP255" s="272"/>
      <c r="DQ255" s="269"/>
      <c r="DR255" s="281"/>
      <c r="DS255" s="269"/>
      <c r="DT255" s="274"/>
      <c r="DU255" s="275"/>
      <c r="DV255" s="275"/>
      <c r="DW255" s="273"/>
      <c r="DX255" s="273"/>
      <c r="DY255" s="275"/>
      <c r="DZ255" s="275"/>
      <c r="EA255" s="275"/>
      <c r="EB255" s="275"/>
      <c r="EC255" s="275"/>
      <c r="ED255" s="275"/>
      <c r="EE255" s="275"/>
      <c r="EF255" s="275"/>
      <c r="EG255" s="275"/>
      <c r="EH255" s="275"/>
      <c r="EI255" s="275"/>
      <c r="EJ255" s="275"/>
      <c r="EK255" s="273"/>
      <c r="EL255" s="289"/>
      <c r="EM255" s="289"/>
      <c r="EN255" s="289"/>
      <c r="EO255" s="289"/>
      <c r="EP255" s="289"/>
      <c r="EQ255" s="289"/>
      <c r="ER255" s="289"/>
      <c r="ES255" s="289"/>
      <c r="ET255" s="289"/>
      <c r="EU255" s="289"/>
      <c r="EV255" s="289"/>
      <c r="EW255" s="289"/>
      <c r="EX255" s="289"/>
      <c r="EY255" s="289"/>
      <c r="EZ255" s="289"/>
      <c r="FA255" s="289"/>
      <c r="FB255" s="289"/>
      <c r="FC255" s="289"/>
      <c r="FD255" s="289"/>
      <c r="FE255" s="290"/>
      <c r="FF255" s="290"/>
      <c r="FG255" s="290"/>
      <c r="FH255" s="290"/>
      <c r="FI255" s="290"/>
      <c r="FJ255" s="290"/>
      <c r="FK255" s="290"/>
      <c r="FL255" s="290"/>
      <c r="FM255" s="290"/>
      <c r="FN255" s="290"/>
      <c r="FO255" s="290"/>
      <c r="FP255" s="290"/>
      <c r="FQ255" s="290"/>
      <c r="FR255" s="290"/>
      <c r="FS255" s="290"/>
      <c r="FT255" s="290"/>
      <c r="FU255" s="290"/>
      <c r="FV255" s="290"/>
      <c r="FW255" s="290"/>
      <c r="FX255" s="268"/>
      <c r="FY255" s="268"/>
      <c r="FZ255" s="268"/>
      <c r="GA255" s="268"/>
      <c r="GB255" s="268"/>
      <c r="GC255" s="268"/>
      <c r="GD255" s="268"/>
      <c r="GE255" s="268"/>
      <c r="GF255" s="268"/>
      <c r="GG255" s="268"/>
      <c r="GH255" s="268"/>
      <c r="GI255" s="268"/>
      <c r="GJ255" s="268"/>
      <c r="GK255" s="268"/>
      <c r="GL255" s="268"/>
      <c r="GM255" s="268"/>
      <c r="GN255" s="268"/>
      <c r="GO255" s="268"/>
      <c r="HB255" s="294"/>
      <c r="HC255" s="294"/>
      <c r="HL255" s="341"/>
      <c r="HM255" s="341"/>
      <c r="HN255" s="341"/>
    </row>
    <row r="256" spans="1:222" x14ac:dyDescent="0.3">
      <c r="A256" s="269"/>
      <c r="B256" s="270"/>
      <c r="C256" s="270"/>
      <c r="D256" s="269"/>
      <c r="E256" s="281"/>
      <c r="F256" s="269"/>
      <c r="G256" s="384"/>
      <c r="H256" s="276"/>
      <c r="I256" s="272"/>
      <c r="J256" s="271"/>
      <c r="K256" s="269"/>
      <c r="L256" s="270"/>
      <c r="M256" s="270"/>
      <c r="N256" s="269"/>
      <c r="O256" s="270"/>
      <c r="P256" s="270"/>
      <c r="Q256" s="270"/>
      <c r="R256" s="270"/>
      <c r="S256" s="270"/>
      <c r="T256" s="270"/>
      <c r="U256" s="270"/>
      <c r="V256" s="270"/>
      <c r="W256" s="270"/>
      <c r="X256" s="270"/>
      <c r="Y256" s="270"/>
      <c r="Z256" s="269"/>
      <c r="AA256" s="269"/>
      <c r="AB256" s="269"/>
      <c r="AC256" s="269"/>
      <c r="AD256" s="281"/>
      <c r="AE256" s="281"/>
      <c r="AF256" s="276"/>
      <c r="AG256" s="276"/>
      <c r="AH256" s="281"/>
      <c r="AI256" s="281"/>
      <c r="AJ256" s="269"/>
      <c r="AK256" s="276"/>
      <c r="AL256" s="276"/>
      <c r="AM256" s="270"/>
      <c r="AN256" s="270"/>
      <c r="AO256" s="270"/>
      <c r="AP256" s="270"/>
      <c r="AQ256" s="273"/>
      <c r="AR256" s="273"/>
      <c r="AS256" s="273"/>
      <c r="AT256" s="273"/>
      <c r="AU256" s="270"/>
      <c r="AV256" s="276"/>
      <c r="AW256" s="276"/>
      <c r="AX256" s="275"/>
      <c r="AY256" s="276"/>
      <c r="AZ256" s="276"/>
      <c r="BA256" s="275"/>
      <c r="BB256" s="276"/>
      <c r="BC256" s="276"/>
      <c r="BD256" s="276"/>
      <c r="BE256" s="276"/>
      <c r="BF256" s="270"/>
      <c r="BG256" s="351"/>
      <c r="BH256" s="270"/>
      <c r="BI256" s="270"/>
      <c r="BJ256" s="276"/>
      <c r="BK256" s="276"/>
      <c r="BL256" s="370"/>
      <c r="BM256" s="373"/>
      <c r="BN256" s="370"/>
      <c r="BO256" s="282"/>
      <c r="BP256" s="276"/>
      <c r="BQ256" s="273"/>
      <c r="BR256" s="281"/>
      <c r="BS256" s="276"/>
      <c r="BT256" s="272"/>
      <c r="BU256" s="272"/>
      <c r="BV256" s="272"/>
      <c r="BW256" s="272"/>
      <c r="BX256" s="272"/>
      <c r="BY256" s="272"/>
      <c r="BZ256" s="272"/>
      <c r="CA256" s="277"/>
      <c r="CB256" s="273"/>
      <c r="CC256" s="276"/>
      <c r="CD256" s="275"/>
      <c r="CE256" s="275"/>
      <c r="CF256" s="270"/>
      <c r="CG256" s="270"/>
      <c r="CH256" s="269"/>
      <c r="CI256" s="281"/>
      <c r="CJ256" s="270"/>
      <c r="CK256" s="278"/>
      <c r="CL256" s="278"/>
      <c r="CM256" s="278"/>
      <c r="CN256" s="279"/>
      <c r="CO256" s="279"/>
      <c r="CP256" s="269"/>
      <c r="CQ256" s="281"/>
      <c r="CR256" s="276"/>
      <c r="CS256" s="272"/>
      <c r="CT256" s="272"/>
      <c r="CU256" s="278"/>
      <c r="CV256" s="278"/>
      <c r="CW256" s="278"/>
      <c r="CX256" s="278"/>
      <c r="CY256" s="278"/>
      <c r="CZ256" s="278"/>
      <c r="DA256" s="278"/>
      <c r="DB256" s="281"/>
      <c r="DC256" s="276"/>
      <c r="DD256" s="276"/>
      <c r="DE256" s="269"/>
      <c r="DF256" s="269"/>
      <c r="DG256" s="270"/>
      <c r="DH256" s="270"/>
      <c r="DI256" s="276"/>
      <c r="DJ256" s="276"/>
      <c r="DK256" s="276"/>
      <c r="DL256" s="276"/>
      <c r="DM256" s="272"/>
      <c r="DN256" s="269"/>
      <c r="DO256" s="269"/>
      <c r="DP256" s="272"/>
      <c r="DQ256" s="269"/>
      <c r="DR256" s="281"/>
      <c r="DS256" s="269"/>
      <c r="DT256" s="274"/>
      <c r="DU256" s="275"/>
      <c r="DV256" s="275"/>
      <c r="DW256" s="273"/>
      <c r="DX256" s="273"/>
      <c r="DY256" s="275"/>
      <c r="DZ256" s="275"/>
      <c r="EA256" s="275"/>
      <c r="EB256" s="275"/>
      <c r="EC256" s="275"/>
      <c r="ED256" s="275"/>
      <c r="EE256" s="275"/>
      <c r="EF256" s="275"/>
      <c r="EG256" s="275"/>
      <c r="EH256" s="275"/>
      <c r="EI256" s="275"/>
      <c r="EJ256" s="275"/>
      <c r="EK256" s="273"/>
      <c r="EL256" s="289"/>
      <c r="EM256" s="289"/>
      <c r="EN256" s="289"/>
      <c r="EO256" s="289"/>
      <c r="EP256" s="289"/>
      <c r="EQ256" s="289"/>
      <c r="ER256" s="289"/>
      <c r="ES256" s="289"/>
      <c r="ET256" s="289"/>
      <c r="EU256" s="289"/>
      <c r="EV256" s="289"/>
      <c r="EW256" s="289"/>
      <c r="EX256" s="289"/>
      <c r="EY256" s="289"/>
      <c r="EZ256" s="289"/>
      <c r="FA256" s="289"/>
      <c r="FB256" s="289"/>
      <c r="FC256" s="289"/>
      <c r="FD256" s="289"/>
      <c r="FE256" s="290"/>
      <c r="FF256" s="290"/>
      <c r="FG256" s="290"/>
      <c r="FH256" s="290"/>
      <c r="FI256" s="290"/>
      <c r="FJ256" s="290"/>
      <c r="FK256" s="290"/>
      <c r="FL256" s="290"/>
      <c r="FM256" s="290"/>
      <c r="FN256" s="290"/>
      <c r="FO256" s="290"/>
      <c r="FP256" s="290"/>
      <c r="FQ256" s="290"/>
      <c r="FR256" s="290"/>
      <c r="FS256" s="290"/>
      <c r="FT256" s="290"/>
      <c r="FU256" s="290"/>
      <c r="FV256" s="290"/>
      <c r="FW256" s="290"/>
      <c r="FX256" s="268"/>
      <c r="FY256" s="268"/>
      <c r="FZ256" s="268"/>
      <c r="GA256" s="268"/>
      <c r="GB256" s="268"/>
      <c r="GC256" s="268"/>
      <c r="GD256" s="268"/>
      <c r="GE256" s="268"/>
      <c r="GF256" s="268"/>
      <c r="GG256" s="268"/>
      <c r="GH256" s="268"/>
      <c r="GI256" s="268"/>
      <c r="GJ256" s="268"/>
      <c r="GK256" s="268"/>
      <c r="GL256" s="268"/>
      <c r="GM256" s="268"/>
      <c r="GN256" s="268"/>
      <c r="GO256" s="268"/>
      <c r="HB256" s="294"/>
      <c r="HC256" s="294"/>
      <c r="HL256" s="341"/>
      <c r="HM256" s="341"/>
      <c r="HN256" s="341"/>
    </row>
    <row r="257" spans="1:222" x14ac:dyDescent="0.3">
      <c r="A257" s="269"/>
      <c r="B257" s="270"/>
      <c r="C257" s="270"/>
      <c r="D257" s="269"/>
      <c r="E257" s="281"/>
      <c r="F257" s="269"/>
      <c r="G257" s="384"/>
      <c r="H257" s="276"/>
      <c r="I257" s="272"/>
      <c r="J257" s="271"/>
      <c r="K257" s="269"/>
      <c r="L257" s="270"/>
      <c r="M257" s="270"/>
      <c r="N257" s="269"/>
      <c r="O257" s="270"/>
      <c r="P257" s="270"/>
      <c r="Q257" s="270"/>
      <c r="R257" s="270"/>
      <c r="S257" s="270"/>
      <c r="T257" s="270"/>
      <c r="U257" s="270"/>
      <c r="V257" s="270"/>
      <c r="W257" s="270"/>
      <c r="X257" s="270"/>
      <c r="Y257" s="270"/>
      <c r="Z257" s="269"/>
      <c r="AA257" s="269"/>
      <c r="AB257" s="269"/>
      <c r="AC257" s="269"/>
      <c r="AD257" s="281"/>
      <c r="AE257" s="281"/>
      <c r="AF257" s="276"/>
      <c r="AG257" s="276"/>
      <c r="AH257" s="281"/>
      <c r="AI257" s="281"/>
      <c r="AJ257" s="269"/>
      <c r="AK257" s="276"/>
      <c r="AL257" s="276"/>
      <c r="AM257" s="270"/>
      <c r="AN257" s="270"/>
      <c r="AO257" s="270"/>
      <c r="AP257" s="270"/>
      <c r="AQ257" s="273"/>
      <c r="AR257" s="273"/>
      <c r="AS257" s="273"/>
      <c r="AT257" s="273"/>
      <c r="AU257" s="270"/>
      <c r="AV257" s="276"/>
      <c r="AW257" s="276"/>
      <c r="AX257" s="275"/>
      <c r="AY257" s="276"/>
      <c r="AZ257" s="276"/>
      <c r="BA257" s="275"/>
      <c r="BB257" s="276"/>
      <c r="BC257" s="276"/>
      <c r="BD257" s="276"/>
      <c r="BE257" s="276"/>
      <c r="BF257" s="270"/>
      <c r="BG257" s="351"/>
      <c r="BH257" s="270"/>
      <c r="BI257" s="270"/>
      <c r="BJ257" s="276"/>
      <c r="BK257" s="276"/>
      <c r="BL257" s="370"/>
      <c r="BM257" s="373"/>
      <c r="BN257" s="370"/>
      <c r="BO257" s="282"/>
      <c r="BP257" s="276"/>
      <c r="BQ257" s="273"/>
      <c r="BR257" s="281"/>
      <c r="BS257" s="276"/>
      <c r="BT257" s="272"/>
      <c r="BU257" s="272"/>
      <c r="BV257" s="272"/>
      <c r="BW257" s="272"/>
      <c r="BX257" s="272"/>
      <c r="BY257" s="272"/>
      <c r="BZ257" s="272"/>
      <c r="CA257" s="277"/>
      <c r="CB257" s="273"/>
      <c r="CC257" s="276"/>
      <c r="CD257" s="275"/>
      <c r="CE257" s="275"/>
      <c r="CF257" s="270"/>
      <c r="CG257" s="270"/>
      <c r="CH257" s="269"/>
      <c r="CI257" s="281"/>
      <c r="CJ257" s="270"/>
      <c r="CK257" s="278"/>
      <c r="CL257" s="278"/>
      <c r="CM257" s="278"/>
      <c r="CN257" s="279"/>
      <c r="CO257" s="279"/>
      <c r="CP257" s="269"/>
      <c r="CQ257" s="281"/>
      <c r="CR257" s="276"/>
      <c r="CS257" s="272"/>
      <c r="CT257" s="272"/>
      <c r="CU257" s="278"/>
      <c r="CV257" s="278"/>
      <c r="CW257" s="278"/>
      <c r="CX257" s="278"/>
      <c r="CY257" s="278"/>
      <c r="CZ257" s="278"/>
      <c r="DA257" s="278"/>
      <c r="DB257" s="281"/>
      <c r="DC257" s="276"/>
      <c r="DD257" s="276"/>
      <c r="DE257" s="269"/>
      <c r="DF257" s="269"/>
      <c r="DG257" s="270"/>
      <c r="DH257" s="270"/>
      <c r="DI257" s="276"/>
      <c r="DJ257" s="276"/>
      <c r="DK257" s="276"/>
      <c r="DL257" s="276"/>
      <c r="DM257" s="272"/>
      <c r="DN257" s="269"/>
      <c r="DO257" s="269"/>
      <c r="DP257" s="272"/>
      <c r="DQ257" s="269"/>
      <c r="DR257" s="281"/>
      <c r="DS257" s="269"/>
      <c r="DT257" s="274"/>
      <c r="DU257" s="275"/>
      <c r="DV257" s="275"/>
      <c r="DW257" s="273"/>
      <c r="DX257" s="273"/>
      <c r="DY257" s="275"/>
      <c r="DZ257" s="275"/>
      <c r="EA257" s="275"/>
      <c r="EB257" s="275"/>
      <c r="EC257" s="275"/>
      <c r="ED257" s="275"/>
      <c r="EE257" s="275"/>
      <c r="EF257" s="275"/>
      <c r="EG257" s="275"/>
      <c r="EH257" s="275"/>
      <c r="EI257" s="275"/>
      <c r="EJ257" s="275"/>
      <c r="EK257" s="273"/>
      <c r="EL257" s="289"/>
      <c r="EM257" s="289"/>
      <c r="EN257" s="289"/>
      <c r="EO257" s="289"/>
      <c r="EP257" s="289"/>
      <c r="EQ257" s="289"/>
      <c r="ER257" s="289"/>
      <c r="ES257" s="289"/>
      <c r="ET257" s="289"/>
      <c r="EU257" s="289"/>
      <c r="EV257" s="289"/>
      <c r="EW257" s="289"/>
      <c r="EX257" s="289"/>
      <c r="EY257" s="289"/>
      <c r="EZ257" s="289"/>
      <c r="FA257" s="289"/>
      <c r="FB257" s="289"/>
      <c r="FC257" s="289"/>
      <c r="FD257" s="289"/>
      <c r="FE257" s="290"/>
      <c r="FF257" s="290"/>
      <c r="FG257" s="290"/>
      <c r="FH257" s="290"/>
      <c r="FI257" s="290"/>
      <c r="FJ257" s="290"/>
      <c r="FK257" s="290"/>
      <c r="FL257" s="290"/>
      <c r="FM257" s="290"/>
      <c r="FN257" s="290"/>
      <c r="FO257" s="290"/>
      <c r="FP257" s="290"/>
      <c r="FQ257" s="290"/>
      <c r="FR257" s="290"/>
      <c r="FS257" s="290"/>
      <c r="FT257" s="290"/>
      <c r="FU257" s="290"/>
      <c r="FV257" s="290"/>
      <c r="FW257" s="290"/>
      <c r="FX257" s="268"/>
      <c r="FY257" s="268"/>
      <c r="FZ257" s="268"/>
      <c r="GA257" s="268"/>
      <c r="GB257" s="268"/>
      <c r="GC257" s="268"/>
      <c r="GD257" s="268"/>
      <c r="GE257" s="268"/>
      <c r="GF257" s="268"/>
      <c r="GG257" s="268"/>
      <c r="GH257" s="268"/>
      <c r="GI257" s="268"/>
      <c r="GJ257" s="268"/>
      <c r="GK257" s="268"/>
      <c r="GL257" s="268"/>
      <c r="GM257" s="268"/>
      <c r="GN257" s="268"/>
      <c r="GO257" s="268"/>
      <c r="HB257" s="294"/>
      <c r="HC257" s="294"/>
      <c r="HL257" s="341"/>
      <c r="HM257" s="341"/>
      <c r="HN257" s="341"/>
    </row>
    <row r="258" spans="1:222" x14ac:dyDescent="0.3">
      <c r="A258" s="269"/>
      <c r="B258" s="270"/>
      <c r="C258" s="270"/>
      <c r="D258" s="269"/>
      <c r="E258" s="281"/>
      <c r="F258" s="269"/>
      <c r="G258" s="384"/>
      <c r="H258" s="276"/>
      <c r="I258" s="272"/>
      <c r="J258" s="271"/>
      <c r="K258" s="269"/>
      <c r="L258" s="270"/>
      <c r="M258" s="270"/>
      <c r="N258" s="269"/>
      <c r="O258" s="270"/>
      <c r="P258" s="270"/>
      <c r="Q258" s="270"/>
      <c r="R258" s="270"/>
      <c r="S258" s="270"/>
      <c r="T258" s="270"/>
      <c r="U258" s="270"/>
      <c r="V258" s="270"/>
      <c r="W258" s="270"/>
      <c r="X258" s="270"/>
      <c r="Y258" s="270"/>
      <c r="Z258" s="269"/>
      <c r="AA258" s="269"/>
      <c r="AB258" s="269"/>
      <c r="AC258" s="269"/>
      <c r="AD258" s="281"/>
      <c r="AE258" s="281"/>
      <c r="AF258" s="276"/>
      <c r="AG258" s="276"/>
      <c r="AH258" s="281"/>
      <c r="AI258" s="281"/>
      <c r="AJ258" s="269"/>
      <c r="AK258" s="276"/>
      <c r="AL258" s="276"/>
      <c r="AM258" s="270"/>
      <c r="AN258" s="270"/>
      <c r="AO258" s="270"/>
      <c r="AP258" s="270"/>
      <c r="AQ258" s="273"/>
      <c r="AR258" s="273"/>
      <c r="AS258" s="273"/>
      <c r="AT258" s="273"/>
      <c r="AU258" s="270"/>
      <c r="AV258" s="276"/>
      <c r="AW258" s="276"/>
      <c r="AX258" s="275"/>
      <c r="AY258" s="276"/>
      <c r="AZ258" s="276"/>
      <c r="BA258" s="275"/>
      <c r="BB258" s="276"/>
      <c r="BC258" s="276"/>
      <c r="BD258" s="276"/>
      <c r="BE258" s="276"/>
      <c r="BF258" s="270"/>
      <c r="BG258" s="351"/>
      <c r="BH258" s="270"/>
      <c r="BI258" s="270"/>
      <c r="BJ258" s="276"/>
      <c r="BK258" s="276"/>
      <c r="BL258" s="370"/>
      <c r="BM258" s="373"/>
      <c r="BN258" s="370"/>
      <c r="BO258" s="282"/>
      <c r="BP258" s="276"/>
      <c r="BQ258" s="273"/>
      <c r="BR258" s="281"/>
      <c r="BS258" s="276"/>
      <c r="BT258" s="272"/>
      <c r="BU258" s="272"/>
      <c r="BV258" s="272"/>
      <c r="BW258" s="272"/>
      <c r="BX258" s="272"/>
      <c r="BY258" s="272"/>
      <c r="BZ258" s="272"/>
      <c r="CA258" s="277"/>
      <c r="CB258" s="273"/>
      <c r="CC258" s="276"/>
      <c r="CD258" s="275"/>
      <c r="CE258" s="275"/>
      <c r="CF258" s="270"/>
      <c r="CG258" s="270"/>
      <c r="CH258" s="269"/>
      <c r="CI258" s="281"/>
      <c r="CJ258" s="270"/>
      <c r="CK258" s="278"/>
      <c r="CL258" s="278"/>
      <c r="CM258" s="278"/>
      <c r="CN258" s="279"/>
      <c r="CO258" s="279"/>
      <c r="CP258" s="269"/>
      <c r="CQ258" s="281"/>
      <c r="CR258" s="276"/>
      <c r="CS258" s="272"/>
      <c r="CT258" s="272"/>
      <c r="CU258" s="278"/>
      <c r="CV258" s="278"/>
      <c r="CW258" s="278"/>
      <c r="CX258" s="278"/>
      <c r="CY258" s="278"/>
      <c r="CZ258" s="278"/>
      <c r="DA258" s="278"/>
      <c r="DB258" s="281"/>
      <c r="DC258" s="276"/>
      <c r="DD258" s="276"/>
      <c r="DE258" s="269"/>
      <c r="DF258" s="269"/>
      <c r="DG258" s="270"/>
      <c r="DH258" s="270"/>
      <c r="DI258" s="276"/>
      <c r="DJ258" s="276"/>
      <c r="DK258" s="276"/>
      <c r="DL258" s="276"/>
      <c r="DM258" s="272"/>
      <c r="DN258" s="269"/>
      <c r="DO258" s="269"/>
      <c r="DP258" s="272"/>
      <c r="DQ258" s="269"/>
      <c r="DR258" s="281"/>
      <c r="DS258" s="269"/>
      <c r="DT258" s="274"/>
      <c r="DU258" s="275"/>
      <c r="DV258" s="275"/>
      <c r="DW258" s="273"/>
      <c r="DX258" s="273"/>
      <c r="DY258" s="275"/>
      <c r="DZ258" s="275"/>
      <c r="EA258" s="275"/>
      <c r="EB258" s="275"/>
      <c r="EC258" s="275"/>
      <c r="ED258" s="275"/>
      <c r="EE258" s="275"/>
      <c r="EF258" s="275"/>
      <c r="EG258" s="275"/>
      <c r="EH258" s="275"/>
      <c r="EI258" s="275"/>
      <c r="EJ258" s="275"/>
      <c r="EK258" s="273"/>
      <c r="EL258" s="289"/>
      <c r="EM258" s="289"/>
      <c r="EN258" s="289"/>
      <c r="EO258" s="289"/>
      <c r="EP258" s="289"/>
      <c r="EQ258" s="289"/>
      <c r="ER258" s="289"/>
      <c r="ES258" s="289"/>
      <c r="ET258" s="289"/>
      <c r="EU258" s="289"/>
      <c r="EV258" s="289"/>
      <c r="EW258" s="289"/>
      <c r="EX258" s="289"/>
      <c r="EY258" s="289"/>
      <c r="EZ258" s="289"/>
      <c r="FA258" s="289"/>
      <c r="FB258" s="289"/>
      <c r="FC258" s="289"/>
      <c r="FD258" s="289"/>
      <c r="FE258" s="290"/>
      <c r="FF258" s="290"/>
      <c r="FG258" s="290"/>
      <c r="FH258" s="290"/>
      <c r="FI258" s="290"/>
      <c r="FJ258" s="290"/>
      <c r="FK258" s="290"/>
      <c r="FL258" s="290"/>
      <c r="FM258" s="290"/>
      <c r="FN258" s="290"/>
      <c r="FO258" s="290"/>
      <c r="FP258" s="290"/>
      <c r="FQ258" s="290"/>
      <c r="FR258" s="290"/>
      <c r="FS258" s="290"/>
      <c r="FT258" s="290"/>
      <c r="FU258" s="290"/>
      <c r="FV258" s="290"/>
      <c r="FW258" s="290"/>
      <c r="FX258" s="268"/>
      <c r="FY258" s="268"/>
      <c r="FZ258" s="268"/>
      <c r="GA258" s="268"/>
      <c r="GB258" s="268"/>
      <c r="GC258" s="268"/>
      <c r="GD258" s="268"/>
      <c r="GE258" s="268"/>
      <c r="GF258" s="268"/>
      <c r="GG258" s="268"/>
      <c r="GH258" s="268"/>
      <c r="GI258" s="268"/>
      <c r="GJ258" s="268"/>
      <c r="GK258" s="268"/>
      <c r="GL258" s="268"/>
      <c r="GM258" s="268"/>
      <c r="GN258" s="268"/>
      <c r="GO258" s="268"/>
      <c r="HB258" s="294"/>
      <c r="HC258" s="294"/>
      <c r="HL258" s="341"/>
      <c r="HM258" s="341"/>
      <c r="HN258" s="341"/>
    </row>
    <row r="259" spans="1:222" x14ac:dyDescent="0.3">
      <c r="A259" s="269"/>
      <c r="B259" s="270"/>
      <c r="C259" s="270"/>
      <c r="D259" s="269"/>
      <c r="E259" s="281"/>
      <c r="F259" s="269"/>
      <c r="G259" s="384"/>
      <c r="H259" s="276"/>
      <c r="I259" s="272"/>
      <c r="J259" s="271"/>
      <c r="K259" s="269"/>
      <c r="L259" s="270"/>
      <c r="M259" s="270"/>
      <c r="N259" s="269"/>
      <c r="O259" s="270"/>
      <c r="P259" s="270"/>
      <c r="Q259" s="270"/>
      <c r="R259" s="270"/>
      <c r="S259" s="270"/>
      <c r="T259" s="270"/>
      <c r="U259" s="270"/>
      <c r="V259" s="270"/>
      <c r="W259" s="270"/>
      <c r="X259" s="270"/>
      <c r="Y259" s="270"/>
      <c r="Z259" s="269"/>
      <c r="AA259" s="269"/>
      <c r="AB259" s="269"/>
      <c r="AC259" s="269"/>
      <c r="AD259" s="281"/>
      <c r="AE259" s="281"/>
      <c r="AF259" s="276"/>
      <c r="AG259" s="276"/>
      <c r="AH259" s="281"/>
      <c r="AI259" s="281"/>
      <c r="AJ259" s="269"/>
      <c r="AK259" s="276"/>
      <c r="AL259" s="276"/>
      <c r="AM259" s="270"/>
      <c r="AN259" s="270"/>
      <c r="AO259" s="270"/>
      <c r="AP259" s="270"/>
      <c r="AQ259" s="273"/>
      <c r="AR259" s="273"/>
      <c r="AS259" s="273"/>
      <c r="AT259" s="273"/>
      <c r="AU259" s="270"/>
      <c r="AV259" s="276"/>
      <c r="AW259" s="276"/>
      <c r="AX259" s="275"/>
      <c r="AY259" s="276"/>
      <c r="AZ259" s="276"/>
      <c r="BA259" s="275"/>
      <c r="BB259" s="276"/>
      <c r="BC259" s="276"/>
      <c r="BD259" s="276"/>
      <c r="BE259" s="276"/>
      <c r="BF259" s="270"/>
      <c r="BG259" s="351"/>
      <c r="BH259" s="270"/>
      <c r="BI259" s="270"/>
      <c r="BJ259" s="276"/>
      <c r="BK259" s="276"/>
      <c r="BL259" s="370"/>
      <c r="BM259" s="373"/>
      <c r="BN259" s="370"/>
      <c r="BO259" s="282"/>
      <c r="BP259" s="276"/>
      <c r="BQ259" s="273"/>
      <c r="BR259" s="281"/>
      <c r="BS259" s="276"/>
      <c r="BT259" s="272"/>
      <c r="BU259" s="272"/>
      <c r="BV259" s="272"/>
      <c r="BW259" s="272"/>
      <c r="BX259" s="272"/>
      <c r="BY259" s="272"/>
      <c r="BZ259" s="272"/>
      <c r="CA259" s="277"/>
      <c r="CB259" s="273"/>
      <c r="CC259" s="276"/>
      <c r="CD259" s="275"/>
      <c r="CE259" s="275"/>
      <c r="CF259" s="270"/>
      <c r="CG259" s="270"/>
      <c r="CH259" s="269"/>
      <c r="CI259" s="281"/>
      <c r="CJ259" s="270"/>
      <c r="CK259" s="278"/>
      <c r="CL259" s="278"/>
      <c r="CM259" s="278"/>
      <c r="CN259" s="279"/>
      <c r="CO259" s="279"/>
      <c r="CP259" s="269"/>
      <c r="CQ259" s="281"/>
      <c r="CR259" s="276"/>
      <c r="CS259" s="272"/>
      <c r="CT259" s="272"/>
      <c r="CU259" s="278"/>
      <c r="CV259" s="278"/>
      <c r="CW259" s="278"/>
      <c r="CX259" s="278"/>
      <c r="CY259" s="278"/>
      <c r="CZ259" s="278"/>
      <c r="DA259" s="278"/>
      <c r="DB259" s="281"/>
      <c r="DC259" s="276"/>
      <c r="DD259" s="276"/>
      <c r="DE259" s="269"/>
      <c r="DF259" s="269"/>
      <c r="DG259" s="270"/>
      <c r="DH259" s="270"/>
      <c r="DI259" s="276"/>
      <c r="DJ259" s="276"/>
      <c r="DK259" s="276"/>
      <c r="DL259" s="276"/>
      <c r="DM259" s="272"/>
      <c r="DN259" s="269"/>
      <c r="DO259" s="269"/>
      <c r="DP259" s="272"/>
      <c r="DQ259" s="269"/>
      <c r="DR259" s="281"/>
      <c r="DS259" s="269"/>
      <c r="DT259" s="274"/>
      <c r="DU259" s="275"/>
      <c r="DV259" s="275"/>
      <c r="DW259" s="273"/>
      <c r="DX259" s="273"/>
      <c r="DY259" s="275"/>
      <c r="DZ259" s="275"/>
      <c r="EA259" s="275"/>
      <c r="EB259" s="275"/>
      <c r="EC259" s="275"/>
      <c r="ED259" s="275"/>
      <c r="EE259" s="275"/>
      <c r="EF259" s="275"/>
      <c r="EG259" s="275"/>
      <c r="EH259" s="275"/>
      <c r="EI259" s="275"/>
      <c r="EJ259" s="275"/>
      <c r="EK259" s="273"/>
      <c r="EL259" s="289"/>
      <c r="EM259" s="289"/>
      <c r="EN259" s="289"/>
      <c r="EO259" s="289"/>
      <c r="EP259" s="289"/>
      <c r="EQ259" s="289"/>
      <c r="ER259" s="289"/>
      <c r="ES259" s="289"/>
      <c r="ET259" s="289"/>
      <c r="EU259" s="289"/>
      <c r="EV259" s="289"/>
      <c r="EW259" s="289"/>
      <c r="EX259" s="289"/>
      <c r="EY259" s="289"/>
      <c r="EZ259" s="289"/>
      <c r="FA259" s="289"/>
      <c r="FB259" s="289"/>
      <c r="FC259" s="289"/>
      <c r="FD259" s="289"/>
      <c r="FE259" s="290"/>
      <c r="FF259" s="290"/>
      <c r="FG259" s="290"/>
      <c r="FH259" s="290"/>
      <c r="FI259" s="290"/>
      <c r="FJ259" s="290"/>
      <c r="FK259" s="290"/>
      <c r="FL259" s="290"/>
      <c r="FM259" s="290"/>
      <c r="FN259" s="290"/>
      <c r="FO259" s="290"/>
      <c r="FP259" s="290"/>
      <c r="FQ259" s="290"/>
      <c r="FR259" s="290"/>
      <c r="FS259" s="290"/>
      <c r="FT259" s="290"/>
      <c r="FU259" s="290"/>
      <c r="FV259" s="290"/>
      <c r="FW259" s="290"/>
      <c r="FX259" s="268"/>
      <c r="FY259" s="268"/>
      <c r="FZ259" s="268"/>
      <c r="GA259" s="268"/>
      <c r="GB259" s="268"/>
      <c r="GC259" s="268"/>
      <c r="GD259" s="268"/>
      <c r="GE259" s="268"/>
      <c r="GF259" s="268"/>
      <c r="GG259" s="268"/>
      <c r="GH259" s="268"/>
      <c r="GI259" s="268"/>
      <c r="GJ259" s="268"/>
      <c r="GK259" s="268"/>
      <c r="GL259" s="268"/>
      <c r="GM259" s="268"/>
      <c r="GN259" s="268"/>
      <c r="GO259" s="268"/>
      <c r="HB259" s="294"/>
      <c r="HC259" s="294"/>
      <c r="HL259" s="341"/>
      <c r="HM259" s="341"/>
      <c r="HN259" s="341"/>
    </row>
    <row r="260" spans="1:222" x14ac:dyDescent="0.3">
      <c r="A260" s="269"/>
      <c r="B260" s="270"/>
      <c r="C260" s="270"/>
      <c r="D260" s="269"/>
      <c r="E260" s="281"/>
      <c r="F260" s="269"/>
      <c r="G260" s="384"/>
      <c r="H260" s="276"/>
      <c r="I260" s="272"/>
      <c r="J260" s="271"/>
      <c r="K260" s="269"/>
      <c r="L260" s="270"/>
      <c r="M260" s="270"/>
      <c r="N260" s="269"/>
      <c r="O260" s="270"/>
      <c r="P260" s="270"/>
      <c r="Q260" s="270"/>
      <c r="R260" s="270"/>
      <c r="S260" s="270"/>
      <c r="T260" s="270"/>
      <c r="U260" s="270"/>
      <c r="V260" s="270"/>
      <c r="W260" s="270"/>
      <c r="X260" s="270"/>
      <c r="Y260" s="270"/>
      <c r="Z260" s="269"/>
      <c r="AA260" s="269"/>
      <c r="AB260" s="269"/>
      <c r="AC260" s="269"/>
      <c r="AD260" s="281"/>
      <c r="AE260" s="281"/>
      <c r="AF260" s="276"/>
      <c r="AG260" s="276"/>
      <c r="AH260" s="281"/>
      <c r="AI260" s="281"/>
      <c r="AJ260" s="269"/>
      <c r="AK260" s="276"/>
      <c r="AL260" s="276"/>
      <c r="AM260" s="270"/>
      <c r="AN260" s="270"/>
      <c r="AO260" s="270"/>
      <c r="AP260" s="270"/>
      <c r="AQ260" s="273"/>
      <c r="AR260" s="273"/>
      <c r="AS260" s="273"/>
      <c r="AT260" s="273"/>
      <c r="AU260" s="270"/>
      <c r="AV260" s="276"/>
      <c r="AW260" s="276"/>
      <c r="AX260" s="275"/>
      <c r="AY260" s="276"/>
      <c r="AZ260" s="276"/>
      <c r="BA260" s="275"/>
      <c r="BB260" s="276"/>
      <c r="BC260" s="276"/>
      <c r="BD260" s="276"/>
      <c r="BE260" s="276"/>
      <c r="BF260" s="270"/>
      <c r="BG260" s="351"/>
      <c r="BH260" s="270"/>
      <c r="BI260" s="270"/>
      <c r="BJ260" s="276"/>
      <c r="BK260" s="276"/>
      <c r="BL260" s="370"/>
      <c r="BM260" s="373"/>
      <c r="BN260" s="370"/>
      <c r="BO260" s="282"/>
      <c r="BP260" s="276"/>
      <c r="BQ260" s="273"/>
      <c r="BR260" s="281"/>
      <c r="BS260" s="276"/>
      <c r="BT260" s="272"/>
      <c r="BU260" s="272"/>
      <c r="BV260" s="272"/>
      <c r="BW260" s="272"/>
      <c r="BX260" s="272"/>
      <c r="BY260" s="272"/>
      <c r="BZ260" s="272"/>
      <c r="CA260" s="277"/>
      <c r="CB260" s="273"/>
      <c r="CC260" s="276"/>
      <c r="CD260" s="275"/>
      <c r="CE260" s="275"/>
      <c r="CF260" s="270"/>
      <c r="CG260" s="270"/>
      <c r="CH260" s="269"/>
      <c r="CI260" s="281"/>
      <c r="CJ260" s="270"/>
      <c r="CK260" s="278"/>
      <c r="CL260" s="278"/>
      <c r="CM260" s="278"/>
      <c r="CN260" s="279"/>
      <c r="CO260" s="279"/>
      <c r="CP260" s="269"/>
      <c r="CQ260" s="281"/>
      <c r="CR260" s="276"/>
      <c r="CS260" s="272"/>
      <c r="CT260" s="272"/>
      <c r="CU260" s="278"/>
      <c r="CV260" s="278"/>
      <c r="CW260" s="278"/>
      <c r="CX260" s="278"/>
      <c r="CY260" s="278"/>
      <c r="CZ260" s="278"/>
      <c r="DA260" s="278"/>
      <c r="DB260" s="281"/>
      <c r="DC260" s="276"/>
      <c r="DD260" s="276"/>
      <c r="DE260" s="269"/>
      <c r="DF260" s="269"/>
      <c r="DG260" s="270"/>
      <c r="DH260" s="270"/>
      <c r="DI260" s="276"/>
      <c r="DJ260" s="276"/>
      <c r="DK260" s="276"/>
      <c r="DL260" s="276"/>
      <c r="DM260" s="272"/>
      <c r="DN260" s="269"/>
      <c r="DO260" s="269"/>
      <c r="DP260" s="272"/>
      <c r="DQ260" s="269"/>
      <c r="DR260" s="281"/>
      <c r="DS260" s="269"/>
      <c r="DT260" s="274"/>
      <c r="DU260" s="275"/>
      <c r="DV260" s="275"/>
      <c r="DW260" s="273"/>
      <c r="DX260" s="273"/>
      <c r="DY260" s="275"/>
      <c r="DZ260" s="275"/>
      <c r="EA260" s="275"/>
      <c r="EB260" s="275"/>
      <c r="EC260" s="275"/>
      <c r="ED260" s="275"/>
      <c r="EE260" s="275"/>
      <c r="EF260" s="275"/>
      <c r="EG260" s="275"/>
      <c r="EH260" s="275"/>
      <c r="EI260" s="275"/>
      <c r="EJ260" s="275"/>
      <c r="EK260" s="273"/>
      <c r="EL260" s="289"/>
      <c r="EM260" s="289"/>
      <c r="EN260" s="289"/>
      <c r="EO260" s="289"/>
      <c r="EP260" s="289"/>
      <c r="EQ260" s="289"/>
      <c r="ER260" s="289"/>
      <c r="ES260" s="289"/>
      <c r="ET260" s="289"/>
      <c r="EU260" s="289"/>
      <c r="EV260" s="289"/>
      <c r="EW260" s="289"/>
      <c r="EX260" s="289"/>
      <c r="EY260" s="289"/>
      <c r="EZ260" s="289"/>
      <c r="FA260" s="289"/>
      <c r="FB260" s="289"/>
      <c r="FC260" s="289"/>
      <c r="FD260" s="289"/>
      <c r="FE260" s="290"/>
      <c r="FF260" s="290"/>
      <c r="FG260" s="290"/>
      <c r="FH260" s="290"/>
      <c r="FI260" s="290"/>
      <c r="FJ260" s="290"/>
      <c r="FK260" s="290"/>
      <c r="FL260" s="290"/>
      <c r="FM260" s="290"/>
      <c r="FN260" s="290"/>
      <c r="FO260" s="290"/>
      <c r="FP260" s="290"/>
      <c r="FQ260" s="290"/>
      <c r="FR260" s="290"/>
      <c r="FS260" s="290"/>
      <c r="FT260" s="290"/>
      <c r="FU260" s="290"/>
      <c r="FV260" s="290"/>
      <c r="FW260" s="290"/>
      <c r="FX260" s="268"/>
      <c r="FY260" s="268"/>
      <c r="FZ260" s="268"/>
      <c r="GA260" s="268"/>
      <c r="GB260" s="268"/>
      <c r="GC260" s="268"/>
      <c r="GD260" s="268"/>
      <c r="GE260" s="268"/>
      <c r="GF260" s="268"/>
      <c r="GG260" s="268"/>
      <c r="GH260" s="268"/>
      <c r="GI260" s="268"/>
      <c r="GJ260" s="268"/>
      <c r="GK260" s="268"/>
      <c r="GL260" s="268"/>
      <c r="GM260" s="268"/>
      <c r="GN260" s="268"/>
      <c r="GO260" s="268"/>
      <c r="HB260" s="294"/>
      <c r="HC260" s="294"/>
      <c r="HL260" s="341"/>
      <c r="HM260" s="341"/>
      <c r="HN260" s="341"/>
    </row>
    <row r="261" spans="1:222" x14ac:dyDescent="0.3">
      <c r="A261" s="269"/>
      <c r="B261" s="270"/>
      <c r="C261" s="270"/>
      <c r="D261" s="269"/>
      <c r="E261" s="281"/>
      <c r="F261" s="269"/>
      <c r="G261" s="384"/>
      <c r="H261" s="276"/>
      <c r="I261" s="272"/>
      <c r="J261" s="271"/>
      <c r="K261" s="269"/>
      <c r="L261" s="270"/>
      <c r="M261" s="270"/>
      <c r="N261" s="269"/>
      <c r="O261" s="270"/>
      <c r="P261" s="270"/>
      <c r="Q261" s="270"/>
      <c r="R261" s="270"/>
      <c r="S261" s="270"/>
      <c r="T261" s="270"/>
      <c r="U261" s="270"/>
      <c r="V261" s="270"/>
      <c r="W261" s="270"/>
      <c r="X261" s="270"/>
      <c r="Y261" s="270"/>
      <c r="Z261" s="269"/>
      <c r="AA261" s="269"/>
      <c r="AB261" s="269"/>
      <c r="AC261" s="269"/>
      <c r="AD261" s="281"/>
      <c r="AE261" s="281"/>
      <c r="AF261" s="276"/>
      <c r="AG261" s="276"/>
      <c r="AH261" s="281"/>
      <c r="AI261" s="281"/>
      <c r="AJ261" s="269"/>
      <c r="AK261" s="276"/>
      <c r="AL261" s="276"/>
      <c r="AM261" s="270"/>
      <c r="AN261" s="270"/>
      <c r="AO261" s="270"/>
      <c r="AP261" s="270"/>
      <c r="AQ261" s="273"/>
      <c r="AR261" s="273"/>
      <c r="AS261" s="273"/>
      <c r="AT261" s="273"/>
      <c r="AU261" s="270"/>
      <c r="AV261" s="276"/>
      <c r="AW261" s="276"/>
      <c r="AX261" s="275"/>
      <c r="AY261" s="276"/>
      <c r="AZ261" s="276"/>
      <c r="BA261" s="275"/>
      <c r="BB261" s="276"/>
      <c r="BC261" s="276"/>
      <c r="BD261" s="276"/>
      <c r="BE261" s="276"/>
      <c r="BF261" s="270"/>
      <c r="BG261" s="351"/>
      <c r="BH261" s="270"/>
      <c r="BI261" s="270"/>
      <c r="BJ261" s="276"/>
      <c r="BK261" s="276"/>
      <c r="BL261" s="370"/>
      <c r="BM261" s="373"/>
      <c r="BN261" s="370"/>
      <c r="BO261" s="282"/>
      <c r="BP261" s="276"/>
      <c r="BQ261" s="273"/>
      <c r="BR261" s="281"/>
      <c r="BS261" s="276"/>
      <c r="BT261" s="272"/>
      <c r="BU261" s="272"/>
      <c r="BV261" s="272"/>
      <c r="BW261" s="272"/>
      <c r="BX261" s="272"/>
      <c r="BY261" s="272"/>
      <c r="BZ261" s="272"/>
      <c r="CA261" s="277"/>
      <c r="CB261" s="273"/>
      <c r="CC261" s="276"/>
      <c r="CD261" s="275"/>
      <c r="CE261" s="275"/>
      <c r="CF261" s="270"/>
      <c r="CG261" s="270"/>
      <c r="CH261" s="269"/>
      <c r="CI261" s="281"/>
      <c r="CJ261" s="270"/>
      <c r="CK261" s="278"/>
      <c r="CL261" s="278"/>
      <c r="CM261" s="278"/>
      <c r="CN261" s="279"/>
      <c r="CO261" s="279"/>
      <c r="CP261" s="269"/>
      <c r="CQ261" s="281"/>
      <c r="CR261" s="276"/>
      <c r="CS261" s="272"/>
      <c r="CT261" s="272"/>
      <c r="CU261" s="278"/>
      <c r="CV261" s="278"/>
      <c r="CW261" s="278"/>
      <c r="CX261" s="278"/>
      <c r="CY261" s="278"/>
      <c r="CZ261" s="278"/>
      <c r="DA261" s="278"/>
      <c r="DB261" s="281"/>
      <c r="DC261" s="276"/>
      <c r="DD261" s="276"/>
      <c r="DE261" s="269"/>
      <c r="DF261" s="269"/>
      <c r="DG261" s="270"/>
      <c r="DH261" s="270"/>
      <c r="DI261" s="276"/>
      <c r="DJ261" s="276"/>
      <c r="DK261" s="276"/>
      <c r="DL261" s="276"/>
      <c r="DM261" s="272"/>
      <c r="DN261" s="269"/>
      <c r="DO261" s="269"/>
      <c r="DP261" s="272"/>
      <c r="DQ261" s="269"/>
      <c r="DR261" s="281"/>
      <c r="DS261" s="269"/>
      <c r="DT261" s="274"/>
      <c r="DU261" s="275"/>
      <c r="DV261" s="275"/>
      <c r="DW261" s="273"/>
      <c r="DX261" s="273"/>
      <c r="DY261" s="275"/>
      <c r="DZ261" s="275"/>
      <c r="EA261" s="275"/>
      <c r="EB261" s="275"/>
      <c r="EC261" s="275"/>
      <c r="ED261" s="275"/>
      <c r="EE261" s="275"/>
      <c r="EF261" s="275"/>
      <c r="EG261" s="275"/>
      <c r="EH261" s="275"/>
      <c r="EI261" s="275"/>
      <c r="EJ261" s="275"/>
      <c r="EK261" s="273"/>
      <c r="EL261" s="289"/>
      <c r="EM261" s="289"/>
      <c r="EN261" s="289"/>
      <c r="EO261" s="289"/>
      <c r="EP261" s="289"/>
      <c r="EQ261" s="289"/>
      <c r="ER261" s="289"/>
      <c r="ES261" s="289"/>
      <c r="ET261" s="289"/>
      <c r="EU261" s="289"/>
      <c r="EV261" s="289"/>
      <c r="EW261" s="289"/>
      <c r="EX261" s="289"/>
      <c r="EY261" s="289"/>
      <c r="EZ261" s="289"/>
      <c r="FA261" s="289"/>
      <c r="FB261" s="289"/>
      <c r="FC261" s="289"/>
      <c r="FD261" s="289"/>
      <c r="FE261" s="290"/>
      <c r="FF261" s="290"/>
      <c r="FG261" s="290"/>
      <c r="FH261" s="290"/>
      <c r="FI261" s="290"/>
      <c r="FJ261" s="290"/>
      <c r="FK261" s="290"/>
      <c r="FL261" s="290"/>
      <c r="FM261" s="290"/>
      <c r="FN261" s="290"/>
      <c r="FO261" s="290"/>
      <c r="FP261" s="290"/>
      <c r="FQ261" s="290"/>
      <c r="FR261" s="290"/>
      <c r="FS261" s="290"/>
      <c r="FT261" s="290"/>
      <c r="FU261" s="290"/>
      <c r="FV261" s="290"/>
      <c r="FW261" s="290"/>
      <c r="FX261" s="268"/>
      <c r="FY261" s="268"/>
      <c r="FZ261" s="268"/>
      <c r="GA261" s="268"/>
      <c r="GB261" s="268"/>
      <c r="GC261" s="268"/>
      <c r="GD261" s="268"/>
      <c r="GE261" s="268"/>
      <c r="GF261" s="268"/>
      <c r="GG261" s="268"/>
      <c r="GH261" s="268"/>
      <c r="GI261" s="268"/>
      <c r="GJ261" s="268"/>
      <c r="GK261" s="268"/>
      <c r="GL261" s="268"/>
      <c r="GM261" s="268"/>
      <c r="GN261" s="268"/>
      <c r="GO261" s="268"/>
      <c r="HB261" s="294"/>
      <c r="HC261" s="294"/>
      <c r="HL261" s="341"/>
      <c r="HM261" s="341"/>
      <c r="HN261" s="341"/>
    </row>
    <row r="262" spans="1:222" x14ac:dyDescent="0.3">
      <c r="A262" s="269"/>
      <c r="B262" s="270"/>
      <c r="C262" s="270"/>
      <c r="D262" s="269"/>
      <c r="E262" s="281"/>
      <c r="F262" s="269"/>
      <c r="G262" s="384"/>
      <c r="H262" s="276"/>
      <c r="I262" s="272"/>
      <c r="J262" s="271"/>
      <c r="K262" s="269"/>
      <c r="L262" s="270"/>
      <c r="M262" s="270"/>
      <c r="N262" s="269"/>
      <c r="O262" s="270"/>
      <c r="P262" s="270"/>
      <c r="Q262" s="270"/>
      <c r="R262" s="270"/>
      <c r="S262" s="270"/>
      <c r="T262" s="270"/>
      <c r="U262" s="270"/>
      <c r="V262" s="270"/>
      <c r="W262" s="270"/>
      <c r="X262" s="270"/>
      <c r="Y262" s="270"/>
      <c r="Z262" s="269"/>
      <c r="AA262" s="269"/>
      <c r="AB262" s="269"/>
      <c r="AC262" s="269"/>
      <c r="AD262" s="281"/>
      <c r="AE262" s="281"/>
      <c r="AF262" s="276"/>
      <c r="AG262" s="276"/>
      <c r="AH262" s="281"/>
      <c r="AI262" s="281"/>
      <c r="AJ262" s="269"/>
      <c r="AK262" s="276"/>
      <c r="AL262" s="276"/>
      <c r="AM262" s="270"/>
      <c r="AN262" s="270"/>
      <c r="AO262" s="270"/>
      <c r="AP262" s="270"/>
      <c r="AQ262" s="273"/>
      <c r="AR262" s="273"/>
      <c r="AS262" s="273"/>
      <c r="AT262" s="273"/>
      <c r="AU262" s="270"/>
      <c r="AV262" s="276"/>
      <c r="AW262" s="276"/>
      <c r="AX262" s="275"/>
      <c r="AY262" s="276"/>
      <c r="AZ262" s="276"/>
      <c r="BA262" s="275"/>
      <c r="BB262" s="276"/>
      <c r="BC262" s="276"/>
      <c r="BD262" s="276"/>
      <c r="BE262" s="276"/>
      <c r="BF262" s="270"/>
      <c r="BG262" s="351"/>
      <c r="BH262" s="270"/>
      <c r="BI262" s="270"/>
      <c r="BJ262" s="276"/>
      <c r="BK262" s="276"/>
      <c r="BL262" s="370"/>
      <c r="BM262" s="373"/>
      <c r="BN262" s="370"/>
      <c r="BO262" s="282"/>
      <c r="BP262" s="276"/>
      <c r="BQ262" s="273"/>
      <c r="BR262" s="281"/>
      <c r="BS262" s="276"/>
      <c r="BT262" s="272"/>
      <c r="BU262" s="272"/>
      <c r="BV262" s="272"/>
      <c r="BW262" s="272"/>
      <c r="BX262" s="272"/>
      <c r="BY262" s="272"/>
      <c r="BZ262" s="272"/>
      <c r="CA262" s="277"/>
      <c r="CB262" s="273"/>
      <c r="CC262" s="276"/>
      <c r="CD262" s="275"/>
      <c r="CE262" s="275"/>
      <c r="CF262" s="270"/>
      <c r="CG262" s="270"/>
      <c r="CH262" s="269"/>
      <c r="CI262" s="281"/>
      <c r="CJ262" s="270"/>
      <c r="CK262" s="278"/>
      <c r="CL262" s="278"/>
      <c r="CM262" s="278"/>
      <c r="CN262" s="279"/>
      <c r="CO262" s="279"/>
      <c r="CP262" s="269"/>
      <c r="CQ262" s="281"/>
      <c r="CR262" s="276"/>
      <c r="CS262" s="272"/>
      <c r="CT262" s="272"/>
      <c r="CU262" s="278"/>
      <c r="CV262" s="278"/>
      <c r="CW262" s="278"/>
      <c r="CX262" s="278"/>
      <c r="CY262" s="278"/>
      <c r="CZ262" s="278"/>
      <c r="DA262" s="278"/>
      <c r="DB262" s="281"/>
      <c r="DC262" s="276"/>
      <c r="DD262" s="276"/>
      <c r="DE262" s="269"/>
      <c r="DF262" s="269"/>
      <c r="DG262" s="270"/>
      <c r="DH262" s="270"/>
      <c r="DI262" s="276"/>
      <c r="DJ262" s="276"/>
      <c r="DK262" s="276"/>
      <c r="DL262" s="276"/>
      <c r="DM262" s="272"/>
      <c r="DN262" s="269"/>
      <c r="DO262" s="269"/>
      <c r="DP262" s="272"/>
      <c r="DQ262" s="269"/>
      <c r="DR262" s="281"/>
      <c r="DS262" s="269"/>
      <c r="DT262" s="274"/>
      <c r="DU262" s="275"/>
      <c r="DV262" s="275"/>
      <c r="DW262" s="273"/>
      <c r="DX262" s="273"/>
      <c r="DY262" s="275"/>
      <c r="DZ262" s="275"/>
      <c r="EA262" s="275"/>
      <c r="EB262" s="275"/>
      <c r="EC262" s="275"/>
      <c r="ED262" s="275"/>
      <c r="EE262" s="275"/>
      <c r="EF262" s="275"/>
      <c r="EG262" s="275"/>
      <c r="EH262" s="275"/>
      <c r="EI262" s="275"/>
      <c r="EJ262" s="275"/>
      <c r="EK262" s="273"/>
      <c r="EL262" s="289"/>
      <c r="EM262" s="289"/>
      <c r="EN262" s="289"/>
      <c r="EO262" s="289"/>
      <c r="EP262" s="289"/>
      <c r="EQ262" s="289"/>
      <c r="ER262" s="289"/>
      <c r="ES262" s="289"/>
      <c r="ET262" s="289"/>
      <c r="EU262" s="289"/>
      <c r="EV262" s="289"/>
      <c r="EW262" s="289"/>
      <c r="EX262" s="289"/>
      <c r="EY262" s="289"/>
      <c r="EZ262" s="289"/>
      <c r="FA262" s="289"/>
      <c r="FB262" s="289"/>
      <c r="FC262" s="289"/>
      <c r="FD262" s="289"/>
      <c r="FE262" s="290"/>
      <c r="FF262" s="290"/>
      <c r="FG262" s="290"/>
      <c r="FH262" s="290"/>
      <c r="FI262" s="290"/>
      <c r="FJ262" s="290"/>
      <c r="FK262" s="290"/>
      <c r="FL262" s="290"/>
      <c r="FM262" s="290"/>
      <c r="FN262" s="290"/>
      <c r="FO262" s="290"/>
      <c r="FP262" s="290"/>
      <c r="FQ262" s="290"/>
      <c r="FR262" s="290"/>
      <c r="FS262" s="290"/>
      <c r="FT262" s="290"/>
      <c r="FU262" s="290"/>
      <c r="FV262" s="290"/>
      <c r="FW262" s="290"/>
      <c r="FX262" s="268"/>
      <c r="FY262" s="268"/>
      <c r="FZ262" s="268"/>
      <c r="GA262" s="268"/>
      <c r="GB262" s="268"/>
      <c r="GC262" s="268"/>
      <c r="GD262" s="268"/>
      <c r="GE262" s="268"/>
      <c r="GF262" s="268"/>
      <c r="GG262" s="268"/>
      <c r="GH262" s="268"/>
      <c r="GI262" s="268"/>
      <c r="GJ262" s="268"/>
      <c r="GK262" s="268"/>
      <c r="GL262" s="268"/>
      <c r="GM262" s="268"/>
      <c r="GN262" s="268"/>
      <c r="GO262" s="268"/>
      <c r="HB262" s="294"/>
      <c r="HC262" s="294"/>
      <c r="HL262" s="341"/>
      <c r="HM262" s="341"/>
      <c r="HN262" s="341"/>
    </row>
    <row r="263" spans="1:222" x14ac:dyDescent="0.3">
      <c r="A263" s="269"/>
      <c r="B263" s="270"/>
      <c r="C263" s="270"/>
      <c r="D263" s="269"/>
      <c r="E263" s="281"/>
      <c r="F263" s="269"/>
      <c r="G263" s="384"/>
      <c r="H263" s="276"/>
      <c r="I263" s="272"/>
      <c r="J263" s="271"/>
      <c r="K263" s="269"/>
      <c r="L263" s="270"/>
      <c r="M263" s="270"/>
      <c r="N263" s="269"/>
      <c r="O263" s="270"/>
      <c r="P263" s="270"/>
      <c r="Q263" s="270"/>
      <c r="R263" s="270"/>
      <c r="S263" s="270"/>
      <c r="T263" s="270"/>
      <c r="U263" s="270"/>
      <c r="V263" s="270"/>
      <c r="W263" s="270"/>
      <c r="X263" s="270"/>
      <c r="Y263" s="270"/>
      <c r="Z263" s="269"/>
      <c r="AA263" s="269"/>
      <c r="AB263" s="269"/>
      <c r="AC263" s="269"/>
      <c r="AD263" s="281"/>
      <c r="AE263" s="281"/>
      <c r="AF263" s="276"/>
      <c r="AG263" s="276"/>
      <c r="AH263" s="281"/>
      <c r="AI263" s="281"/>
      <c r="AJ263" s="269"/>
      <c r="AK263" s="276"/>
      <c r="AL263" s="276"/>
      <c r="AM263" s="270"/>
      <c r="AN263" s="270"/>
      <c r="AO263" s="270"/>
      <c r="AP263" s="270"/>
      <c r="AQ263" s="273"/>
      <c r="AR263" s="273"/>
      <c r="AS263" s="273"/>
      <c r="AT263" s="273"/>
      <c r="AU263" s="270"/>
      <c r="AV263" s="276"/>
      <c r="AW263" s="276"/>
      <c r="AX263" s="275"/>
      <c r="AY263" s="276"/>
      <c r="AZ263" s="276"/>
      <c r="BA263" s="275"/>
      <c r="BB263" s="276"/>
      <c r="BC263" s="276"/>
      <c r="BD263" s="276"/>
      <c r="BE263" s="276"/>
      <c r="BF263" s="270"/>
      <c r="BG263" s="351"/>
      <c r="BH263" s="270"/>
      <c r="BI263" s="270"/>
      <c r="BJ263" s="276"/>
      <c r="BK263" s="276"/>
      <c r="BL263" s="370"/>
      <c r="BM263" s="373"/>
      <c r="BN263" s="370"/>
      <c r="BO263" s="282"/>
      <c r="BP263" s="276"/>
      <c r="BQ263" s="273"/>
      <c r="BR263" s="281"/>
      <c r="BS263" s="276"/>
      <c r="BT263" s="272"/>
      <c r="BU263" s="272"/>
      <c r="BV263" s="272"/>
      <c r="BW263" s="272"/>
      <c r="BX263" s="272"/>
      <c r="BY263" s="272"/>
      <c r="BZ263" s="272"/>
      <c r="CA263" s="277"/>
      <c r="CB263" s="273"/>
      <c r="CC263" s="276"/>
      <c r="CD263" s="275"/>
      <c r="CE263" s="275"/>
      <c r="CF263" s="270"/>
      <c r="CG263" s="270"/>
      <c r="CH263" s="269"/>
      <c r="CI263" s="281"/>
      <c r="CJ263" s="270"/>
      <c r="CK263" s="278"/>
      <c r="CL263" s="278"/>
      <c r="CM263" s="278"/>
      <c r="CN263" s="279"/>
      <c r="CO263" s="279"/>
      <c r="CP263" s="269"/>
      <c r="CQ263" s="281"/>
      <c r="CR263" s="276"/>
      <c r="CS263" s="272"/>
      <c r="CT263" s="272"/>
      <c r="CU263" s="278"/>
      <c r="CV263" s="278"/>
      <c r="CW263" s="278"/>
      <c r="CX263" s="278"/>
      <c r="CY263" s="278"/>
      <c r="CZ263" s="278"/>
      <c r="DA263" s="278"/>
      <c r="DB263" s="281"/>
      <c r="DC263" s="276"/>
      <c r="DD263" s="276"/>
      <c r="DE263" s="269"/>
      <c r="DF263" s="269"/>
      <c r="DG263" s="270"/>
      <c r="DH263" s="270"/>
      <c r="DI263" s="276"/>
      <c r="DJ263" s="276"/>
      <c r="DK263" s="276"/>
      <c r="DL263" s="276"/>
      <c r="DM263" s="272"/>
      <c r="DN263" s="269"/>
      <c r="DO263" s="269"/>
      <c r="DP263" s="272"/>
      <c r="DQ263" s="269"/>
      <c r="DR263" s="281"/>
      <c r="DS263" s="269"/>
      <c r="DT263" s="274"/>
      <c r="DU263" s="275"/>
      <c r="DV263" s="275"/>
      <c r="DW263" s="273"/>
      <c r="DX263" s="273"/>
      <c r="DY263" s="275"/>
      <c r="DZ263" s="275"/>
      <c r="EA263" s="275"/>
      <c r="EB263" s="275"/>
      <c r="EC263" s="275"/>
      <c r="ED263" s="275"/>
      <c r="EE263" s="275"/>
      <c r="EF263" s="275"/>
      <c r="EG263" s="275"/>
      <c r="EH263" s="275"/>
      <c r="EI263" s="275"/>
      <c r="EJ263" s="275"/>
      <c r="EK263" s="273"/>
      <c r="EL263" s="289"/>
      <c r="EM263" s="289"/>
      <c r="EN263" s="289"/>
      <c r="EO263" s="289"/>
      <c r="EP263" s="289"/>
      <c r="EQ263" s="289"/>
      <c r="ER263" s="289"/>
      <c r="ES263" s="289"/>
      <c r="ET263" s="289"/>
      <c r="EU263" s="289"/>
      <c r="EV263" s="289"/>
      <c r="EW263" s="289"/>
      <c r="EX263" s="289"/>
      <c r="EY263" s="289"/>
      <c r="EZ263" s="289"/>
      <c r="FA263" s="289"/>
      <c r="FB263" s="289"/>
      <c r="FC263" s="289"/>
      <c r="FD263" s="289"/>
      <c r="FE263" s="290"/>
      <c r="FF263" s="290"/>
      <c r="FG263" s="290"/>
      <c r="FH263" s="290"/>
      <c r="FI263" s="290"/>
      <c r="FJ263" s="290"/>
      <c r="FK263" s="290"/>
      <c r="FL263" s="290"/>
      <c r="FM263" s="290"/>
      <c r="FN263" s="290"/>
      <c r="FO263" s="290"/>
      <c r="FP263" s="290"/>
      <c r="FQ263" s="290"/>
      <c r="FR263" s="290"/>
      <c r="FS263" s="290"/>
      <c r="FT263" s="290"/>
      <c r="FU263" s="290"/>
      <c r="FV263" s="290"/>
      <c r="FW263" s="290"/>
      <c r="FX263" s="268"/>
      <c r="FY263" s="268"/>
      <c r="FZ263" s="268"/>
      <c r="GA263" s="268"/>
      <c r="GB263" s="268"/>
      <c r="GC263" s="268"/>
      <c r="GD263" s="268"/>
      <c r="GE263" s="268"/>
      <c r="GF263" s="268"/>
      <c r="GG263" s="268"/>
      <c r="GH263" s="268"/>
      <c r="GI263" s="268"/>
      <c r="GJ263" s="268"/>
      <c r="GK263" s="268"/>
      <c r="GL263" s="268"/>
      <c r="GM263" s="268"/>
      <c r="GN263" s="268"/>
      <c r="GO263" s="268"/>
      <c r="HB263" s="294"/>
      <c r="HC263" s="294"/>
      <c r="HL263" s="341"/>
      <c r="HM263" s="341"/>
      <c r="HN263" s="341"/>
    </row>
    <row r="264" spans="1:222" x14ac:dyDescent="0.3">
      <c r="A264" s="269"/>
      <c r="B264" s="270"/>
      <c r="C264" s="270"/>
      <c r="D264" s="269"/>
      <c r="E264" s="281"/>
      <c r="F264" s="269"/>
      <c r="G264" s="384"/>
      <c r="H264" s="276"/>
      <c r="I264" s="272"/>
      <c r="J264" s="271"/>
      <c r="K264" s="269"/>
      <c r="L264" s="270"/>
      <c r="M264" s="270"/>
      <c r="N264" s="269"/>
      <c r="O264" s="270"/>
      <c r="P264" s="270"/>
      <c r="Q264" s="270"/>
      <c r="R264" s="270"/>
      <c r="S264" s="270"/>
      <c r="T264" s="270"/>
      <c r="U264" s="270"/>
      <c r="V264" s="270"/>
      <c r="W264" s="270"/>
      <c r="X264" s="270"/>
      <c r="Y264" s="270"/>
      <c r="Z264" s="269"/>
      <c r="AA264" s="269"/>
      <c r="AB264" s="269"/>
      <c r="AC264" s="269"/>
      <c r="AD264" s="281"/>
      <c r="AE264" s="281"/>
      <c r="AF264" s="276"/>
      <c r="AG264" s="276"/>
      <c r="AH264" s="281"/>
      <c r="AI264" s="281"/>
      <c r="AJ264" s="269"/>
      <c r="AK264" s="276"/>
      <c r="AL264" s="276"/>
      <c r="AM264" s="270"/>
      <c r="AN264" s="270"/>
      <c r="AO264" s="270"/>
      <c r="AP264" s="270"/>
      <c r="AQ264" s="273"/>
      <c r="AR264" s="273"/>
      <c r="AS264" s="273"/>
      <c r="AT264" s="273"/>
      <c r="AU264" s="270"/>
      <c r="AV264" s="276"/>
      <c r="AW264" s="276"/>
      <c r="AX264" s="275"/>
      <c r="AY264" s="276"/>
      <c r="AZ264" s="276"/>
      <c r="BA264" s="275"/>
      <c r="BB264" s="276"/>
      <c r="BC264" s="276"/>
      <c r="BD264" s="276"/>
      <c r="BE264" s="276"/>
      <c r="BF264" s="270"/>
      <c r="BG264" s="351"/>
      <c r="BH264" s="270"/>
      <c r="BI264" s="270"/>
      <c r="BJ264" s="276"/>
      <c r="BK264" s="276"/>
      <c r="BL264" s="370"/>
      <c r="BM264" s="373"/>
      <c r="BN264" s="370"/>
      <c r="BO264" s="282"/>
      <c r="BP264" s="276"/>
      <c r="BQ264" s="273"/>
      <c r="BR264" s="281"/>
      <c r="BS264" s="276"/>
      <c r="BT264" s="272"/>
      <c r="BU264" s="272"/>
      <c r="BV264" s="272"/>
      <c r="BW264" s="272"/>
      <c r="BX264" s="272"/>
      <c r="BY264" s="272"/>
      <c r="BZ264" s="272"/>
      <c r="CA264" s="277"/>
      <c r="CB264" s="273"/>
      <c r="CC264" s="276"/>
      <c r="CD264" s="275"/>
      <c r="CE264" s="275"/>
      <c r="CF264" s="270"/>
      <c r="CG264" s="270"/>
      <c r="CH264" s="269"/>
      <c r="CI264" s="281"/>
      <c r="CJ264" s="270"/>
      <c r="CK264" s="278"/>
      <c r="CL264" s="278"/>
      <c r="CM264" s="278"/>
      <c r="CN264" s="279"/>
      <c r="CO264" s="279"/>
      <c r="CP264" s="269"/>
      <c r="CQ264" s="281"/>
      <c r="CR264" s="276"/>
      <c r="CS264" s="272"/>
      <c r="CT264" s="272"/>
      <c r="CU264" s="278"/>
      <c r="CV264" s="278"/>
      <c r="CW264" s="278"/>
      <c r="CX264" s="278"/>
      <c r="CY264" s="278"/>
      <c r="CZ264" s="278"/>
      <c r="DA264" s="278"/>
      <c r="DB264" s="281"/>
      <c r="DC264" s="276"/>
      <c r="DD264" s="276"/>
      <c r="DE264" s="269"/>
      <c r="DF264" s="269"/>
      <c r="DG264" s="270"/>
      <c r="DH264" s="270"/>
      <c r="DI264" s="276"/>
      <c r="DJ264" s="276"/>
      <c r="DK264" s="276"/>
      <c r="DL264" s="276"/>
      <c r="DM264" s="272"/>
      <c r="DN264" s="269"/>
      <c r="DO264" s="269"/>
      <c r="DP264" s="272"/>
      <c r="DQ264" s="269"/>
      <c r="DR264" s="281"/>
      <c r="DS264" s="269"/>
      <c r="DT264" s="274"/>
      <c r="DU264" s="275"/>
      <c r="DV264" s="275"/>
      <c r="DW264" s="273"/>
      <c r="DX264" s="273"/>
      <c r="DY264" s="275"/>
      <c r="DZ264" s="275"/>
      <c r="EA264" s="275"/>
      <c r="EB264" s="275"/>
      <c r="EC264" s="275"/>
      <c r="ED264" s="275"/>
      <c r="EE264" s="275"/>
      <c r="EF264" s="275"/>
      <c r="EG264" s="275"/>
      <c r="EH264" s="275"/>
      <c r="EI264" s="275"/>
      <c r="EJ264" s="275"/>
      <c r="EK264" s="273"/>
      <c r="EL264" s="289"/>
      <c r="EM264" s="289"/>
      <c r="EN264" s="289"/>
      <c r="EO264" s="289"/>
      <c r="EP264" s="289"/>
      <c r="EQ264" s="289"/>
      <c r="ER264" s="289"/>
      <c r="ES264" s="289"/>
      <c r="ET264" s="289"/>
      <c r="EU264" s="289"/>
      <c r="EV264" s="289"/>
      <c r="EW264" s="289"/>
      <c r="EX264" s="289"/>
      <c r="EY264" s="289"/>
      <c r="EZ264" s="289"/>
      <c r="FA264" s="289"/>
      <c r="FB264" s="289"/>
      <c r="FC264" s="289"/>
      <c r="FD264" s="289"/>
      <c r="FE264" s="290"/>
      <c r="FF264" s="290"/>
      <c r="FG264" s="290"/>
      <c r="FH264" s="290"/>
      <c r="FI264" s="290"/>
      <c r="FJ264" s="290"/>
      <c r="FK264" s="290"/>
      <c r="FL264" s="290"/>
      <c r="FM264" s="290"/>
      <c r="FN264" s="290"/>
      <c r="FO264" s="290"/>
      <c r="FP264" s="290"/>
      <c r="FQ264" s="290"/>
      <c r="FR264" s="290"/>
      <c r="FS264" s="290"/>
      <c r="FT264" s="290"/>
      <c r="FU264" s="290"/>
      <c r="FV264" s="290"/>
      <c r="FW264" s="290"/>
      <c r="FX264" s="268"/>
      <c r="FY264" s="268"/>
      <c r="FZ264" s="268"/>
      <c r="GA264" s="268"/>
      <c r="GB264" s="268"/>
      <c r="GC264" s="268"/>
      <c r="GD264" s="268"/>
      <c r="GE264" s="268"/>
      <c r="GF264" s="268"/>
      <c r="GG264" s="268"/>
      <c r="GH264" s="268"/>
      <c r="GI264" s="268"/>
      <c r="GJ264" s="268"/>
      <c r="GK264" s="268"/>
      <c r="GL264" s="268"/>
      <c r="GM264" s="268"/>
      <c r="GN264" s="268"/>
      <c r="GO264" s="268"/>
      <c r="HB264" s="294"/>
      <c r="HC264" s="294"/>
      <c r="HL264" s="341"/>
      <c r="HM264" s="341"/>
      <c r="HN264" s="341"/>
    </row>
    <row r="265" spans="1:222" x14ac:dyDescent="0.3">
      <c r="A265" s="269"/>
      <c r="B265" s="270"/>
      <c r="C265" s="270"/>
      <c r="D265" s="269"/>
      <c r="E265" s="281"/>
      <c r="F265" s="269"/>
      <c r="G265" s="384"/>
      <c r="H265" s="276"/>
      <c r="I265" s="272"/>
      <c r="J265" s="271"/>
      <c r="K265" s="269"/>
      <c r="L265" s="270"/>
      <c r="M265" s="270"/>
      <c r="N265" s="269"/>
      <c r="O265" s="270"/>
      <c r="P265" s="270"/>
      <c r="Q265" s="270"/>
      <c r="R265" s="270"/>
      <c r="S265" s="270"/>
      <c r="T265" s="270"/>
      <c r="U265" s="270"/>
      <c r="V265" s="270"/>
      <c r="W265" s="270"/>
      <c r="X265" s="270"/>
      <c r="Y265" s="270"/>
      <c r="Z265" s="269"/>
      <c r="AA265" s="269"/>
      <c r="AB265" s="269"/>
      <c r="AC265" s="269"/>
      <c r="AD265" s="281"/>
      <c r="AE265" s="281"/>
      <c r="AF265" s="276"/>
      <c r="AG265" s="276"/>
      <c r="AH265" s="281"/>
      <c r="AI265" s="281"/>
      <c r="AJ265" s="269"/>
      <c r="AK265" s="276"/>
      <c r="AL265" s="276"/>
      <c r="AM265" s="270"/>
      <c r="AN265" s="270"/>
      <c r="AO265" s="270"/>
      <c r="AP265" s="270"/>
      <c r="AQ265" s="273"/>
      <c r="AR265" s="273"/>
      <c r="AS265" s="273"/>
      <c r="AT265" s="273"/>
      <c r="AU265" s="270"/>
      <c r="AV265" s="276"/>
      <c r="AW265" s="276"/>
      <c r="AX265" s="275"/>
      <c r="AY265" s="276"/>
      <c r="AZ265" s="276"/>
      <c r="BA265" s="275"/>
      <c r="BB265" s="276"/>
      <c r="BC265" s="276"/>
      <c r="BD265" s="276"/>
      <c r="BE265" s="276"/>
      <c r="BF265" s="270"/>
      <c r="BG265" s="351"/>
      <c r="BH265" s="270"/>
      <c r="BI265" s="270"/>
      <c r="BJ265" s="276"/>
      <c r="BK265" s="276"/>
      <c r="BL265" s="370"/>
      <c r="BM265" s="373"/>
      <c r="BN265" s="370"/>
      <c r="BO265" s="282"/>
      <c r="BP265" s="276"/>
      <c r="BQ265" s="273"/>
      <c r="BR265" s="281"/>
      <c r="BS265" s="276"/>
      <c r="BT265" s="272"/>
      <c r="BU265" s="272"/>
      <c r="BV265" s="272"/>
      <c r="BW265" s="272"/>
      <c r="BX265" s="272"/>
      <c r="BY265" s="272"/>
      <c r="BZ265" s="272"/>
      <c r="CA265" s="277"/>
      <c r="CB265" s="273"/>
      <c r="CC265" s="276"/>
      <c r="CD265" s="275"/>
      <c r="CE265" s="275"/>
      <c r="CF265" s="270"/>
      <c r="CG265" s="270"/>
      <c r="CH265" s="269"/>
      <c r="CI265" s="281"/>
      <c r="CJ265" s="270"/>
      <c r="CK265" s="278"/>
      <c r="CL265" s="278"/>
      <c r="CM265" s="278"/>
      <c r="CN265" s="279"/>
      <c r="CO265" s="279"/>
      <c r="CP265" s="269"/>
      <c r="CQ265" s="281"/>
      <c r="CR265" s="276"/>
      <c r="CS265" s="272"/>
      <c r="CT265" s="272"/>
      <c r="CU265" s="278"/>
      <c r="CV265" s="278"/>
      <c r="CW265" s="278"/>
      <c r="CX265" s="278"/>
      <c r="CY265" s="278"/>
      <c r="CZ265" s="278"/>
      <c r="DA265" s="278"/>
      <c r="DB265" s="281"/>
      <c r="DC265" s="276"/>
      <c r="DD265" s="276"/>
      <c r="DE265" s="269"/>
      <c r="DF265" s="269"/>
      <c r="DG265" s="270"/>
      <c r="DH265" s="270"/>
      <c r="DI265" s="276"/>
      <c r="DJ265" s="276"/>
      <c r="DK265" s="276"/>
      <c r="DL265" s="276"/>
      <c r="DM265" s="272"/>
      <c r="DN265" s="269"/>
      <c r="DO265" s="269"/>
      <c r="DP265" s="272"/>
      <c r="DQ265" s="269"/>
      <c r="DR265" s="281"/>
      <c r="DS265" s="269"/>
      <c r="DT265" s="274"/>
      <c r="DU265" s="275"/>
      <c r="DV265" s="275"/>
      <c r="DW265" s="273"/>
      <c r="DX265" s="273"/>
      <c r="DY265" s="275"/>
      <c r="DZ265" s="275"/>
      <c r="EA265" s="275"/>
      <c r="EB265" s="275"/>
      <c r="EC265" s="275"/>
      <c r="ED265" s="275"/>
      <c r="EE265" s="275"/>
      <c r="EF265" s="275"/>
      <c r="EG265" s="275"/>
      <c r="EH265" s="275"/>
      <c r="EI265" s="275"/>
      <c r="EJ265" s="275"/>
      <c r="EK265" s="273"/>
      <c r="EL265" s="289"/>
      <c r="EM265" s="289"/>
      <c r="EN265" s="289"/>
      <c r="EO265" s="289"/>
      <c r="EP265" s="289"/>
      <c r="EQ265" s="289"/>
      <c r="ER265" s="289"/>
      <c r="ES265" s="289"/>
      <c r="ET265" s="289"/>
      <c r="EU265" s="289"/>
      <c r="EV265" s="289"/>
      <c r="EW265" s="289"/>
      <c r="EX265" s="289"/>
      <c r="EY265" s="289"/>
      <c r="EZ265" s="289"/>
      <c r="FA265" s="289"/>
      <c r="FB265" s="289"/>
      <c r="FC265" s="289"/>
      <c r="FD265" s="289"/>
      <c r="FE265" s="290"/>
      <c r="FF265" s="290"/>
      <c r="FG265" s="290"/>
      <c r="FH265" s="290"/>
      <c r="FI265" s="290"/>
      <c r="FJ265" s="290"/>
      <c r="FK265" s="290"/>
      <c r="FL265" s="290"/>
      <c r="FM265" s="290"/>
      <c r="FN265" s="290"/>
      <c r="FO265" s="290"/>
      <c r="FP265" s="290"/>
      <c r="FQ265" s="290"/>
      <c r="FR265" s="290"/>
      <c r="FS265" s="290"/>
      <c r="FT265" s="290"/>
      <c r="FU265" s="290"/>
      <c r="FV265" s="290"/>
      <c r="FW265" s="290"/>
      <c r="FX265" s="268"/>
      <c r="FY265" s="268"/>
      <c r="FZ265" s="268"/>
      <c r="GA265" s="268"/>
      <c r="GB265" s="268"/>
      <c r="GC265" s="268"/>
      <c r="GD265" s="268"/>
      <c r="GE265" s="268"/>
      <c r="GF265" s="268"/>
      <c r="GG265" s="268"/>
      <c r="GH265" s="268"/>
      <c r="GI265" s="268"/>
      <c r="GJ265" s="268"/>
      <c r="GK265" s="268"/>
      <c r="GL265" s="268"/>
      <c r="GM265" s="268"/>
      <c r="GN265" s="268"/>
      <c r="GO265" s="268"/>
      <c r="HB265" s="294"/>
      <c r="HC265" s="294"/>
      <c r="HL265" s="341"/>
      <c r="HM265" s="341"/>
      <c r="HN265" s="341"/>
    </row>
    <row r="266" spans="1:222" x14ac:dyDescent="0.3">
      <c r="A266" s="269"/>
      <c r="B266" s="270"/>
      <c r="C266" s="270"/>
      <c r="D266" s="269"/>
      <c r="E266" s="281"/>
      <c r="F266" s="269"/>
      <c r="G266" s="384"/>
      <c r="H266" s="276"/>
      <c r="I266" s="272"/>
      <c r="J266" s="271"/>
      <c r="K266" s="269"/>
      <c r="L266" s="270"/>
      <c r="M266" s="270"/>
      <c r="N266" s="269"/>
      <c r="O266" s="270"/>
      <c r="P266" s="270"/>
      <c r="Q266" s="270"/>
      <c r="R266" s="270"/>
      <c r="S266" s="270"/>
      <c r="T266" s="270"/>
      <c r="U266" s="270"/>
      <c r="V266" s="270"/>
      <c r="W266" s="270"/>
      <c r="X266" s="270"/>
      <c r="Y266" s="270"/>
      <c r="Z266" s="269"/>
      <c r="AA266" s="269"/>
      <c r="AB266" s="269"/>
      <c r="AC266" s="269"/>
      <c r="AD266" s="281"/>
      <c r="AE266" s="281"/>
      <c r="AF266" s="276"/>
      <c r="AG266" s="276"/>
      <c r="AH266" s="281"/>
      <c r="AI266" s="281"/>
      <c r="AJ266" s="269"/>
      <c r="AK266" s="276"/>
      <c r="AL266" s="276"/>
      <c r="AM266" s="270"/>
      <c r="AN266" s="270"/>
      <c r="AO266" s="270"/>
      <c r="AP266" s="270"/>
      <c r="AQ266" s="273"/>
      <c r="AR266" s="273"/>
      <c r="AS266" s="273"/>
      <c r="AT266" s="273"/>
      <c r="AU266" s="270"/>
      <c r="AV266" s="276"/>
      <c r="AW266" s="276"/>
      <c r="AX266" s="275"/>
      <c r="AY266" s="276"/>
      <c r="AZ266" s="276"/>
      <c r="BA266" s="275"/>
      <c r="BB266" s="276"/>
      <c r="BC266" s="276"/>
      <c r="BD266" s="276"/>
      <c r="BE266" s="276"/>
      <c r="BF266" s="270"/>
      <c r="BG266" s="351"/>
      <c r="BH266" s="270"/>
      <c r="BI266" s="270"/>
      <c r="BJ266" s="276"/>
      <c r="BK266" s="276"/>
      <c r="BL266" s="370"/>
      <c r="BM266" s="373"/>
      <c r="BN266" s="370"/>
      <c r="BO266" s="282"/>
      <c r="BP266" s="276"/>
      <c r="BQ266" s="273"/>
      <c r="BR266" s="281"/>
      <c r="BS266" s="276"/>
      <c r="BT266" s="272"/>
      <c r="BU266" s="272"/>
      <c r="BV266" s="272"/>
      <c r="BW266" s="272"/>
      <c r="BX266" s="272"/>
      <c r="BY266" s="272"/>
      <c r="BZ266" s="272"/>
      <c r="CA266" s="277"/>
      <c r="CB266" s="273"/>
      <c r="CC266" s="276"/>
      <c r="CD266" s="275"/>
      <c r="CE266" s="275"/>
      <c r="CF266" s="270"/>
      <c r="CG266" s="270"/>
      <c r="CH266" s="269"/>
      <c r="CI266" s="281"/>
      <c r="CJ266" s="270"/>
      <c r="CK266" s="278"/>
      <c r="CL266" s="278"/>
      <c r="CM266" s="278"/>
      <c r="CN266" s="279"/>
      <c r="CO266" s="279"/>
      <c r="CP266" s="269"/>
      <c r="CQ266" s="281"/>
      <c r="CR266" s="276"/>
      <c r="CS266" s="272"/>
      <c r="CT266" s="272"/>
      <c r="CU266" s="278"/>
      <c r="CV266" s="278"/>
      <c r="CW266" s="278"/>
      <c r="CX266" s="278"/>
      <c r="CY266" s="278"/>
      <c r="CZ266" s="278"/>
      <c r="DA266" s="278"/>
      <c r="DB266" s="281"/>
      <c r="DC266" s="276"/>
      <c r="DD266" s="276"/>
      <c r="DE266" s="269"/>
      <c r="DF266" s="269"/>
      <c r="DG266" s="270"/>
      <c r="DH266" s="270"/>
      <c r="DI266" s="276"/>
      <c r="DJ266" s="276"/>
      <c r="DK266" s="276"/>
      <c r="DL266" s="276"/>
      <c r="DM266" s="272"/>
      <c r="DN266" s="269"/>
      <c r="DO266" s="269"/>
      <c r="DP266" s="272"/>
      <c r="DQ266" s="269"/>
      <c r="DR266" s="281"/>
      <c r="DS266" s="269"/>
      <c r="DT266" s="274"/>
      <c r="DU266" s="275"/>
      <c r="DV266" s="275"/>
      <c r="DW266" s="273"/>
      <c r="DX266" s="273"/>
      <c r="DY266" s="275"/>
      <c r="DZ266" s="275"/>
      <c r="EA266" s="275"/>
      <c r="EB266" s="275"/>
      <c r="EC266" s="275"/>
      <c r="ED266" s="275"/>
      <c r="EE266" s="275"/>
      <c r="EF266" s="275"/>
      <c r="EG266" s="275"/>
      <c r="EH266" s="275"/>
      <c r="EI266" s="275"/>
      <c r="EJ266" s="275"/>
      <c r="EK266" s="273"/>
      <c r="EL266" s="289"/>
      <c r="EM266" s="289"/>
      <c r="EN266" s="289"/>
      <c r="EO266" s="289"/>
      <c r="EP266" s="289"/>
      <c r="EQ266" s="289"/>
      <c r="ER266" s="289"/>
      <c r="ES266" s="289"/>
      <c r="ET266" s="289"/>
      <c r="EU266" s="289"/>
      <c r="EV266" s="289"/>
      <c r="EW266" s="289"/>
      <c r="EX266" s="289"/>
      <c r="EY266" s="289"/>
      <c r="EZ266" s="289"/>
      <c r="FA266" s="289"/>
      <c r="FB266" s="289"/>
      <c r="FC266" s="289"/>
      <c r="FD266" s="289"/>
      <c r="FE266" s="290"/>
      <c r="FF266" s="290"/>
      <c r="FG266" s="290"/>
      <c r="FH266" s="290"/>
      <c r="FI266" s="290"/>
      <c r="FJ266" s="290"/>
      <c r="FK266" s="290"/>
      <c r="FL266" s="290"/>
      <c r="FM266" s="290"/>
      <c r="FN266" s="290"/>
      <c r="FO266" s="290"/>
      <c r="FP266" s="290"/>
      <c r="FQ266" s="290"/>
      <c r="FR266" s="290"/>
      <c r="FS266" s="290"/>
      <c r="FT266" s="290"/>
      <c r="FU266" s="290"/>
      <c r="FV266" s="290"/>
      <c r="FW266" s="290"/>
      <c r="FX266" s="268"/>
      <c r="FY266" s="268"/>
      <c r="FZ266" s="268"/>
      <c r="GA266" s="268"/>
      <c r="GB266" s="268"/>
      <c r="GC266" s="268"/>
      <c r="GD266" s="268"/>
      <c r="GE266" s="268"/>
      <c r="GF266" s="268"/>
      <c r="GG266" s="268"/>
      <c r="GH266" s="268"/>
      <c r="GI266" s="268"/>
      <c r="GJ266" s="268"/>
      <c r="GK266" s="268"/>
      <c r="GL266" s="268"/>
      <c r="GM266" s="268"/>
      <c r="GN266" s="268"/>
      <c r="GO266" s="268"/>
      <c r="HB266" s="294"/>
      <c r="HC266" s="294"/>
      <c r="HL266" s="341"/>
      <c r="HM266" s="341"/>
      <c r="HN266" s="341"/>
    </row>
    <row r="267" spans="1:222" x14ac:dyDescent="0.3">
      <c r="A267" s="269"/>
      <c r="B267" s="270"/>
      <c r="C267" s="270"/>
      <c r="D267" s="269"/>
      <c r="E267" s="281"/>
      <c r="F267" s="269"/>
      <c r="G267" s="384"/>
      <c r="H267" s="276"/>
      <c r="I267" s="272"/>
      <c r="J267" s="271"/>
      <c r="K267" s="269"/>
      <c r="L267" s="270"/>
      <c r="M267" s="270"/>
      <c r="N267" s="269"/>
      <c r="O267" s="270"/>
      <c r="P267" s="270"/>
      <c r="Q267" s="270"/>
      <c r="R267" s="270"/>
      <c r="S267" s="270"/>
      <c r="T267" s="270"/>
      <c r="U267" s="270"/>
      <c r="V267" s="270"/>
      <c r="W267" s="270"/>
      <c r="X267" s="270"/>
      <c r="Y267" s="270"/>
      <c r="Z267" s="269"/>
      <c r="AA267" s="269"/>
      <c r="AB267" s="269"/>
      <c r="AC267" s="269"/>
      <c r="AD267" s="281"/>
      <c r="AE267" s="281"/>
      <c r="AF267" s="276"/>
      <c r="AG267" s="276"/>
      <c r="AH267" s="281"/>
      <c r="AI267" s="281"/>
      <c r="AJ267" s="269"/>
      <c r="AK267" s="276"/>
      <c r="AL267" s="276"/>
      <c r="AM267" s="270"/>
      <c r="AN267" s="270"/>
      <c r="AO267" s="270"/>
      <c r="AP267" s="270"/>
      <c r="AQ267" s="273"/>
      <c r="AR267" s="273"/>
      <c r="AS267" s="273"/>
      <c r="AT267" s="273"/>
      <c r="AU267" s="270"/>
      <c r="AV267" s="276"/>
      <c r="AW267" s="276"/>
      <c r="AX267" s="275"/>
      <c r="AY267" s="276"/>
      <c r="AZ267" s="276"/>
      <c r="BA267" s="275"/>
      <c r="BB267" s="276"/>
      <c r="BC267" s="276"/>
      <c r="BD267" s="276"/>
      <c r="BE267" s="276"/>
      <c r="BF267" s="270"/>
      <c r="BG267" s="351"/>
      <c r="BH267" s="270"/>
      <c r="BI267" s="270"/>
      <c r="BJ267" s="276"/>
      <c r="BK267" s="276"/>
      <c r="BL267" s="370"/>
      <c r="BM267" s="373"/>
      <c r="BN267" s="370"/>
      <c r="BO267" s="282"/>
      <c r="BP267" s="276"/>
      <c r="BQ267" s="273"/>
      <c r="BR267" s="281"/>
      <c r="BS267" s="276"/>
      <c r="BT267" s="272"/>
      <c r="BU267" s="272"/>
      <c r="BV267" s="272"/>
      <c r="BW267" s="272"/>
      <c r="BX267" s="272"/>
      <c r="BY267" s="272"/>
      <c r="BZ267" s="272"/>
      <c r="CA267" s="277"/>
      <c r="CB267" s="273"/>
      <c r="CC267" s="276"/>
      <c r="CD267" s="275"/>
      <c r="CE267" s="275"/>
      <c r="CF267" s="270"/>
      <c r="CG267" s="270"/>
      <c r="CH267" s="269"/>
      <c r="CI267" s="281"/>
      <c r="CJ267" s="270"/>
      <c r="CK267" s="278"/>
      <c r="CL267" s="278"/>
      <c r="CM267" s="278"/>
      <c r="CN267" s="279"/>
      <c r="CO267" s="279"/>
      <c r="CP267" s="269"/>
      <c r="CQ267" s="281"/>
      <c r="CR267" s="276"/>
      <c r="CS267" s="272"/>
      <c r="CT267" s="272"/>
      <c r="CU267" s="278"/>
      <c r="CV267" s="278"/>
      <c r="CW267" s="278"/>
      <c r="CX267" s="278"/>
      <c r="CY267" s="278"/>
      <c r="CZ267" s="278"/>
      <c r="DA267" s="278"/>
      <c r="DB267" s="281"/>
      <c r="DC267" s="276"/>
      <c r="DD267" s="276"/>
      <c r="DE267" s="269"/>
      <c r="DF267" s="269"/>
      <c r="DG267" s="270"/>
      <c r="DH267" s="270"/>
      <c r="DI267" s="276"/>
      <c r="DJ267" s="276"/>
      <c r="DK267" s="276"/>
      <c r="DL267" s="276"/>
      <c r="DM267" s="272"/>
      <c r="DN267" s="269"/>
      <c r="DO267" s="269"/>
      <c r="DP267" s="272"/>
      <c r="DQ267" s="269"/>
      <c r="DR267" s="281"/>
      <c r="DS267" s="269"/>
      <c r="DT267" s="274"/>
      <c r="DU267" s="275"/>
      <c r="DV267" s="275"/>
      <c r="DW267" s="273"/>
      <c r="DX267" s="273"/>
      <c r="DY267" s="275"/>
      <c r="DZ267" s="275"/>
      <c r="EA267" s="275"/>
      <c r="EB267" s="275"/>
      <c r="EC267" s="275"/>
      <c r="ED267" s="275"/>
      <c r="EE267" s="275"/>
      <c r="EF267" s="275"/>
      <c r="EG267" s="275"/>
      <c r="EH267" s="275"/>
      <c r="EI267" s="275"/>
      <c r="EJ267" s="275"/>
      <c r="EK267" s="273"/>
      <c r="EL267" s="289"/>
      <c r="EM267" s="289"/>
      <c r="EN267" s="289"/>
      <c r="EO267" s="289"/>
      <c r="EP267" s="289"/>
      <c r="EQ267" s="289"/>
      <c r="ER267" s="289"/>
      <c r="ES267" s="289"/>
      <c r="ET267" s="289"/>
      <c r="EU267" s="289"/>
      <c r="EV267" s="289"/>
      <c r="EW267" s="289"/>
      <c r="EX267" s="289"/>
      <c r="EY267" s="289"/>
      <c r="EZ267" s="289"/>
      <c r="FA267" s="289"/>
      <c r="FB267" s="289"/>
      <c r="FC267" s="289"/>
      <c r="FD267" s="289"/>
      <c r="FE267" s="290"/>
      <c r="FF267" s="290"/>
      <c r="FG267" s="290"/>
      <c r="FH267" s="290"/>
      <c r="FI267" s="290"/>
      <c r="FJ267" s="290"/>
      <c r="FK267" s="290"/>
      <c r="FL267" s="290"/>
      <c r="FM267" s="290"/>
      <c r="FN267" s="290"/>
      <c r="FO267" s="290"/>
      <c r="FP267" s="290"/>
      <c r="FQ267" s="290"/>
      <c r="FR267" s="290"/>
      <c r="FS267" s="290"/>
      <c r="FT267" s="290"/>
      <c r="FU267" s="290"/>
      <c r="FV267" s="290"/>
      <c r="FW267" s="290"/>
      <c r="FX267" s="268"/>
      <c r="FY267" s="268"/>
      <c r="FZ267" s="268"/>
      <c r="GA267" s="268"/>
      <c r="GB267" s="268"/>
      <c r="GC267" s="268"/>
      <c r="GD267" s="268"/>
      <c r="GE267" s="268"/>
      <c r="GF267" s="268"/>
      <c r="GG267" s="268"/>
      <c r="GH267" s="268"/>
      <c r="GI267" s="268"/>
      <c r="GJ267" s="268"/>
      <c r="GK267" s="268"/>
      <c r="GL267" s="268"/>
      <c r="GM267" s="268"/>
      <c r="GN267" s="268"/>
      <c r="GO267" s="268"/>
      <c r="HB267" s="294"/>
      <c r="HC267" s="294"/>
      <c r="HL267" s="341"/>
      <c r="HM267" s="341"/>
      <c r="HN267" s="341"/>
    </row>
    <row r="268" spans="1:222" x14ac:dyDescent="0.3">
      <c r="A268" s="269"/>
      <c r="B268" s="270"/>
      <c r="C268" s="270"/>
      <c r="D268" s="269"/>
      <c r="E268" s="281"/>
      <c r="F268" s="269"/>
      <c r="G268" s="384"/>
      <c r="H268" s="276"/>
      <c r="I268" s="272"/>
      <c r="J268" s="271"/>
      <c r="K268" s="269"/>
      <c r="L268" s="270"/>
      <c r="M268" s="270"/>
      <c r="N268" s="269"/>
      <c r="O268" s="270"/>
      <c r="P268" s="270"/>
      <c r="Q268" s="270"/>
      <c r="R268" s="270"/>
      <c r="S268" s="270"/>
      <c r="T268" s="270"/>
      <c r="U268" s="270"/>
      <c r="V268" s="270"/>
      <c r="W268" s="270"/>
      <c r="X268" s="270"/>
      <c r="Y268" s="270"/>
      <c r="Z268" s="269"/>
      <c r="AA268" s="269"/>
      <c r="AB268" s="269"/>
      <c r="AC268" s="269"/>
      <c r="AD268" s="281"/>
      <c r="AE268" s="281"/>
      <c r="AF268" s="276"/>
      <c r="AG268" s="276"/>
      <c r="AH268" s="281"/>
      <c r="AI268" s="281"/>
      <c r="AJ268" s="269"/>
      <c r="AK268" s="276"/>
      <c r="AL268" s="276"/>
      <c r="AM268" s="270"/>
      <c r="AN268" s="270"/>
      <c r="AO268" s="270"/>
      <c r="AP268" s="270"/>
      <c r="AQ268" s="273"/>
      <c r="AR268" s="273"/>
      <c r="AS268" s="273"/>
      <c r="AT268" s="273"/>
      <c r="AU268" s="270"/>
      <c r="AV268" s="276"/>
      <c r="AW268" s="276"/>
      <c r="AX268" s="275"/>
      <c r="AY268" s="276"/>
      <c r="AZ268" s="276"/>
      <c r="BA268" s="275"/>
      <c r="BB268" s="276"/>
      <c r="BC268" s="276"/>
      <c r="BD268" s="276"/>
      <c r="BE268" s="276"/>
      <c r="BF268" s="270"/>
      <c r="BG268" s="351"/>
      <c r="BH268" s="270"/>
      <c r="BI268" s="270"/>
      <c r="BJ268" s="276"/>
      <c r="BK268" s="276"/>
      <c r="BL268" s="370"/>
      <c r="BM268" s="373"/>
      <c r="BN268" s="370"/>
      <c r="BO268" s="282"/>
      <c r="BP268" s="276"/>
      <c r="BQ268" s="273"/>
      <c r="BR268" s="281"/>
      <c r="BS268" s="276"/>
      <c r="BT268" s="272"/>
      <c r="BU268" s="272"/>
      <c r="BV268" s="272"/>
      <c r="BW268" s="272"/>
      <c r="BX268" s="272"/>
      <c r="BY268" s="272"/>
      <c r="BZ268" s="272"/>
      <c r="CA268" s="277"/>
      <c r="CB268" s="273"/>
      <c r="CC268" s="276"/>
      <c r="CD268" s="275"/>
      <c r="CE268" s="275"/>
      <c r="CF268" s="270"/>
      <c r="CG268" s="270"/>
      <c r="CH268" s="269"/>
      <c r="CI268" s="281"/>
      <c r="CJ268" s="270"/>
      <c r="CK268" s="278"/>
      <c r="CL268" s="278"/>
      <c r="CM268" s="278"/>
      <c r="CN268" s="279"/>
      <c r="CO268" s="279"/>
      <c r="CP268" s="269"/>
      <c r="CQ268" s="281"/>
      <c r="CR268" s="276"/>
      <c r="CS268" s="272"/>
      <c r="CT268" s="272"/>
      <c r="CU268" s="278"/>
      <c r="CV268" s="278"/>
      <c r="CW268" s="278"/>
      <c r="CX268" s="278"/>
      <c r="CY268" s="278"/>
      <c r="CZ268" s="278"/>
      <c r="DA268" s="278"/>
      <c r="DB268" s="281"/>
      <c r="DC268" s="276"/>
      <c r="DD268" s="276"/>
      <c r="DE268" s="269"/>
      <c r="DF268" s="269"/>
      <c r="DG268" s="270"/>
      <c r="DH268" s="270"/>
      <c r="DI268" s="276"/>
      <c r="DJ268" s="276"/>
      <c r="DK268" s="276"/>
      <c r="DL268" s="276"/>
      <c r="DM268" s="272"/>
      <c r="DN268" s="269"/>
      <c r="DO268" s="269"/>
      <c r="DP268" s="272"/>
      <c r="DQ268" s="269"/>
      <c r="DR268" s="281"/>
      <c r="DS268" s="269"/>
      <c r="DT268" s="274"/>
      <c r="DU268" s="275"/>
      <c r="DV268" s="275"/>
      <c r="DW268" s="273"/>
      <c r="DX268" s="273"/>
      <c r="DY268" s="275"/>
      <c r="DZ268" s="275"/>
      <c r="EA268" s="275"/>
      <c r="EB268" s="275"/>
      <c r="EC268" s="275"/>
      <c r="ED268" s="275"/>
      <c r="EE268" s="275"/>
      <c r="EF268" s="275"/>
      <c r="EG268" s="275"/>
      <c r="EH268" s="275"/>
      <c r="EI268" s="275"/>
      <c r="EJ268" s="275"/>
      <c r="EK268" s="273"/>
      <c r="EL268" s="289"/>
      <c r="EM268" s="289"/>
      <c r="EN268" s="289"/>
      <c r="EO268" s="289"/>
      <c r="EP268" s="289"/>
      <c r="EQ268" s="289"/>
      <c r="ER268" s="289"/>
      <c r="ES268" s="289"/>
      <c r="ET268" s="289"/>
      <c r="EU268" s="289"/>
      <c r="EV268" s="289"/>
      <c r="EW268" s="289"/>
      <c r="EX268" s="289"/>
      <c r="EY268" s="289"/>
      <c r="EZ268" s="289"/>
      <c r="FA268" s="289"/>
      <c r="FB268" s="289"/>
      <c r="FC268" s="289"/>
      <c r="FD268" s="289"/>
      <c r="FE268" s="290"/>
      <c r="FF268" s="290"/>
      <c r="FG268" s="290"/>
      <c r="FH268" s="290"/>
      <c r="FI268" s="290"/>
      <c r="FJ268" s="290"/>
      <c r="FK268" s="290"/>
      <c r="FL268" s="290"/>
      <c r="FM268" s="290"/>
      <c r="FN268" s="290"/>
      <c r="FO268" s="290"/>
      <c r="FP268" s="290"/>
      <c r="FQ268" s="290"/>
      <c r="FR268" s="290"/>
      <c r="FS268" s="290"/>
      <c r="FT268" s="290"/>
      <c r="FU268" s="290"/>
      <c r="FV268" s="290"/>
      <c r="FW268" s="290"/>
      <c r="FX268" s="268"/>
      <c r="FY268" s="268"/>
      <c r="FZ268" s="268"/>
      <c r="GA268" s="268"/>
      <c r="GB268" s="268"/>
      <c r="GC268" s="268"/>
      <c r="GD268" s="268"/>
      <c r="GE268" s="268"/>
      <c r="GF268" s="268"/>
      <c r="GG268" s="268"/>
      <c r="GH268" s="268"/>
      <c r="GI268" s="268"/>
      <c r="GJ268" s="268"/>
      <c r="GK268" s="268"/>
      <c r="GL268" s="268"/>
      <c r="GM268" s="268"/>
      <c r="GN268" s="268"/>
      <c r="GO268" s="268"/>
      <c r="HB268" s="294"/>
      <c r="HC268" s="294"/>
      <c r="HL268" s="341"/>
      <c r="HM268" s="341"/>
      <c r="HN268" s="341"/>
    </row>
    <row r="269" spans="1:222" x14ac:dyDescent="0.3">
      <c r="A269" s="269"/>
      <c r="B269" s="270"/>
      <c r="C269" s="270"/>
      <c r="D269" s="269"/>
      <c r="E269" s="281"/>
      <c r="F269" s="269"/>
      <c r="G269" s="384"/>
      <c r="H269" s="276"/>
      <c r="I269" s="272"/>
      <c r="J269" s="271"/>
      <c r="K269" s="269"/>
      <c r="L269" s="270"/>
      <c r="M269" s="270"/>
      <c r="N269" s="269"/>
      <c r="O269" s="270"/>
      <c r="P269" s="270"/>
      <c r="Q269" s="270"/>
      <c r="R269" s="270"/>
      <c r="S269" s="270"/>
      <c r="T269" s="270"/>
      <c r="U269" s="270"/>
      <c r="V269" s="270"/>
      <c r="W269" s="270"/>
      <c r="X269" s="270"/>
      <c r="Y269" s="270"/>
      <c r="Z269" s="269"/>
      <c r="AA269" s="269"/>
      <c r="AB269" s="269"/>
      <c r="AC269" s="269"/>
      <c r="AD269" s="281"/>
      <c r="AE269" s="281"/>
      <c r="AF269" s="276"/>
      <c r="AG269" s="276"/>
      <c r="AH269" s="281"/>
      <c r="AI269" s="281"/>
      <c r="AJ269" s="269"/>
      <c r="AK269" s="276"/>
      <c r="AL269" s="276"/>
      <c r="AM269" s="270"/>
      <c r="AN269" s="270"/>
      <c r="AO269" s="270"/>
      <c r="AP269" s="270"/>
      <c r="AQ269" s="273"/>
      <c r="AR269" s="273"/>
      <c r="AS269" s="273"/>
      <c r="AT269" s="273"/>
      <c r="AU269" s="270"/>
      <c r="AV269" s="276"/>
      <c r="AW269" s="276"/>
      <c r="AX269" s="275"/>
      <c r="AY269" s="276"/>
      <c r="AZ269" s="276"/>
      <c r="BA269" s="275"/>
      <c r="BB269" s="276"/>
      <c r="BC269" s="276"/>
      <c r="BD269" s="276"/>
      <c r="BE269" s="276"/>
      <c r="BF269" s="270"/>
      <c r="BG269" s="351"/>
      <c r="BH269" s="270"/>
      <c r="BI269" s="270"/>
      <c r="BJ269" s="276"/>
      <c r="BK269" s="276"/>
      <c r="BL269" s="370"/>
      <c r="BM269" s="373"/>
      <c r="BN269" s="370"/>
      <c r="BO269" s="282"/>
      <c r="BP269" s="276"/>
      <c r="BQ269" s="273"/>
      <c r="BR269" s="281"/>
      <c r="BS269" s="276"/>
      <c r="BT269" s="272"/>
      <c r="BU269" s="272"/>
      <c r="BV269" s="272"/>
      <c r="BW269" s="272"/>
      <c r="BX269" s="272"/>
      <c r="BY269" s="272"/>
      <c r="BZ269" s="272"/>
      <c r="CA269" s="277"/>
      <c r="CB269" s="273"/>
      <c r="CC269" s="276"/>
      <c r="CD269" s="275"/>
      <c r="CE269" s="275"/>
      <c r="CF269" s="270"/>
      <c r="CG269" s="270"/>
      <c r="CH269" s="269"/>
      <c r="CI269" s="281"/>
      <c r="CJ269" s="270"/>
      <c r="CK269" s="278"/>
      <c r="CL269" s="278"/>
      <c r="CM269" s="278"/>
      <c r="CN269" s="279"/>
      <c r="CO269" s="279"/>
      <c r="CP269" s="269"/>
      <c r="CQ269" s="281"/>
      <c r="CR269" s="276"/>
      <c r="CS269" s="272"/>
      <c r="CT269" s="272"/>
      <c r="CU269" s="278"/>
      <c r="CV269" s="278"/>
      <c r="CW269" s="278"/>
      <c r="CX269" s="278"/>
      <c r="CY269" s="278"/>
      <c r="CZ269" s="278"/>
      <c r="DA269" s="278"/>
      <c r="DB269" s="281"/>
      <c r="DC269" s="276"/>
      <c r="DD269" s="276"/>
      <c r="DE269" s="269"/>
      <c r="DF269" s="269"/>
      <c r="DG269" s="270"/>
      <c r="DH269" s="270"/>
      <c r="DI269" s="276"/>
      <c r="DJ269" s="276"/>
      <c r="DK269" s="276"/>
      <c r="DL269" s="276"/>
      <c r="DM269" s="272"/>
      <c r="DN269" s="269"/>
      <c r="DO269" s="269"/>
      <c r="DP269" s="272"/>
      <c r="DQ269" s="269"/>
      <c r="DR269" s="281"/>
      <c r="DS269" s="269"/>
      <c r="DT269" s="274"/>
      <c r="DU269" s="275"/>
      <c r="DV269" s="275"/>
      <c r="DW269" s="273"/>
      <c r="DX269" s="273"/>
      <c r="DY269" s="275"/>
      <c r="DZ269" s="275"/>
      <c r="EA269" s="275"/>
      <c r="EB269" s="275"/>
      <c r="EC269" s="275"/>
      <c r="ED269" s="275"/>
      <c r="EE269" s="275"/>
      <c r="EF269" s="275"/>
      <c r="EG269" s="275"/>
      <c r="EH269" s="275"/>
      <c r="EI269" s="275"/>
      <c r="EJ269" s="275"/>
      <c r="EK269" s="273"/>
      <c r="EL269" s="289"/>
      <c r="EM269" s="289"/>
      <c r="EN269" s="289"/>
      <c r="EO269" s="289"/>
      <c r="EP269" s="289"/>
      <c r="EQ269" s="289"/>
      <c r="ER269" s="289"/>
      <c r="ES269" s="289"/>
      <c r="ET269" s="289"/>
      <c r="EU269" s="289"/>
      <c r="EV269" s="289"/>
      <c r="EW269" s="289"/>
      <c r="EX269" s="289"/>
      <c r="EY269" s="289"/>
      <c r="EZ269" s="289"/>
      <c r="FA269" s="289"/>
      <c r="FB269" s="289"/>
      <c r="FC269" s="289"/>
      <c r="FD269" s="289"/>
      <c r="FE269" s="290"/>
      <c r="FF269" s="290"/>
      <c r="FG269" s="290"/>
      <c r="FH269" s="290"/>
      <c r="FI269" s="290"/>
      <c r="FJ269" s="290"/>
      <c r="FK269" s="290"/>
      <c r="FL269" s="290"/>
      <c r="FM269" s="290"/>
      <c r="FN269" s="290"/>
      <c r="FO269" s="290"/>
      <c r="FP269" s="290"/>
      <c r="FQ269" s="290"/>
      <c r="FR269" s="290"/>
      <c r="FS269" s="290"/>
      <c r="FT269" s="290"/>
      <c r="FU269" s="290"/>
      <c r="FV269" s="290"/>
      <c r="FW269" s="290"/>
      <c r="FX269" s="268"/>
      <c r="FY269" s="268"/>
      <c r="FZ269" s="268"/>
      <c r="GA269" s="268"/>
      <c r="GB269" s="268"/>
      <c r="GC269" s="268"/>
      <c r="GD269" s="268"/>
      <c r="GE269" s="268"/>
      <c r="GF269" s="268"/>
      <c r="GG269" s="268"/>
      <c r="GH269" s="268"/>
      <c r="GI269" s="268"/>
      <c r="GJ269" s="268"/>
      <c r="GK269" s="268"/>
      <c r="GL269" s="268"/>
      <c r="GM269" s="268"/>
      <c r="GN269" s="268"/>
      <c r="GO269" s="268"/>
      <c r="HB269" s="294"/>
      <c r="HC269" s="294"/>
      <c r="HL269" s="341"/>
      <c r="HM269" s="341"/>
      <c r="HN269" s="341"/>
    </row>
    <row r="270" spans="1:222" x14ac:dyDescent="0.3">
      <c r="A270" s="269"/>
      <c r="B270" s="270"/>
      <c r="C270" s="270"/>
      <c r="D270" s="269"/>
      <c r="E270" s="281"/>
      <c r="F270" s="269"/>
      <c r="G270" s="384"/>
      <c r="H270" s="276"/>
      <c r="I270" s="272"/>
      <c r="J270" s="271"/>
      <c r="K270" s="269"/>
      <c r="L270" s="270"/>
      <c r="M270" s="270"/>
      <c r="N270" s="269"/>
      <c r="O270" s="270"/>
      <c r="P270" s="270"/>
      <c r="Q270" s="270"/>
      <c r="R270" s="270"/>
      <c r="S270" s="270"/>
      <c r="T270" s="270"/>
      <c r="U270" s="270"/>
      <c r="V270" s="270"/>
      <c r="W270" s="270"/>
      <c r="X270" s="270"/>
      <c r="Y270" s="270"/>
      <c r="Z270" s="269"/>
      <c r="AA270" s="269"/>
      <c r="AB270" s="269"/>
      <c r="AC270" s="269"/>
      <c r="AD270" s="281"/>
      <c r="AE270" s="281"/>
      <c r="AF270" s="276"/>
      <c r="AG270" s="276"/>
      <c r="AH270" s="281"/>
      <c r="AI270" s="281"/>
      <c r="AJ270" s="269"/>
      <c r="AK270" s="276"/>
      <c r="AL270" s="276"/>
      <c r="AM270" s="270"/>
      <c r="AN270" s="270"/>
      <c r="AO270" s="270"/>
      <c r="AP270" s="270"/>
      <c r="AQ270" s="273"/>
      <c r="AR270" s="273"/>
      <c r="AS270" s="273"/>
      <c r="AT270" s="273"/>
      <c r="AU270" s="270"/>
      <c r="AV270" s="276"/>
      <c r="AW270" s="276"/>
      <c r="AX270" s="275"/>
      <c r="AY270" s="276"/>
      <c r="AZ270" s="276"/>
      <c r="BA270" s="275"/>
      <c r="BB270" s="276"/>
      <c r="BC270" s="276"/>
      <c r="BD270" s="276"/>
      <c r="BE270" s="276"/>
      <c r="BF270" s="270"/>
      <c r="BG270" s="351"/>
      <c r="BH270" s="270"/>
      <c r="BI270" s="270"/>
      <c r="BJ270" s="276"/>
      <c r="BK270" s="276"/>
      <c r="BL270" s="370"/>
      <c r="BM270" s="373"/>
      <c r="BN270" s="370"/>
      <c r="BO270" s="282"/>
      <c r="BP270" s="276"/>
      <c r="BQ270" s="273"/>
      <c r="BR270" s="281"/>
      <c r="BS270" s="276"/>
      <c r="BT270" s="272"/>
      <c r="BU270" s="272"/>
      <c r="BV270" s="272"/>
      <c r="BW270" s="272"/>
      <c r="BX270" s="272"/>
      <c r="BY270" s="272"/>
      <c r="BZ270" s="272"/>
      <c r="CA270" s="277"/>
      <c r="CB270" s="273"/>
      <c r="CC270" s="276"/>
      <c r="CD270" s="275"/>
      <c r="CE270" s="275"/>
      <c r="CF270" s="270"/>
      <c r="CG270" s="270"/>
      <c r="CH270" s="269"/>
      <c r="CI270" s="281"/>
      <c r="CJ270" s="270"/>
      <c r="CK270" s="278"/>
      <c r="CL270" s="278"/>
      <c r="CM270" s="278"/>
      <c r="CN270" s="279"/>
      <c r="CO270" s="279"/>
      <c r="CP270" s="269"/>
      <c r="CQ270" s="281"/>
      <c r="CR270" s="276"/>
      <c r="CS270" s="272"/>
      <c r="CT270" s="272"/>
      <c r="CU270" s="278"/>
      <c r="CV270" s="278"/>
      <c r="CW270" s="278"/>
      <c r="CX270" s="278"/>
      <c r="CY270" s="278"/>
      <c r="CZ270" s="278"/>
      <c r="DA270" s="278"/>
      <c r="DB270" s="281"/>
      <c r="DC270" s="276"/>
      <c r="DD270" s="276"/>
      <c r="DE270" s="269"/>
      <c r="DF270" s="269"/>
      <c r="DG270" s="270"/>
      <c r="DH270" s="270"/>
      <c r="DI270" s="276"/>
      <c r="DJ270" s="276"/>
      <c r="DK270" s="276"/>
      <c r="DL270" s="276"/>
      <c r="DM270" s="272"/>
      <c r="DN270" s="269"/>
      <c r="DO270" s="269"/>
      <c r="DP270" s="272"/>
      <c r="DQ270" s="269"/>
      <c r="DR270" s="281"/>
      <c r="DS270" s="269"/>
      <c r="DT270" s="274"/>
      <c r="DU270" s="275"/>
      <c r="DV270" s="275"/>
      <c r="DW270" s="273"/>
      <c r="DX270" s="273"/>
      <c r="DY270" s="275"/>
      <c r="DZ270" s="275"/>
      <c r="EA270" s="275"/>
      <c r="EB270" s="275"/>
      <c r="EC270" s="275"/>
      <c r="ED270" s="275"/>
      <c r="EE270" s="275"/>
      <c r="EF270" s="275"/>
      <c r="EG270" s="275"/>
      <c r="EH270" s="275"/>
      <c r="EI270" s="275"/>
      <c r="EJ270" s="275"/>
      <c r="EK270" s="273"/>
      <c r="EL270" s="289"/>
      <c r="EM270" s="289"/>
      <c r="EN270" s="289"/>
      <c r="EO270" s="289"/>
      <c r="EP270" s="289"/>
      <c r="EQ270" s="289"/>
      <c r="ER270" s="289"/>
      <c r="ES270" s="289"/>
      <c r="ET270" s="289"/>
      <c r="EU270" s="289"/>
      <c r="EV270" s="289"/>
      <c r="EW270" s="289"/>
      <c r="EX270" s="289"/>
      <c r="EY270" s="289"/>
      <c r="EZ270" s="289"/>
      <c r="FA270" s="289"/>
      <c r="FB270" s="289"/>
      <c r="FC270" s="289"/>
      <c r="FD270" s="289"/>
      <c r="FE270" s="290"/>
      <c r="FF270" s="290"/>
      <c r="FG270" s="290"/>
      <c r="FH270" s="290"/>
      <c r="FI270" s="290"/>
      <c r="FJ270" s="290"/>
      <c r="FK270" s="290"/>
      <c r="FL270" s="290"/>
      <c r="FM270" s="290"/>
      <c r="FN270" s="290"/>
      <c r="FO270" s="290"/>
      <c r="FP270" s="290"/>
      <c r="FQ270" s="290"/>
      <c r="FR270" s="290"/>
      <c r="FS270" s="290"/>
      <c r="FT270" s="290"/>
      <c r="FU270" s="290"/>
      <c r="FV270" s="290"/>
      <c r="FW270" s="290"/>
      <c r="FX270" s="268"/>
      <c r="FY270" s="268"/>
      <c r="FZ270" s="268"/>
      <c r="GA270" s="268"/>
      <c r="GB270" s="268"/>
      <c r="GC270" s="268"/>
      <c r="GD270" s="268"/>
      <c r="GE270" s="268"/>
      <c r="GF270" s="268"/>
      <c r="GG270" s="268"/>
      <c r="GH270" s="268"/>
      <c r="GI270" s="268"/>
      <c r="GJ270" s="268"/>
      <c r="GK270" s="268"/>
      <c r="GL270" s="268"/>
      <c r="GM270" s="268"/>
      <c r="GN270" s="268"/>
      <c r="GO270" s="268"/>
      <c r="HB270" s="294"/>
      <c r="HC270" s="294"/>
      <c r="HL270" s="341"/>
      <c r="HM270" s="341"/>
      <c r="HN270" s="341"/>
    </row>
    <row r="271" spans="1:222" x14ac:dyDescent="0.3">
      <c r="A271" s="269"/>
      <c r="B271" s="270"/>
      <c r="C271" s="270"/>
      <c r="D271" s="269"/>
      <c r="E271" s="281"/>
      <c r="F271" s="269"/>
      <c r="G271" s="384"/>
      <c r="H271" s="276"/>
      <c r="I271" s="272"/>
      <c r="J271" s="271"/>
      <c r="K271" s="269"/>
      <c r="L271" s="270"/>
      <c r="M271" s="270"/>
      <c r="N271" s="269"/>
      <c r="O271" s="270"/>
      <c r="P271" s="270"/>
      <c r="Q271" s="270"/>
      <c r="R271" s="270"/>
      <c r="S271" s="270"/>
      <c r="T271" s="270"/>
      <c r="U271" s="270"/>
      <c r="V271" s="270"/>
      <c r="W271" s="270"/>
      <c r="X271" s="270"/>
      <c r="Y271" s="270"/>
      <c r="Z271" s="269"/>
      <c r="AA271" s="269"/>
      <c r="AB271" s="269"/>
      <c r="AC271" s="269"/>
      <c r="AD271" s="281"/>
      <c r="AE271" s="281"/>
      <c r="AF271" s="276"/>
      <c r="AG271" s="276"/>
      <c r="AH271" s="281"/>
      <c r="AI271" s="281"/>
      <c r="AJ271" s="269"/>
      <c r="AK271" s="276"/>
      <c r="AL271" s="276"/>
      <c r="AM271" s="270"/>
      <c r="AN271" s="270"/>
      <c r="AO271" s="270"/>
      <c r="AP271" s="270"/>
      <c r="AQ271" s="273"/>
      <c r="AR271" s="273"/>
      <c r="AS271" s="273"/>
      <c r="AT271" s="273"/>
      <c r="AU271" s="270"/>
      <c r="AV271" s="276"/>
      <c r="AW271" s="276"/>
      <c r="AX271" s="275"/>
      <c r="AY271" s="276"/>
      <c r="AZ271" s="276"/>
      <c r="BA271" s="275"/>
      <c r="BB271" s="276"/>
      <c r="BC271" s="276"/>
      <c r="BD271" s="276"/>
      <c r="BE271" s="276"/>
      <c r="BF271" s="270"/>
      <c r="BG271" s="351"/>
      <c r="BH271" s="270"/>
      <c r="BI271" s="270"/>
      <c r="BJ271" s="276"/>
      <c r="BK271" s="276"/>
      <c r="BL271" s="370"/>
      <c r="BM271" s="373"/>
      <c r="BN271" s="370"/>
      <c r="BO271" s="282"/>
      <c r="BP271" s="276"/>
      <c r="BQ271" s="273"/>
      <c r="BR271" s="281"/>
      <c r="BS271" s="276"/>
      <c r="BT271" s="272"/>
      <c r="BU271" s="272"/>
      <c r="BV271" s="272"/>
      <c r="BW271" s="272"/>
      <c r="BX271" s="272"/>
      <c r="BY271" s="272"/>
      <c r="BZ271" s="272"/>
      <c r="CA271" s="277"/>
      <c r="CB271" s="273"/>
      <c r="CC271" s="276"/>
      <c r="CD271" s="275"/>
      <c r="CE271" s="275"/>
      <c r="CF271" s="270"/>
      <c r="CG271" s="270"/>
      <c r="CH271" s="269"/>
      <c r="CI271" s="281"/>
      <c r="CJ271" s="270"/>
      <c r="CK271" s="278"/>
      <c r="CL271" s="278"/>
      <c r="CM271" s="278"/>
      <c r="CN271" s="279"/>
      <c r="CO271" s="279"/>
      <c r="CP271" s="269"/>
      <c r="CQ271" s="281"/>
      <c r="CR271" s="276"/>
      <c r="CS271" s="272"/>
      <c r="CT271" s="272"/>
      <c r="CU271" s="278"/>
      <c r="CV271" s="278"/>
      <c r="CW271" s="278"/>
      <c r="CX271" s="278"/>
      <c r="CY271" s="278"/>
      <c r="CZ271" s="278"/>
      <c r="DA271" s="278"/>
      <c r="DB271" s="281"/>
      <c r="DC271" s="276"/>
      <c r="DD271" s="276"/>
      <c r="DE271" s="269"/>
      <c r="DF271" s="269"/>
      <c r="DG271" s="270"/>
      <c r="DH271" s="270"/>
      <c r="DI271" s="276"/>
      <c r="DJ271" s="276"/>
      <c r="DK271" s="276"/>
      <c r="DL271" s="276"/>
      <c r="DM271" s="272"/>
      <c r="DN271" s="269"/>
      <c r="DO271" s="269"/>
      <c r="DP271" s="272"/>
      <c r="DQ271" s="269"/>
      <c r="DR271" s="281"/>
      <c r="DS271" s="269"/>
      <c r="DT271" s="274"/>
      <c r="DU271" s="275"/>
      <c r="DV271" s="275"/>
      <c r="DW271" s="273"/>
      <c r="DX271" s="273"/>
      <c r="DY271" s="275"/>
      <c r="DZ271" s="275"/>
      <c r="EA271" s="275"/>
      <c r="EB271" s="275"/>
      <c r="EC271" s="275"/>
      <c r="ED271" s="275"/>
      <c r="EE271" s="275"/>
      <c r="EF271" s="275"/>
      <c r="EG271" s="275"/>
      <c r="EH271" s="275"/>
      <c r="EI271" s="275"/>
      <c r="EJ271" s="275"/>
      <c r="EK271" s="273"/>
      <c r="EL271" s="289"/>
      <c r="EM271" s="289"/>
      <c r="EN271" s="289"/>
      <c r="EO271" s="289"/>
      <c r="EP271" s="289"/>
      <c r="EQ271" s="289"/>
      <c r="ER271" s="289"/>
      <c r="ES271" s="289"/>
      <c r="ET271" s="289"/>
      <c r="EU271" s="289"/>
      <c r="EV271" s="289"/>
      <c r="EW271" s="289"/>
      <c r="EX271" s="289"/>
      <c r="EY271" s="289"/>
      <c r="EZ271" s="289"/>
      <c r="FA271" s="289"/>
      <c r="FB271" s="289"/>
      <c r="FC271" s="289"/>
      <c r="FD271" s="289"/>
      <c r="FE271" s="290"/>
      <c r="FF271" s="290"/>
      <c r="FG271" s="290"/>
      <c r="FH271" s="290"/>
      <c r="FI271" s="290"/>
      <c r="FJ271" s="290"/>
      <c r="FK271" s="290"/>
      <c r="FL271" s="290"/>
      <c r="FM271" s="290"/>
      <c r="FN271" s="290"/>
      <c r="FO271" s="290"/>
      <c r="FP271" s="290"/>
      <c r="FQ271" s="290"/>
      <c r="FR271" s="290"/>
      <c r="FS271" s="290"/>
      <c r="FT271" s="290"/>
      <c r="FU271" s="290"/>
      <c r="FV271" s="290"/>
      <c r="FW271" s="290"/>
      <c r="FX271" s="268"/>
      <c r="FY271" s="268"/>
      <c r="FZ271" s="268"/>
      <c r="GA271" s="268"/>
      <c r="GB271" s="268"/>
      <c r="GC271" s="268"/>
      <c r="GD271" s="268"/>
      <c r="GE271" s="268"/>
      <c r="GF271" s="268"/>
      <c r="GG271" s="268"/>
      <c r="GH271" s="268"/>
      <c r="GI271" s="268"/>
      <c r="GJ271" s="268"/>
      <c r="GK271" s="268"/>
      <c r="GL271" s="268"/>
      <c r="GM271" s="268"/>
      <c r="GN271" s="268"/>
      <c r="GO271" s="268"/>
      <c r="HB271" s="294"/>
      <c r="HC271" s="294"/>
      <c r="HL271" s="341"/>
      <c r="HM271" s="341"/>
      <c r="HN271" s="341"/>
    </row>
    <row r="272" spans="1:222" x14ac:dyDescent="0.3">
      <c r="A272" s="269"/>
      <c r="B272" s="270"/>
      <c r="C272" s="270"/>
      <c r="D272" s="269"/>
      <c r="E272" s="281"/>
      <c r="F272" s="269"/>
      <c r="G272" s="384"/>
      <c r="H272" s="276"/>
      <c r="I272" s="272"/>
      <c r="J272" s="271"/>
      <c r="K272" s="269"/>
      <c r="L272" s="270"/>
      <c r="M272" s="270"/>
      <c r="N272" s="269"/>
      <c r="O272" s="270"/>
      <c r="P272" s="270"/>
      <c r="Q272" s="270"/>
      <c r="R272" s="270"/>
      <c r="S272" s="270"/>
      <c r="T272" s="270"/>
      <c r="U272" s="270"/>
      <c r="V272" s="270"/>
      <c r="W272" s="270"/>
      <c r="X272" s="270"/>
      <c r="Y272" s="270"/>
      <c r="Z272" s="269"/>
      <c r="AA272" s="269"/>
      <c r="AB272" s="269"/>
      <c r="AC272" s="269"/>
      <c r="AD272" s="281"/>
      <c r="AE272" s="281"/>
      <c r="AF272" s="276"/>
      <c r="AG272" s="276"/>
      <c r="AH272" s="281"/>
      <c r="AI272" s="281"/>
      <c r="AJ272" s="269"/>
      <c r="AK272" s="276"/>
      <c r="AL272" s="276"/>
      <c r="AM272" s="270"/>
      <c r="AN272" s="270"/>
      <c r="AO272" s="270"/>
      <c r="AP272" s="270"/>
      <c r="AQ272" s="273"/>
      <c r="AR272" s="273"/>
      <c r="AS272" s="273"/>
      <c r="AT272" s="273"/>
      <c r="AU272" s="270"/>
      <c r="AV272" s="276"/>
      <c r="AW272" s="276"/>
      <c r="AX272" s="275"/>
      <c r="AY272" s="276"/>
      <c r="AZ272" s="276"/>
      <c r="BA272" s="275"/>
      <c r="BB272" s="276"/>
      <c r="BC272" s="276"/>
      <c r="BD272" s="276"/>
      <c r="BE272" s="276"/>
      <c r="BF272" s="270"/>
      <c r="BG272" s="351"/>
      <c r="BH272" s="270"/>
      <c r="BI272" s="270"/>
      <c r="BJ272" s="276"/>
      <c r="BK272" s="276"/>
      <c r="BL272" s="370"/>
      <c r="BM272" s="373"/>
      <c r="BN272" s="370"/>
      <c r="BO272" s="282"/>
      <c r="BP272" s="276"/>
      <c r="BQ272" s="273"/>
      <c r="BR272" s="281"/>
      <c r="BS272" s="276"/>
      <c r="BT272" s="272"/>
      <c r="BU272" s="272"/>
      <c r="BV272" s="272"/>
      <c r="BW272" s="272"/>
      <c r="BX272" s="272"/>
      <c r="BY272" s="272"/>
      <c r="BZ272" s="272"/>
      <c r="CA272" s="277"/>
      <c r="CB272" s="273"/>
      <c r="CC272" s="276"/>
      <c r="CD272" s="275"/>
      <c r="CE272" s="275"/>
      <c r="CF272" s="270"/>
      <c r="CG272" s="270"/>
      <c r="CH272" s="269"/>
      <c r="CI272" s="281"/>
      <c r="CJ272" s="270"/>
      <c r="CK272" s="278"/>
      <c r="CL272" s="278"/>
      <c r="CM272" s="278"/>
      <c r="CN272" s="279"/>
      <c r="CO272" s="279"/>
      <c r="CP272" s="269"/>
      <c r="CQ272" s="281"/>
      <c r="CR272" s="276"/>
      <c r="CS272" s="272"/>
      <c r="CT272" s="272"/>
      <c r="CU272" s="278"/>
      <c r="CV272" s="278"/>
      <c r="CW272" s="278"/>
      <c r="CX272" s="278"/>
      <c r="CY272" s="278"/>
      <c r="CZ272" s="278"/>
      <c r="DA272" s="278"/>
      <c r="DB272" s="281"/>
      <c r="DC272" s="276"/>
      <c r="DD272" s="276"/>
      <c r="DE272" s="269"/>
      <c r="DF272" s="269"/>
      <c r="DG272" s="270"/>
      <c r="DH272" s="270"/>
      <c r="DI272" s="276"/>
      <c r="DJ272" s="276"/>
      <c r="DK272" s="276"/>
      <c r="DL272" s="276"/>
      <c r="DM272" s="272"/>
      <c r="DN272" s="269"/>
      <c r="DO272" s="269"/>
      <c r="DP272" s="272"/>
      <c r="DQ272" s="269"/>
      <c r="DR272" s="281"/>
      <c r="DS272" s="269"/>
      <c r="DT272" s="274"/>
      <c r="DU272" s="275"/>
      <c r="DV272" s="275"/>
      <c r="DW272" s="273"/>
      <c r="DX272" s="273"/>
      <c r="DY272" s="275"/>
      <c r="DZ272" s="275"/>
      <c r="EA272" s="275"/>
      <c r="EB272" s="275"/>
      <c r="EC272" s="275"/>
      <c r="ED272" s="275"/>
      <c r="EE272" s="275"/>
      <c r="EF272" s="275"/>
      <c r="EG272" s="275"/>
      <c r="EH272" s="275"/>
      <c r="EI272" s="275"/>
      <c r="EJ272" s="275"/>
      <c r="EK272" s="273"/>
      <c r="EL272" s="289"/>
      <c r="EM272" s="289"/>
      <c r="EN272" s="289"/>
      <c r="EO272" s="289"/>
      <c r="EP272" s="289"/>
      <c r="EQ272" s="289"/>
      <c r="ER272" s="289"/>
      <c r="ES272" s="289"/>
      <c r="ET272" s="289"/>
      <c r="EU272" s="289"/>
      <c r="EV272" s="289"/>
      <c r="EW272" s="289"/>
      <c r="EX272" s="289"/>
      <c r="EY272" s="289"/>
      <c r="EZ272" s="289"/>
      <c r="FA272" s="289"/>
      <c r="FB272" s="289"/>
      <c r="FC272" s="289"/>
      <c r="FD272" s="289"/>
      <c r="FE272" s="290"/>
      <c r="FF272" s="290"/>
      <c r="FG272" s="290"/>
      <c r="FH272" s="290"/>
      <c r="FI272" s="290"/>
      <c r="FJ272" s="290"/>
      <c r="FK272" s="290"/>
      <c r="FL272" s="290"/>
      <c r="FM272" s="290"/>
      <c r="FN272" s="290"/>
      <c r="FO272" s="290"/>
      <c r="FP272" s="290"/>
      <c r="FQ272" s="290"/>
      <c r="FR272" s="290"/>
      <c r="FS272" s="290"/>
      <c r="FT272" s="290"/>
      <c r="FU272" s="290"/>
      <c r="FV272" s="290"/>
      <c r="FW272" s="290"/>
      <c r="FX272" s="268"/>
      <c r="FY272" s="268"/>
      <c r="FZ272" s="268"/>
      <c r="GA272" s="268"/>
      <c r="GB272" s="268"/>
      <c r="GC272" s="268"/>
      <c r="GD272" s="268"/>
      <c r="GE272" s="268"/>
      <c r="GF272" s="268"/>
      <c r="GG272" s="268"/>
      <c r="GH272" s="268"/>
      <c r="GI272" s="268"/>
      <c r="GJ272" s="268"/>
      <c r="GK272" s="268"/>
      <c r="GL272" s="268"/>
      <c r="GM272" s="268"/>
      <c r="GN272" s="268"/>
      <c r="GO272" s="268"/>
      <c r="HB272" s="294"/>
      <c r="HC272" s="294"/>
      <c r="HL272" s="341"/>
      <c r="HM272" s="341"/>
      <c r="HN272" s="341"/>
    </row>
    <row r="273" spans="1:222" x14ac:dyDescent="0.3">
      <c r="A273" s="269"/>
      <c r="B273" s="270"/>
      <c r="C273" s="270"/>
      <c r="D273" s="269"/>
      <c r="E273" s="281"/>
      <c r="F273" s="269"/>
      <c r="G273" s="384"/>
      <c r="H273" s="276"/>
      <c r="I273" s="272"/>
      <c r="J273" s="271"/>
      <c r="K273" s="269"/>
      <c r="L273" s="270"/>
      <c r="M273" s="270"/>
      <c r="N273" s="269"/>
      <c r="O273" s="270"/>
      <c r="P273" s="270"/>
      <c r="Q273" s="270"/>
      <c r="R273" s="270"/>
      <c r="S273" s="270"/>
      <c r="T273" s="270"/>
      <c r="U273" s="270"/>
      <c r="V273" s="270"/>
      <c r="W273" s="270"/>
      <c r="X273" s="270"/>
      <c r="Y273" s="270"/>
      <c r="Z273" s="269"/>
      <c r="AA273" s="269"/>
      <c r="AB273" s="269"/>
      <c r="AC273" s="269"/>
      <c r="AD273" s="281"/>
      <c r="AE273" s="281"/>
      <c r="AF273" s="276"/>
      <c r="AG273" s="276"/>
      <c r="AH273" s="281"/>
      <c r="AI273" s="281"/>
      <c r="AJ273" s="269"/>
      <c r="AK273" s="276"/>
      <c r="AL273" s="276"/>
      <c r="AM273" s="270"/>
      <c r="AN273" s="270"/>
      <c r="AO273" s="270"/>
      <c r="AP273" s="270"/>
      <c r="AQ273" s="273"/>
      <c r="AR273" s="273"/>
      <c r="AS273" s="273"/>
      <c r="AT273" s="273"/>
      <c r="AU273" s="270"/>
      <c r="AV273" s="276"/>
      <c r="AW273" s="276"/>
      <c r="AX273" s="275"/>
      <c r="AY273" s="276"/>
      <c r="AZ273" s="276"/>
      <c r="BA273" s="275"/>
      <c r="BB273" s="276"/>
      <c r="BC273" s="276"/>
      <c r="BD273" s="276"/>
      <c r="BE273" s="276"/>
      <c r="BF273" s="270"/>
      <c r="BG273" s="351"/>
      <c r="BH273" s="270"/>
      <c r="BI273" s="270"/>
      <c r="BJ273" s="276"/>
      <c r="BK273" s="276"/>
      <c r="BL273" s="370"/>
      <c r="BM273" s="373"/>
      <c r="BN273" s="370"/>
      <c r="BO273" s="282"/>
      <c r="BP273" s="276"/>
      <c r="BQ273" s="273"/>
      <c r="BR273" s="281"/>
      <c r="BS273" s="276"/>
      <c r="BT273" s="272"/>
      <c r="BU273" s="272"/>
      <c r="BV273" s="272"/>
      <c r="BW273" s="272"/>
      <c r="BX273" s="272"/>
      <c r="BY273" s="272"/>
      <c r="BZ273" s="272"/>
      <c r="CA273" s="277"/>
      <c r="CB273" s="273"/>
      <c r="CC273" s="276"/>
      <c r="CD273" s="275"/>
      <c r="CE273" s="275"/>
      <c r="CF273" s="270"/>
      <c r="CG273" s="270"/>
      <c r="CH273" s="269"/>
      <c r="CI273" s="281"/>
      <c r="CJ273" s="270"/>
      <c r="CK273" s="278"/>
      <c r="CL273" s="278"/>
      <c r="CM273" s="278"/>
      <c r="CN273" s="279"/>
      <c r="CO273" s="279"/>
      <c r="CP273" s="269"/>
      <c r="CQ273" s="281"/>
      <c r="CR273" s="276"/>
      <c r="CS273" s="272"/>
      <c r="CT273" s="272"/>
      <c r="CU273" s="278"/>
      <c r="CV273" s="278"/>
      <c r="CW273" s="278"/>
      <c r="CX273" s="278"/>
      <c r="CY273" s="278"/>
      <c r="CZ273" s="278"/>
      <c r="DA273" s="278"/>
      <c r="DB273" s="281"/>
      <c r="DC273" s="276"/>
      <c r="DD273" s="276"/>
      <c r="DE273" s="269"/>
      <c r="DF273" s="269"/>
      <c r="DG273" s="270"/>
      <c r="DH273" s="270"/>
      <c r="DI273" s="276"/>
      <c r="DJ273" s="276"/>
      <c r="DK273" s="276"/>
      <c r="DL273" s="276"/>
      <c r="DM273" s="272"/>
      <c r="DN273" s="269"/>
      <c r="DO273" s="269"/>
      <c r="DP273" s="272"/>
      <c r="DQ273" s="269"/>
      <c r="DR273" s="281"/>
      <c r="DS273" s="269"/>
      <c r="DT273" s="274"/>
      <c r="DU273" s="275"/>
      <c r="DV273" s="275"/>
      <c r="DW273" s="273"/>
      <c r="DX273" s="273"/>
      <c r="DY273" s="275"/>
      <c r="DZ273" s="275"/>
      <c r="EA273" s="275"/>
      <c r="EB273" s="275"/>
      <c r="EC273" s="275"/>
      <c r="ED273" s="275"/>
      <c r="EE273" s="275"/>
      <c r="EF273" s="275"/>
      <c r="EG273" s="275"/>
      <c r="EH273" s="275"/>
      <c r="EI273" s="275"/>
      <c r="EJ273" s="275"/>
      <c r="EK273" s="273"/>
      <c r="EL273" s="289"/>
      <c r="EM273" s="289"/>
      <c r="EN273" s="289"/>
      <c r="EO273" s="289"/>
      <c r="EP273" s="289"/>
      <c r="EQ273" s="289"/>
      <c r="ER273" s="289"/>
      <c r="ES273" s="289"/>
      <c r="ET273" s="289"/>
      <c r="EU273" s="289"/>
      <c r="EV273" s="289"/>
      <c r="EW273" s="289"/>
      <c r="EX273" s="289"/>
      <c r="EY273" s="289"/>
      <c r="EZ273" s="289"/>
      <c r="FA273" s="289"/>
      <c r="FB273" s="289"/>
      <c r="FC273" s="289"/>
      <c r="FD273" s="289"/>
      <c r="FE273" s="290"/>
      <c r="FF273" s="290"/>
      <c r="FG273" s="290"/>
      <c r="FH273" s="290"/>
      <c r="FI273" s="290"/>
      <c r="FJ273" s="290"/>
      <c r="FK273" s="290"/>
      <c r="FL273" s="290"/>
      <c r="FM273" s="290"/>
      <c r="FN273" s="290"/>
      <c r="FO273" s="290"/>
      <c r="FP273" s="290"/>
      <c r="FQ273" s="290"/>
      <c r="FR273" s="290"/>
      <c r="FS273" s="290"/>
      <c r="FT273" s="290"/>
      <c r="FU273" s="290"/>
      <c r="FV273" s="290"/>
      <c r="FW273" s="290"/>
      <c r="FX273" s="268"/>
      <c r="FY273" s="268"/>
      <c r="FZ273" s="268"/>
      <c r="GA273" s="268"/>
      <c r="GB273" s="268"/>
      <c r="GC273" s="268"/>
      <c r="GD273" s="268"/>
      <c r="GE273" s="268"/>
      <c r="GF273" s="268"/>
      <c r="GG273" s="268"/>
      <c r="GH273" s="268"/>
      <c r="GI273" s="268"/>
      <c r="GJ273" s="268"/>
      <c r="GK273" s="268"/>
      <c r="GL273" s="268"/>
      <c r="GM273" s="268"/>
      <c r="GN273" s="268"/>
      <c r="GO273" s="268"/>
      <c r="HB273" s="294"/>
      <c r="HC273" s="294"/>
      <c r="HL273" s="341"/>
      <c r="HM273" s="341"/>
      <c r="HN273" s="341"/>
    </row>
    <row r="274" spans="1:222" x14ac:dyDescent="0.3">
      <c r="A274" s="269"/>
      <c r="B274" s="270"/>
      <c r="C274" s="270"/>
      <c r="D274" s="269"/>
      <c r="E274" s="281"/>
      <c r="F274" s="269"/>
      <c r="G274" s="384"/>
      <c r="H274" s="276"/>
      <c r="I274" s="272"/>
      <c r="J274" s="271"/>
      <c r="K274" s="269"/>
      <c r="L274" s="270"/>
      <c r="M274" s="270"/>
      <c r="N274" s="269"/>
      <c r="O274" s="270"/>
      <c r="P274" s="270"/>
      <c r="Q274" s="270"/>
      <c r="R274" s="270"/>
      <c r="S274" s="270"/>
      <c r="T274" s="270"/>
      <c r="U274" s="270"/>
      <c r="V274" s="270"/>
      <c r="W274" s="270"/>
      <c r="X274" s="270"/>
      <c r="Y274" s="270"/>
      <c r="Z274" s="269"/>
      <c r="AA274" s="269"/>
      <c r="AB274" s="269"/>
      <c r="AC274" s="269"/>
      <c r="AD274" s="281"/>
      <c r="AE274" s="281"/>
      <c r="AF274" s="276"/>
      <c r="AG274" s="276"/>
      <c r="AH274" s="281"/>
      <c r="AI274" s="281"/>
      <c r="AJ274" s="269"/>
      <c r="AK274" s="276"/>
      <c r="AL274" s="276"/>
      <c r="AM274" s="270"/>
      <c r="AN274" s="270"/>
      <c r="AO274" s="270"/>
      <c r="AP274" s="270"/>
      <c r="AQ274" s="273"/>
      <c r="AR274" s="273"/>
      <c r="AS274" s="273"/>
      <c r="AT274" s="273"/>
      <c r="AU274" s="270"/>
      <c r="AV274" s="276"/>
      <c r="AW274" s="276"/>
      <c r="AX274" s="275"/>
      <c r="AY274" s="276"/>
      <c r="AZ274" s="276"/>
      <c r="BA274" s="275"/>
      <c r="BB274" s="276"/>
      <c r="BC274" s="276"/>
      <c r="BD274" s="276"/>
      <c r="BE274" s="276"/>
      <c r="BF274" s="270"/>
      <c r="BG274" s="351"/>
      <c r="BH274" s="270"/>
      <c r="BI274" s="270"/>
      <c r="BJ274" s="276"/>
      <c r="BK274" s="276"/>
      <c r="BL274" s="370"/>
      <c r="BM274" s="373"/>
      <c r="BN274" s="370"/>
      <c r="BO274" s="282"/>
      <c r="BP274" s="276"/>
      <c r="BQ274" s="273"/>
      <c r="BR274" s="281"/>
      <c r="BS274" s="276"/>
      <c r="BT274" s="272"/>
      <c r="BU274" s="272"/>
      <c r="BV274" s="272"/>
      <c r="BW274" s="272"/>
      <c r="BX274" s="272"/>
      <c r="BY274" s="272"/>
      <c r="BZ274" s="272"/>
      <c r="CA274" s="277"/>
      <c r="CB274" s="273"/>
      <c r="CC274" s="276"/>
      <c r="CD274" s="275"/>
      <c r="CE274" s="275"/>
      <c r="CF274" s="270"/>
      <c r="CG274" s="270"/>
      <c r="CH274" s="269"/>
      <c r="CI274" s="281"/>
      <c r="CJ274" s="270"/>
      <c r="CK274" s="278"/>
      <c r="CL274" s="278"/>
      <c r="CM274" s="278"/>
      <c r="CN274" s="279"/>
      <c r="CO274" s="279"/>
      <c r="CP274" s="269"/>
      <c r="CQ274" s="281"/>
      <c r="CR274" s="276"/>
      <c r="CS274" s="272"/>
      <c r="CT274" s="272"/>
      <c r="CU274" s="278"/>
      <c r="CV274" s="278"/>
      <c r="CW274" s="278"/>
      <c r="CX274" s="278"/>
      <c r="CY274" s="278"/>
      <c r="CZ274" s="278"/>
      <c r="DA274" s="278"/>
      <c r="DB274" s="281"/>
      <c r="DC274" s="276"/>
      <c r="DD274" s="276"/>
      <c r="DE274" s="269"/>
      <c r="DF274" s="269"/>
      <c r="DG274" s="270"/>
      <c r="DH274" s="270"/>
      <c r="DI274" s="276"/>
      <c r="DJ274" s="276"/>
      <c r="DK274" s="276"/>
      <c r="DL274" s="276"/>
      <c r="DM274" s="272"/>
      <c r="DN274" s="269"/>
      <c r="DO274" s="269"/>
      <c r="DP274" s="272"/>
      <c r="DQ274" s="269"/>
      <c r="DR274" s="281"/>
      <c r="DS274" s="269"/>
      <c r="DT274" s="274"/>
      <c r="DU274" s="275"/>
      <c r="DV274" s="275"/>
      <c r="DW274" s="273"/>
      <c r="DX274" s="273"/>
      <c r="DY274" s="275"/>
      <c r="DZ274" s="275"/>
      <c r="EA274" s="275"/>
      <c r="EB274" s="275"/>
      <c r="EC274" s="275"/>
      <c r="ED274" s="275"/>
      <c r="EE274" s="275"/>
      <c r="EF274" s="275"/>
      <c r="EG274" s="275"/>
      <c r="EH274" s="275"/>
      <c r="EI274" s="275"/>
      <c r="EJ274" s="275"/>
      <c r="EK274" s="273"/>
      <c r="EL274" s="289"/>
      <c r="EM274" s="289"/>
      <c r="EN274" s="289"/>
      <c r="EO274" s="289"/>
      <c r="EP274" s="289"/>
      <c r="EQ274" s="289"/>
      <c r="ER274" s="289"/>
      <c r="ES274" s="289"/>
      <c r="ET274" s="289"/>
      <c r="EU274" s="289"/>
      <c r="EV274" s="289"/>
      <c r="EW274" s="289"/>
      <c r="EX274" s="289"/>
      <c r="EY274" s="289"/>
      <c r="EZ274" s="289"/>
      <c r="FA274" s="289"/>
      <c r="FB274" s="289"/>
      <c r="FC274" s="289"/>
      <c r="FD274" s="289"/>
      <c r="FE274" s="290"/>
      <c r="FF274" s="290"/>
      <c r="FG274" s="290"/>
      <c r="FH274" s="290"/>
      <c r="FI274" s="290"/>
      <c r="FJ274" s="290"/>
      <c r="FK274" s="290"/>
      <c r="FL274" s="290"/>
      <c r="FM274" s="290"/>
      <c r="FN274" s="290"/>
      <c r="FO274" s="290"/>
      <c r="FP274" s="290"/>
      <c r="FQ274" s="290"/>
      <c r="FR274" s="290"/>
      <c r="FS274" s="290"/>
      <c r="FT274" s="290"/>
      <c r="FU274" s="290"/>
      <c r="FV274" s="290"/>
      <c r="FW274" s="290"/>
      <c r="FX274" s="268"/>
      <c r="FY274" s="268"/>
      <c r="FZ274" s="268"/>
      <c r="GA274" s="268"/>
      <c r="GB274" s="268"/>
      <c r="GC274" s="268"/>
      <c r="GD274" s="268"/>
      <c r="GE274" s="268"/>
      <c r="GF274" s="268"/>
      <c r="GG274" s="268"/>
      <c r="GH274" s="268"/>
      <c r="GI274" s="268"/>
      <c r="GJ274" s="268"/>
      <c r="GK274" s="268"/>
      <c r="GL274" s="268"/>
      <c r="GM274" s="268"/>
      <c r="GN274" s="268"/>
      <c r="GO274" s="268"/>
      <c r="HB274" s="294"/>
      <c r="HC274" s="294"/>
      <c r="HL274" s="341"/>
      <c r="HM274" s="341"/>
      <c r="HN274" s="341"/>
    </row>
    <row r="275" spans="1:222" x14ac:dyDescent="0.3">
      <c r="A275" s="269"/>
      <c r="B275" s="270"/>
      <c r="C275" s="270"/>
      <c r="D275" s="269"/>
      <c r="E275" s="281"/>
      <c r="F275" s="269"/>
      <c r="G275" s="384"/>
      <c r="H275" s="276"/>
      <c r="I275" s="272"/>
      <c r="J275" s="271"/>
      <c r="K275" s="269"/>
      <c r="L275" s="270"/>
      <c r="M275" s="270"/>
      <c r="N275" s="269"/>
      <c r="O275" s="270"/>
      <c r="P275" s="270"/>
      <c r="Q275" s="270"/>
      <c r="R275" s="270"/>
      <c r="S275" s="270"/>
      <c r="T275" s="270"/>
      <c r="U275" s="270"/>
      <c r="V275" s="270"/>
      <c r="W275" s="270"/>
      <c r="X275" s="270"/>
      <c r="Y275" s="270"/>
      <c r="Z275" s="269"/>
      <c r="AA275" s="269"/>
      <c r="AB275" s="269"/>
      <c r="AC275" s="269"/>
      <c r="AD275" s="281"/>
      <c r="AE275" s="281"/>
      <c r="AF275" s="276"/>
      <c r="AG275" s="276"/>
      <c r="AH275" s="281"/>
      <c r="AI275" s="281"/>
      <c r="AJ275" s="269"/>
      <c r="AK275" s="276"/>
      <c r="AL275" s="276"/>
      <c r="AM275" s="270"/>
      <c r="AN275" s="270"/>
      <c r="AO275" s="270"/>
      <c r="AP275" s="270"/>
      <c r="AQ275" s="273"/>
      <c r="AR275" s="273"/>
      <c r="AS275" s="273"/>
      <c r="AT275" s="273"/>
      <c r="AU275" s="270"/>
      <c r="AV275" s="276"/>
      <c r="AW275" s="276"/>
      <c r="AX275" s="275"/>
      <c r="AY275" s="276"/>
      <c r="AZ275" s="276"/>
      <c r="BA275" s="275"/>
      <c r="BB275" s="276"/>
      <c r="BC275" s="276"/>
      <c r="BD275" s="276"/>
      <c r="BE275" s="276"/>
      <c r="BF275" s="270"/>
      <c r="BG275" s="351"/>
      <c r="BH275" s="270"/>
      <c r="BI275" s="270"/>
      <c r="BJ275" s="276"/>
      <c r="BK275" s="276"/>
      <c r="BL275" s="370"/>
      <c r="BM275" s="373"/>
      <c r="BN275" s="370"/>
      <c r="BO275" s="282"/>
      <c r="BP275" s="276"/>
      <c r="BQ275" s="273"/>
      <c r="BR275" s="281"/>
      <c r="BS275" s="276"/>
      <c r="BT275" s="272"/>
      <c r="BU275" s="272"/>
      <c r="BV275" s="272"/>
      <c r="BW275" s="272"/>
      <c r="BX275" s="272"/>
      <c r="BY275" s="272"/>
      <c r="BZ275" s="272"/>
      <c r="CA275" s="277"/>
      <c r="CB275" s="273"/>
      <c r="CC275" s="276"/>
      <c r="CD275" s="275"/>
      <c r="CE275" s="275"/>
      <c r="CF275" s="270"/>
      <c r="CG275" s="270"/>
      <c r="CH275" s="269"/>
      <c r="CI275" s="281"/>
      <c r="CJ275" s="270"/>
      <c r="CK275" s="278"/>
      <c r="CL275" s="278"/>
      <c r="CM275" s="278"/>
      <c r="CN275" s="279"/>
      <c r="CO275" s="279"/>
      <c r="CP275" s="269"/>
      <c r="CQ275" s="281"/>
      <c r="CR275" s="276"/>
      <c r="CS275" s="272"/>
      <c r="CT275" s="272"/>
      <c r="CU275" s="278"/>
      <c r="CV275" s="278"/>
      <c r="CW275" s="278"/>
      <c r="CX275" s="278"/>
      <c r="CY275" s="278"/>
      <c r="CZ275" s="278"/>
      <c r="DA275" s="278"/>
      <c r="DB275" s="281"/>
      <c r="DC275" s="276"/>
      <c r="DD275" s="276"/>
      <c r="DE275" s="269"/>
      <c r="DF275" s="269"/>
      <c r="DG275" s="270"/>
      <c r="DH275" s="270"/>
      <c r="DI275" s="276"/>
      <c r="DJ275" s="276"/>
      <c r="DK275" s="276"/>
      <c r="DL275" s="276"/>
      <c r="DM275" s="272"/>
      <c r="DN275" s="269"/>
      <c r="DO275" s="269"/>
      <c r="DP275" s="272"/>
      <c r="DQ275" s="269"/>
      <c r="DR275" s="281"/>
      <c r="DS275" s="269"/>
      <c r="DT275" s="274"/>
      <c r="DU275" s="275"/>
      <c r="DV275" s="275"/>
      <c r="DW275" s="273"/>
      <c r="DX275" s="273"/>
      <c r="DY275" s="275"/>
      <c r="DZ275" s="275"/>
      <c r="EA275" s="275"/>
      <c r="EB275" s="275"/>
      <c r="EC275" s="275"/>
      <c r="ED275" s="275"/>
      <c r="EE275" s="275"/>
      <c r="EF275" s="275"/>
      <c r="EG275" s="275"/>
      <c r="EH275" s="275"/>
      <c r="EI275" s="275"/>
      <c r="EJ275" s="275"/>
      <c r="EK275" s="273"/>
      <c r="EL275" s="289"/>
      <c r="EM275" s="289"/>
      <c r="EN275" s="289"/>
      <c r="EO275" s="289"/>
      <c r="EP275" s="289"/>
      <c r="EQ275" s="289"/>
      <c r="ER275" s="289"/>
      <c r="ES275" s="289"/>
      <c r="ET275" s="289"/>
      <c r="EU275" s="289"/>
      <c r="EV275" s="289"/>
      <c r="EW275" s="289"/>
      <c r="EX275" s="289"/>
      <c r="EY275" s="289"/>
      <c r="EZ275" s="289"/>
      <c r="FA275" s="289"/>
      <c r="FB275" s="289"/>
      <c r="FC275" s="289"/>
      <c r="FD275" s="289"/>
      <c r="FE275" s="290"/>
      <c r="FF275" s="290"/>
      <c r="FG275" s="290"/>
      <c r="FH275" s="290"/>
      <c r="FI275" s="290"/>
      <c r="FJ275" s="290"/>
      <c r="FK275" s="290"/>
      <c r="FL275" s="290"/>
      <c r="FM275" s="290"/>
      <c r="FN275" s="290"/>
      <c r="FO275" s="290"/>
      <c r="FP275" s="290"/>
      <c r="FQ275" s="290"/>
      <c r="FR275" s="290"/>
      <c r="FS275" s="290"/>
      <c r="FT275" s="290"/>
      <c r="FU275" s="290"/>
      <c r="FV275" s="290"/>
      <c r="FW275" s="290"/>
      <c r="FX275" s="268"/>
      <c r="FY275" s="268"/>
      <c r="FZ275" s="268"/>
      <c r="GA275" s="268"/>
      <c r="GB275" s="268"/>
      <c r="GC275" s="268"/>
      <c r="GD275" s="268"/>
      <c r="GE275" s="268"/>
      <c r="GF275" s="268"/>
      <c r="GG275" s="268"/>
      <c r="GH275" s="268"/>
      <c r="GI275" s="268"/>
      <c r="GJ275" s="268"/>
      <c r="GK275" s="268"/>
      <c r="GL275" s="268"/>
      <c r="GM275" s="268"/>
      <c r="GN275" s="268"/>
      <c r="GO275" s="268"/>
      <c r="HB275" s="294"/>
      <c r="HC275" s="294"/>
      <c r="HL275" s="341"/>
      <c r="HM275" s="341"/>
      <c r="HN275" s="341"/>
    </row>
    <row r="276" spans="1:222" x14ac:dyDescent="0.3">
      <c r="A276" s="269"/>
      <c r="B276" s="270"/>
      <c r="C276" s="270"/>
      <c r="D276" s="269"/>
      <c r="E276" s="281"/>
      <c r="F276" s="269"/>
      <c r="G276" s="384"/>
      <c r="H276" s="276"/>
      <c r="I276" s="272"/>
      <c r="J276" s="271"/>
      <c r="K276" s="269"/>
      <c r="L276" s="270"/>
      <c r="M276" s="270"/>
      <c r="N276" s="269"/>
      <c r="O276" s="270"/>
      <c r="P276" s="270"/>
      <c r="Q276" s="270"/>
      <c r="R276" s="270"/>
      <c r="S276" s="270"/>
      <c r="T276" s="270"/>
      <c r="U276" s="270"/>
      <c r="V276" s="270"/>
      <c r="W276" s="270"/>
      <c r="X276" s="270"/>
      <c r="Y276" s="270"/>
      <c r="Z276" s="269"/>
      <c r="AA276" s="269"/>
      <c r="AB276" s="269"/>
      <c r="AC276" s="269"/>
      <c r="AD276" s="281"/>
      <c r="AE276" s="281"/>
      <c r="AF276" s="276"/>
      <c r="AG276" s="276"/>
      <c r="AH276" s="281"/>
      <c r="AI276" s="281"/>
      <c r="AJ276" s="269"/>
      <c r="AK276" s="276"/>
      <c r="AL276" s="276"/>
      <c r="AM276" s="270"/>
      <c r="AN276" s="270"/>
      <c r="AO276" s="270"/>
      <c r="AP276" s="270"/>
      <c r="AQ276" s="273"/>
      <c r="AR276" s="273"/>
      <c r="AS276" s="273"/>
      <c r="AT276" s="273"/>
      <c r="AU276" s="270"/>
      <c r="AV276" s="276"/>
      <c r="AW276" s="276"/>
      <c r="AX276" s="275"/>
      <c r="AY276" s="276"/>
      <c r="AZ276" s="276"/>
      <c r="BA276" s="275"/>
      <c r="BB276" s="276"/>
      <c r="BC276" s="276"/>
      <c r="BD276" s="276"/>
      <c r="BE276" s="276"/>
      <c r="BF276" s="270"/>
      <c r="BG276" s="351"/>
      <c r="BH276" s="270"/>
      <c r="BI276" s="270"/>
      <c r="BJ276" s="276"/>
      <c r="BK276" s="276"/>
      <c r="BL276" s="370"/>
      <c r="BM276" s="373"/>
      <c r="BN276" s="370"/>
      <c r="BO276" s="282"/>
      <c r="BP276" s="276"/>
      <c r="BQ276" s="273"/>
      <c r="BR276" s="281"/>
      <c r="BS276" s="276"/>
      <c r="BT276" s="272"/>
      <c r="BU276" s="272"/>
      <c r="BV276" s="272"/>
      <c r="BW276" s="272"/>
      <c r="BX276" s="272"/>
      <c r="BY276" s="272"/>
      <c r="BZ276" s="272"/>
      <c r="CA276" s="277"/>
      <c r="CB276" s="273"/>
      <c r="CC276" s="276"/>
      <c r="CD276" s="275"/>
      <c r="CE276" s="275"/>
      <c r="CF276" s="270"/>
      <c r="CG276" s="270"/>
      <c r="CH276" s="269"/>
      <c r="CI276" s="281"/>
      <c r="CJ276" s="270"/>
      <c r="CK276" s="278"/>
      <c r="CL276" s="278"/>
      <c r="CM276" s="278"/>
      <c r="CN276" s="279"/>
      <c r="CO276" s="279"/>
      <c r="CP276" s="269"/>
      <c r="CQ276" s="281"/>
      <c r="CR276" s="276"/>
      <c r="CS276" s="272"/>
      <c r="CT276" s="272"/>
      <c r="CU276" s="278"/>
      <c r="CV276" s="278"/>
      <c r="CW276" s="278"/>
      <c r="CX276" s="278"/>
      <c r="CY276" s="278"/>
      <c r="CZ276" s="278"/>
      <c r="DA276" s="278"/>
      <c r="DB276" s="281"/>
      <c r="DC276" s="276"/>
      <c r="DD276" s="276"/>
      <c r="DE276" s="269"/>
      <c r="DF276" s="269"/>
      <c r="DG276" s="270"/>
      <c r="DH276" s="270"/>
      <c r="DI276" s="276"/>
      <c r="DJ276" s="276"/>
      <c r="DK276" s="276"/>
      <c r="DL276" s="276"/>
      <c r="DM276" s="272"/>
      <c r="DN276" s="269"/>
      <c r="DO276" s="269"/>
      <c r="DP276" s="272"/>
      <c r="DQ276" s="269"/>
      <c r="DR276" s="281"/>
      <c r="DS276" s="269"/>
      <c r="DT276" s="274"/>
      <c r="DU276" s="275"/>
      <c r="DV276" s="275"/>
      <c r="DW276" s="273"/>
      <c r="DX276" s="273"/>
      <c r="DY276" s="275"/>
      <c r="DZ276" s="275"/>
      <c r="EA276" s="275"/>
      <c r="EB276" s="275"/>
      <c r="EC276" s="275"/>
      <c r="ED276" s="275"/>
      <c r="EE276" s="275"/>
      <c r="EF276" s="275"/>
      <c r="EG276" s="275"/>
      <c r="EH276" s="275"/>
      <c r="EI276" s="275"/>
      <c r="EJ276" s="275"/>
      <c r="EK276" s="273"/>
      <c r="EL276" s="289"/>
      <c r="EM276" s="289"/>
      <c r="EN276" s="289"/>
      <c r="EO276" s="289"/>
      <c r="EP276" s="289"/>
      <c r="EQ276" s="289"/>
      <c r="ER276" s="289"/>
      <c r="ES276" s="289"/>
      <c r="ET276" s="289"/>
      <c r="EU276" s="289"/>
      <c r="EV276" s="289"/>
      <c r="EW276" s="289"/>
      <c r="EX276" s="289"/>
      <c r="EY276" s="289"/>
      <c r="EZ276" s="289"/>
      <c r="FA276" s="289"/>
      <c r="FB276" s="289"/>
      <c r="FC276" s="289"/>
      <c r="FD276" s="289"/>
      <c r="FE276" s="290"/>
      <c r="FF276" s="290"/>
      <c r="FG276" s="290"/>
      <c r="FH276" s="290"/>
      <c r="FI276" s="290"/>
      <c r="FJ276" s="290"/>
      <c r="FK276" s="290"/>
      <c r="FL276" s="290"/>
      <c r="FM276" s="290"/>
      <c r="FN276" s="290"/>
      <c r="FO276" s="290"/>
      <c r="FP276" s="290"/>
      <c r="FQ276" s="290"/>
      <c r="FR276" s="290"/>
      <c r="FS276" s="290"/>
      <c r="FT276" s="290"/>
      <c r="FU276" s="290"/>
      <c r="FV276" s="290"/>
      <c r="FW276" s="290"/>
      <c r="FX276" s="268"/>
      <c r="FY276" s="268"/>
      <c r="FZ276" s="268"/>
      <c r="GA276" s="268"/>
      <c r="GB276" s="268"/>
      <c r="GC276" s="268"/>
      <c r="GD276" s="268"/>
      <c r="GE276" s="268"/>
      <c r="GF276" s="268"/>
      <c r="GG276" s="268"/>
      <c r="GH276" s="268"/>
      <c r="GI276" s="268"/>
      <c r="GJ276" s="268"/>
      <c r="GK276" s="268"/>
      <c r="GL276" s="268"/>
      <c r="GM276" s="268"/>
      <c r="GN276" s="268"/>
      <c r="GO276" s="268"/>
      <c r="HB276" s="294"/>
      <c r="HC276" s="294"/>
      <c r="HL276" s="341"/>
      <c r="HM276" s="341"/>
      <c r="HN276" s="341"/>
    </row>
    <row r="277" spans="1:222" x14ac:dyDescent="0.3">
      <c r="A277" s="269"/>
      <c r="B277" s="270"/>
      <c r="C277" s="270"/>
      <c r="D277" s="269"/>
      <c r="E277" s="281"/>
      <c r="F277" s="269"/>
      <c r="G277" s="384"/>
      <c r="H277" s="276"/>
      <c r="I277" s="272"/>
      <c r="J277" s="271"/>
      <c r="K277" s="269"/>
      <c r="L277" s="270"/>
      <c r="M277" s="270"/>
      <c r="N277" s="269"/>
      <c r="O277" s="270"/>
      <c r="P277" s="270"/>
      <c r="Q277" s="270"/>
      <c r="R277" s="270"/>
      <c r="S277" s="270"/>
      <c r="T277" s="270"/>
      <c r="U277" s="270"/>
      <c r="V277" s="270"/>
      <c r="W277" s="270"/>
      <c r="X277" s="270"/>
      <c r="Y277" s="270"/>
      <c r="Z277" s="269"/>
      <c r="AA277" s="269"/>
      <c r="AB277" s="269"/>
      <c r="AC277" s="269"/>
      <c r="AD277" s="281"/>
      <c r="AE277" s="281"/>
      <c r="AF277" s="276"/>
      <c r="AG277" s="276"/>
      <c r="AH277" s="281"/>
      <c r="AI277" s="281"/>
      <c r="AJ277" s="269"/>
      <c r="AK277" s="276"/>
      <c r="AL277" s="276"/>
      <c r="AM277" s="270"/>
      <c r="AN277" s="270"/>
      <c r="AO277" s="270"/>
      <c r="AP277" s="270"/>
      <c r="AQ277" s="273"/>
      <c r="AR277" s="273"/>
      <c r="AS277" s="273"/>
      <c r="AT277" s="273"/>
      <c r="AU277" s="270"/>
      <c r="AV277" s="276"/>
      <c r="AW277" s="276"/>
      <c r="AX277" s="275"/>
      <c r="AY277" s="276"/>
      <c r="AZ277" s="276"/>
      <c r="BA277" s="275"/>
      <c r="BB277" s="276"/>
      <c r="BC277" s="276"/>
      <c r="BD277" s="276"/>
      <c r="BE277" s="276"/>
      <c r="BF277" s="270"/>
      <c r="BG277" s="351"/>
      <c r="BH277" s="270"/>
      <c r="BI277" s="270"/>
      <c r="BJ277" s="276"/>
      <c r="BK277" s="276"/>
      <c r="BL277" s="370"/>
      <c r="BM277" s="373"/>
      <c r="BN277" s="370"/>
      <c r="BO277" s="282"/>
      <c r="BP277" s="276"/>
      <c r="BQ277" s="273"/>
      <c r="BR277" s="281"/>
      <c r="BS277" s="276"/>
      <c r="BT277" s="272"/>
      <c r="BU277" s="272"/>
      <c r="BV277" s="272"/>
      <c r="BW277" s="272"/>
      <c r="BX277" s="272"/>
      <c r="BY277" s="272"/>
      <c r="BZ277" s="272"/>
      <c r="CA277" s="277"/>
      <c r="CB277" s="273"/>
      <c r="CC277" s="276"/>
      <c r="CD277" s="275"/>
      <c r="CE277" s="275"/>
      <c r="CF277" s="270"/>
      <c r="CG277" s="270"/>
      <c r="CH277" s="269"/>
      <c r="CI277" s="281"/>
      <c r="CJ277" s="270"/>
      <c r="CK277" s="278"/>
      <c r="CL277" s="278"/>
      <c r="CM277" s="278"/>
      <c r="CN277" s="279"/>
      <c r="CO277" s="279"/>
      <c r="CP277" s="269"/>
      <c r="CQ277" s="281"/>
      <c r="CR277" s="276"/>
      <c r="CS277" s="272"/>
      <c r="CT277" s="272"/>
      <c r="CU277" s="278"/>
      <c r="CV277" s="278"/>
      <c r="CW277" s="278"/>
      <c r="CX277" s="278"/>
      <c r="CY277" s="278"/>
      <c r="CZ277" s="278"/>
      <c r="DA277" s="278"/>
      <c r="DB277" s="281"/>
      <c r="DC277" s="276"/>
      <c r="DD277" s="276"/>
      <c r="DE277" s="269"/>
      <c r="DF277" s="269"/>
      <c r="DG277" s="270"/>
      <c r="DH277" s="270"/>
      <c r="DI277" s="276"/>
      <c r="DJ277" s="276"/>
      <c r="DK277" s="276"/>
      <c r="DL277" s="276"/>
      <c r="DM277" s="272"/>
      <c r="DN277" s="269"/>
      <c r="DO277" s="269"/>
      <c r="DP277" s="272"/>
      <c r="DQ277" s="269"/>
      <c r="DR277" s="281"/>
      <c r="DS277" s="269"/>
      <c r="DT277" s="274"/>
      <c r="DU277" s="275"/>
      <c r="DV277" s="275"/>
      <c r="DW277" s="273"/>
      <c r="DX277" s="273"/>
      <c r="DY277" s="275"/>
      <c r="DZ277" s="275"/>
      <c r="EA277" s="275"/>
      <c r="EB277" s="275"/>
      <c r="EC277" s="275"/>
      <c r="ED277" s="275"/>
      <c r="EE277" s="275"/>
      <c r="EF277" s="275"/>
      <c r="EG277" s="275"/>
      <c r="EH277" s="275"/>
      <c r="EI277" s="275"/>
      <c r="EJ277" s="275"/>
      <c r="EK277" s="273"/>
      <c r="EL277" s="289"/>
      <c r="EM277" s="289"/>
      <c r="EN277" s="289"/>
      <c r="EO277" s="289"/>
      <c r="EP277" s="289"/>
      <c r="EQ277" s="289"/>
      <c r="ER277" s="289"/>
      <c r="ES277" s="289"/>
      <c r="ET277" s="289"/>
      <c r="EU277" s="289"/>
      <c r="EV277" s="289"/>
      <c r="EW277" s="289"/>
      <c r="EX277" s="289"/>
      <c r="EY277" s="289"/>
      <c r="EZ277" s="289"/>
      <c r="FA277" s="289"/>
      <c r="FB277" s="289"/>
      <c r="FC277" s="289"/>
      <c r="FD277" s="289"/>
      <c r="FE277" s="290"/>
      <c r="FF277" s="290"/>
      <c r="FG277" s="290"/>
      <c r="FH277" s="290"/>
      <c r="FI277" s="290"/>
      <c r="FJ277" s="290"/>
      <c r="FK277" s="290"/>
      <c r="FL277" s="290"/>
      <c r="FM277" s="290"/>
      <c r="FN277" s="290"/>
      <c r="FO277" s="290"/>
      <c r="FP277" s="290"/>
      <c r="FQ277" s="290"/>
      <c r="FR277" s="290"/>
      <c r="FS277" s="290"/>
      <c r="FT277" s="290"/>
      <c r="FU277" s="290"/>
      <c r="FV277" s="290"/>
      <c r="FW277" s="290"/>
      <c r="FX277" s="268"/>
      <c r="FY277" s="268"/>
      <c r="FZ277" s="268"/>
      <c r="GA277" s="268"/>
      <c r="GB277" s="268"/>
      <c r="GC277" s="268"/>
      <c r="GD277" s="268"/>
      <c r="GE277" s="268"/>
      <c r="GF277" s="268"/>
      <c r="GG277" s="268"/>
      <c r="GH277" s="268"/>
      <c r="GI277" s="268"/>
      <c r="GJ277" s="268"/>
      <c r="GK277" s="268"/>
      <c r="GL277" s="268"/>
      <c r="GM277" s="268"/>
      <c r="GN277" s="268"/>
      <c r="GO277" s="268"/>
      <c r="HB277" s="294"/>
      <c r="HC277" s="294"/>
      <c r="HL277" s="341"/>
      <c r="HM277" s="341"/>
      <c r="HN277" s="341"/>
    </row>
    <row r="278" spans="1:222" x14ac:dyDescent="0.3">
      <c r="A278" s="269"/>
      <c r="B278" s="270"/>
      <c r="C278" s="270"/>
      <c r="D278" s="269"/>
      <c r="E278" s="281"/>
      <c r="F278" s="269"/>
      <c r="G278" s="384"/>
      <c r="H278" s="276"/>
      <c r="I278" s="272"/>
      <c r="J278" s="271"/>
      <c r="K278" s="269"/>
      <c r="L278" s="270"/>
      <c r="M278" s="270"/>
      <c r="N278" s="269"/>
      <c r="O278" s="270"/>
      <c r="P278" s="270"/>
      <c r="Q278" s="270"/>
      <c r="R278" s="270"/>
      <c r="S278" s="270"/>
      <c r="T278" s="270"/>
      <c r="U278" s="270"/>
      <c r="V278" s="270"/>
      <c r="W278" s="270"/>
      <c r="X278" s="270"/>
      <c r="Y278" s="270"/>
      <c r="Z278" s="269"/>
      <c r="AA278" s="269"/>
      <c r="AB278" s="269"/>
      <c r="AC278" s="269"/>
      <c r="AD278" s="281"/>
      <c r="AE278" s="281"/>
      <c r="AF278" s="276"/>
      <c r="AG278" s="276"/>
      <c r="AH278" s="281"/>
      <c r="AI278" s="281"/>
      <c r="AJ278" s="269"/>
      <c r="AK278" s="276"/>
      <c r="AL278" s="276"/>
      <c r="AM278" s="270"/>
      <c r="AN278" s="270"/>
      <c r="AO278" s="270"/>
      <c r="AP278" s="270"/>
      <c r="AQ278" s="273"/>
      <c r="AR278" s="273"/>
      <c r="AS278" s="273"/>
      <c r="AT278" s="273"/>
      <c r="AU278" s="270"/>
      <c r="AV278" s="276"/>
      <c r="AW278" s="276"/>
      <c r="AX278" s="275"/>
      <c r="AY278" s="276"/>
      <c r="AZ278" s="276"/>
      <c r="BA278" s="275"/>
      <c r="BB278" s="276"/>
      <c r="BC278" s="276"/>
      <c r="BD278" s="276"/>
      <c r="BE278" s="276"/>
      <c r="BF278" s="270"/>
      <c r="BG278" s="351"/>
      <c r="BH278" s="270"/>
      <c r="BI278" s="270"/>
      <c r="BJ278" s="276"/>
      <c r="BK278" s="276"/>
      <c r="BL278" s="370"/>
      <c r="BM278" s="373"/>
      <c r="BN278" s="370"/>
      <c r="BO278" s="282"/>
      <c r="BP278" s="276"/>
      <c r="BQ278" s="273"/>
      <c r="BR278" s="281"/>
      <c r="BS278" s="276"/>
      <c r="BT278" s="272"/>
      <c r="BU278" s="272"/>
      <c r="BV278" s="272"/>
      <c r="BW278" s="272"/>
      <c r="BX278" s="272"/>
      <c r="BY278" s="272"/>
      <c r="BZ278" s="272"/>
      <c r="CA278" s="277"/>
      <c r="CB278" s="273"/>
      <c r="CC278" s="276"/>
      <c r="CD278" s="275"/>
      <c r="CE278" s="275"/>
      <c r="CF278" s="270"/>
      <c r="CG278" s="270"/>
      <c r="CH278" s="269"/>
      <c r="CI278" s="281"/>
      <c r="CJ278" s="270"/>
      <c r="CK278" s="278"/>
      <c r="CL278" s="278"/>
      <c r="CM278" s="278"/>
      <c r="CN278" s="279"/>
      <c r="CO278" s="279"/>
      <c r="CP278" s="269"/>
      <c r="CQ278" s="281"/>
      <c r="CR278" s="276"/>
      <c r="CS278" s="272"/>
      <c r="CT278" s="272"/>
      <c r="CU278" s="278"/>
      <c r="CV278" s="278"/>
      <c r="CW278" s="278"/>
      <c r="CX278" s="278"/>
      <c r="CY278" s="278"/>
      <c r="CZ278" s="278"/>
      <c r="DA278" s="278"/>
      <c r="DB278" s="281"/>
      <c r="DC278" s="276"/>
      <c r="DD278" s="276"/>
      <c r="DE278" s="269"/>
      <c r="DF278" s="269"/>
      <c r="DG278" s="270"/>
      <c r="DH278" s="270"/>
      <c r="DI278" s="276"/>
      <c r="DJ278" s="276"/>
      <c r="DK278" s="276"/>
      <c r="DL278" s="276"/>
      <c r="DM278" s="272"/>
      <c r="DN278" s="269"/>
      <c r="DO278" s="269"/>
      <c r="DP278" s="272"/>
      <c r="DQ278" s="269"/>
      <c r="DR278" s="281"/>
      <c r="DS278" s="269"/>
      <c r="DT278" s="274"/>
      <c r="DU278" s="275"/>
      <c r="DV278" s="275"/>
      <c r="DW278" s="273"/>
      <c r="DX278" s="273"/>
      <c r="DY278" s="275"/>
      <c r="DZ278" s="275"/>
      <c r="EA278" s="275"/>
      <c r="EB278" s="275"/>
      <c r="EC278" s="275"/>
      <c r="ED278" s="275"/>
      <c r="EE278" s="275"/>
      <c r="EF278" s="275"/>
      <c r="EG278" s="275"/>
      <c r="EH278" s="275"/>
      <c r="EI278" s="275"/>
      <c r="EJ278" s="275"/>
      <c r="EK278" s="273"/>
      <c r="EL278" s="289"/>
      <c r="EM278" s="289"/>
      <c r="EN278" s="289"/>
      <c r="EO278" s="289"/>
      <c r="EP278" s="289"/>
      <c r="EQ278" s="289"/>
      <c r="ER278" s="289"/>
      <c r="ES278" s="289"/>
      <c r="ET278" s="289"/>
      <c r="EU278" s="289"/>
      <c r="EV278" s="289"/>
      <c r="EW278" s="289"/>
      <c r="EX278" s="289"/>
      <c r="EY278" s="289"/>
      <c r="EZ278" s="289"/>
      <c r="FA278" s="289"/>
      <c r="FB278" s="289"/>
      <c r="FC278" s="289"/>
      <c r="FD278" s="289"/>
      <c r="FE278" s="290"/>
      <c r="FF278" s="290"/>
      <c r="FG278" s="290"/>
      <c r="FH278" s="290"/>
      <c r="FI278" s="290"/>
      <c r="FJ278" s="290"/>
      <c r="FK278" s="290"/>
      <c r="FL278" s="290"/>
      <c r="FM278" s="290"/>
      <c r="FN278" s="290"/>
      <c r="FO278" s="290"/>
      <c r="FP278" s="290"/>
      <c r="FQ278" s="290"/>
      <c r="FR278" s="290"/>
      <c r="FS278" s="290"/>
      <c r="FT278" s="290"/>
      <c r="FU278" s="290"/>
      <c r="FV278" s="290"/>
      <c r="FW278" s="290"/>
      <c r="FX278" s="268"/>
      <c r="FY278" s="268"/>
      <c r="FZ278" s="268"/>
      <c r="GA278" s="268"/>
      <c r="GB278" s="268"/>
      <c r="GC278" s="268"/>
      <c r="GD278" s="268"/>
      <c r="GE278" s="268"/>
      <c r="GF278" s="268"/>
      <c r="GG278" s="268"/>
      <c r="GH278" s="268"/>
      <c r="GI278" s="268"/>
      <c r="GJ278" s="268"/>
      <c r="GK278" s="268"/>
      <c r="GL278" s="268"/>
      <c r="GM278" s="268"/>
      <c r="GN278" s="268"/>
      <c r="GO278" s="268"/>
      <c r="HB278" s="294"/>
      <c r="HC278" s="294"/>
      <c r="HL278" s="341"/>
      <c r="HM278" s="341"/>
      <c r="HN278" s="341"/>
    </row>
    <row r="279" spans="1:222" x14ac:dyDescent="0.3">
      <c r="A279" s="269"/>
      <c r="B279" s="270"/>
      <c r="C279" s="270"/>
      <c r="D279" s="269"/>
      <c r="E279" s="281"/>
      <c r="F279" s="269"/>
      <c r="G279" s="384"/>
      <c r="H279" s="276"/>
      <c r="I279" s="272"/>
      <c r="J279" s="271"/>
      <c r="K279" s="269"/>
      <c r="L279" s="270"/>
      <c r="M279" s="270"/>
      <c r="N279" s="269"/>
      <c r="O279" s="270"/>
      <c r="P279" s="270"/>
      <c r="Q279" s="270"/>
      <c r="R279" s="270"/>
      <c r="S279" s="270"/>
      <c r="T279" s="270"/>
      <c r="U279" s="270"/>
      <c r="V279" s="270"/>
      <c r="W279" s="270"/>
      <c r="X279" s="270"/>
      <c r="Y279" s="270"/>
      <c r="Z279" s="269"/>
      <c r="AA279" s="269"/>
      <c r="AB279" s="269"/>
      <c r="AC279" s="269"/>
      <c r="AD279" s="281"/>
      <c r="AE279" s="281"/>
      <c r="AF279" s="276"/>
      <c r="AG279" s="276"/>
      <c r="AH279" s="281"/>
      <c r="AI279" s="281"/>
      <c r="AJ279" s="269"/>
      <c r="AK279" s="276"/>
      <c r="AL279" s="276"/>
      <c r="AM279" s="270"/>
      <c r="AN279" s="270"/>
      <c r="AO279" s="270"/>
      <c r="AP279" s="270"/>
      <c r="AQ279" s="273"/>
      <c r="AR279" s="273"/>
      <c r="AS279" s="273"/>
      <c r="AT279" s="273"/>
      <c r="AU279" s="270"/>
      <c r="AV279" s="276"/>
      <c r="AW279" s="276"/>
      <c r="AX279" s="275"/>
      <c r="AY279" s="276"/>
      <c r="AZ279" s="276"/>
      <c r="BA279" s="275"/>
      <c r="BB279" s="276"/>
      <c r="BC279" s="276"/>
      <c r="BD279" s="276"/>
      <c r="BE279" s="276"/>
      <c r="BF279" s="270"/>
      <c r="BG279" s="351"/>
      <c r="BH279" s="270"/>
      <c r="BI279" s="270"/>
      <c r="BJ279" s="276"/>
      <c r="BK279" s="276"/>
      <c r="BL279" s="370"/>
      <c r="BM279" s="373"/>
      <c r="BN279" s="370"/>
      <c r="BO279" s="282"/>
      <c r="BP279" s="276"/>
      <c r="BQ279" s="273"/>
      <c r="BR279" s="281"/>
      <c r="BS279" s="276"/>
      <c r="BT279" s="272"/>
      <c r="BU279" s="272"/>
      <c r="BV279" s="272"/>
      <c r="BW279" s="272"/>
      <c r="BX279" s="272"/>
      <c r="BY279" s="272"/>
      <c r="BZ279" s="272"/>
      <c r="CA279" s="277"/>
      <c r="CB279" s="273"/>
      <c r="CC279" s="276"/>
      <c r="CD279" s="275"/>
      <c r="CE279" s="275"/>
      <c r="CF279" s="270"/>
      <c r="CG279" s="270"/>
      <c r="CH279" s="269"/>
      <c r="CI279" s="281"/>
      <c r="CJ279" s="270"/>
      <c r="CK279" s="278"/>
      <c r="CL279" s="278"/>
      <c r="CM279" s="278"/>
      <c r="CN279" s="279"/>
      <c r="CO279" s="279"/>
      <c r="CP279" s="269"/>
      <c r="CQ279" s="281"/>
      <c r="CR279" s="276"/>
      <c r="CS279" s="272"/>
      <c r="CT279" s="272"/>
      <c r="CU279" s="278"/>
      <c r="CV279" s="278"/>
      <c r="CW279" s="278"/>
      <c r="CX279" s="278"/>
      <c r="CY279" s="278"/>
      <c r="CZ279" s="278"/>
      <c r="DA279" s="278"/>
      <c r="DB279" s="281"/>
      <c r="DC279" s="276"/>
      <c r="DD279" s="276"/>
      <c r="DE279" s="269"/>
      <c r="DF279" s="269"/>
      <c r="DG279" s="270"/>
      <c r="DH279" s="270"/>
      <c r="DI279" s="276"/>
      <c r="DJ279" s="276"/>
      <c r="DK279" s="276"/>
      <c r="DL279" s="276"/>
      <c r="DM279" s="272"/>
      <c r="DN279" s="269"/>
      <c r="DO279" s="269"/>
      <c r="DP279" s="272"/>
      <c r="DQ279" s="269"/>
      <c r="DR279" s="281"/>
      <c r="DS279" s="269"/>
      <c r="DT279" s="274"/>
      <c r="DU279" s="275"/>
      <c r="DV279" s="275"/>
      <c r="DW279" s="273"/>
      <c r="DX279" s="273"/>
      <c r="DY279" s="275"/>
      <c r="DZ279" s="275"/>
      <c r="EA279" s="275"/>
      <c r="EB279" s="275"/>
      <c r="EC279" s="275"/>
      <c r="ED279" s="275"/>
      <c r="EE279" s="275"/>
      <c r="EF279" s="275"/>
      <c r="EG279" s="275"/>
      <c r="EH279" s="275"/>
      <c r="EI279" s="275"/>
      <c r="EJ279" s="275"/>
      <c r="EK279" s="273"/>
      <c r="EL279" s="289"/>
      <c r="EM279" s="289"/>
      <c r="EN279" s="289"/>
      <c r="EO279" s="289"/>
      <c r="EP279" s="289"/>
      <c r="EQ279" s="289"/>
      <c r="ER279" s="289"/>
      <c r="ES279" s="289"/>
      <c r="ET279" s="289"/>
      <c r="EU279" s="289"/>
      <c r="EV279" s="289"/>
      <c r="EW279" s="289"/>
      <c r="EX279" s="289"/>
      <c r="EY279" s="289"/>
      <c r="EZ279" s="289"/>
      <c r="FA279" s="289"/>
      <c r="FB279" s="289"/>
      <c r="FC279" s="289"/>
      <c r="FD279" s="289"/>
      <c r="FE279" s="290"/>
      <c r="FF279" s="290"/>
      <c r="FG279" s="290"/>
      <c r="FH279" s="290"/>
      <c r="FI279" s="290"/>
      <c r="FJ279" s="290"/>
      <c r="FK279" s="290"/>
      <c r="FL279" s="290"/>
      <c r="FM279" s="290"/>
      <c r="FN279" s="290"/>
      <c r="FO279" s="290"/>
      <c r="FP279" s="290"/>
      <c r="FQ279" s="290"/>
      <c r="FR279" s="290"/>
      <c r="FS279" s="290"/>
      <c r="FT279" s="290"/>
      <c r="FU279" s="290"/>
      <c r="FV279" s="290"/>
      <c r="FW279" s="290"/>
      <c r="FX279" s="268"/>
      <c r="FY279" s="268"/>
      <c r="FZ279" s="268"/>
      <c r="GA279" s="268"/>
      <c r="GB279" s="268"/>
      <c r="GC279" s="268"/>
      <c r="GD279" s="268"/>
      <c r="GE279" s="268"/>
      <c r="GF279" s="268"/>
      <c r="GG279" s="268"/>
      <c r="GH279" s="268"/>
      <c r="GI279" s="268"/>
      <c r="GJ279" s="268"/>
      <c r="GK279" s="268"/>
      <c r="GL279" s="268"/>
      <c r="GM279" s="268"/>
      <c r="GN279" s="268"/>
      <c r="GO279" s="268"/>
      <c r="HB279" s="294"/>
      <c r="HC279" s="294"/>
      <c r="HL279" s="341"/>
      <c r="HM279" s="341"/>
      <c r="HN279" s="341"/>
    </row>
    <row r="280" spans="1:222" x14ac:dyDescent="0.3">
      <c r="A280" s="269"/>
      <c r="B280" s="270"/>
      <c r="C280" s="270"/>
      <c r="D280" s="269"/>
      <c r="E280" s="281"/>
      <c r="F280" s="269"/>
      <c r="G280" s="384"/>
      <c r="H280" s="276"/>
      <c r="I280" s="272"/>
      <c r="J280" s="271"/>
      <c r="K280" s="269"/>
      <c r="L280" s="270"/>
      <c r="M280" s="270"/>
      <c r="N280" s="269"/>
      <c r="O280" s="270"/>
      <c r="P280" s="270"/>
      <c r="Q280" s="270"/>
      <c r="R280" s="270"/>
      <c r="S280" s="270"/>
      <c r="T280" s="270"/>
      <c r="U280" s="270"/>
      <c r="V280" s="270"/>
      <c r="W280" s="270"/>
      <c r="X280" s="270"/>
      <c r="Y280" s="270"/>
      <c r="Z280" s="269"/>
      <c r="AA280" s="269"/>
      <c r="AB280" s="269"/>
      <c r="AC280" s="269"/>
      <c r="AD280" s="281"/>
      <c r="AE280" s="281"/>
      <c r="AF280" s="276"/>
      <c r="AG280" s="276"/>
      <c r="AH280" s="281"/>
      <c r="AI280" s="281"/>
      <c r="AJ280" s="269"/>
      <c r="AK280" s="276"/>
      <c r="AL280" s="276"/>
      <c r="AM280" s="270"/>
      <c r="AN280" s="270"/>
      <c r="AO280" s="270"/>
      <c r="AP280" s="270"/>
      <c r="AQ280" s="273"/>
      <c r="AR280" s="273"/>
      <c r="AS280" s="273"/>
      <c r="AT280" s="273"/>
      <c r="AU280" s="270"/>
      <c r="AV280" s="276"/>
      <c r="AW280" s="276"/>
      <c r="AX280" s="275"/>
      <c r="AY280" s="276"/>
      <c r="AZ280" s="276"/>
      <c r="BA280" s="275"/>
      <c r="BB280" s="276"/>
      <c r="BC280" s="276"/>
      <c r="BD280" s="276"/>
      <c r="BE280" s="276"/>
      <c r="BF280" s="270"/>
      <c r="BG280" s="351"/>
      <c r="BH280" s="270"/>
      <c r="BI280" s="270"/>
      <c r="BJ280" s="276"/>
      <c r="BK280" s="276"/>
      <c r="BL280" s="370"/>
      <c r="BM280" s="373"/>
      <c r="BN280" s="370"/>
      <c r="BO280" s="282"/>
      <c r="BP280" s="276"/>
      <c r="BQ280" s="273"/>
      <c r="BR280" s="281"/>
      <c r="BS280" s="276"/>
      <c r="BT280" s="272"/>
      <c r="BU280" s="272"/>
      <c r="BV280" s="272"/>
      <c r="BW280" s="272"/>
      <c r="BX280" s="272"/>
      <c r="BY280" s="272"/>
      <c r="BZ280" s="272"/>
      <c r="CA280" s="277"/>
      <c r="CB280" s="273"/>
      <c r="CC280" s="276"/>
      <c r="CD280" s="275"/>
      <c r="CE280" s="275"/>
      <c r="CF280" s="270"/>
      <c r="CG280" s="270"/>
      <c r="CH280" s="269"/>
      <c r="CI280" s="281"/>
      <c r="CJ280" s="270"/>
      <c r="CK280" s="278"/>
      <c r="CL280" s="278"/>
      <c r="CM280" s="278"/>
      <c r="CN280" s="279"/>
      <c r="CO280" s="279"/>
      <c r="CP280" s="269"/>
      <c r="CQ280" s="281"/>
      <c r="CR280" s="276"/>
      <c r="CS280" s="272"/>
      <c r="CT280" s="272"/>
      <c r="CU280" s="278"/>
      <c r="CV280" s="278"/>
      <c r="CW280" s="278"/>
      <c r="CX280" s="278"/>
      <c r="CY280" s="278"/>
      <c r="CZ280" s="278"/>
      <c r="DA280" s="278"/>
      <c r="DB280" s="281"/>
      <c r="DC280" s="276"/>
      <c r="DD280" s="276"/>
      <c r="DE280" s="269"/>
      <c r="DF280" s="269"/>
      <c r="DG280" s="270"/>
      <c r="DH280" s="270"/>
      <c r="DI280" s="276"/>
      <c r="DJ280" s="276"/>
      <c r="DK280" s="276"/>
      <c r="DL280" s="276"/>
      <c r="DM280" s="272"/>
      <c r="DN280" s="269"/>
      <c r="DO280" s="269"/>
      <c r="DP280" s="272"/>
      <c r="DQ280" s="269"/>
      <c r="DR280" s="281"/>
      <c r="DS280" s="269"/>
      <c r="DT280" s="274"/>
      <c r="DU280" s="275"/>
      <c r="DV280" s="275"/>
      <c r="DW280" s="273"/>
      <c r="DX280" s="273"/>
      <c r="DY280" s="275"/>
      <c r="DZ280" s="275"/>
      <c r="EA280" s="275"/>
      <c r="EB280" s="275"/>
      <c r="EC280" s="275"/>
      <c r="ED280" s="275"/>
      <c r="EE280" s="275"/>
      <c r="EF280" s="275"/>
      <c r="EG280" s="275"/>
      <c r="EH280" s="275"/>
      <c r="EI280" s="275"/>
      <c r="EJ280" s="275"/>
      <c r="EK280" s="273"/>
      <c r="EL280" s="289"/>
      <c r="EM280" s="289"/>
      <c r="EN280" s="289"/>
      <c r="EO280" s="289"/>
      <c r="EP280" s="289"/>
      <c r="EQ280" s="289"/>
      <c r="ER280" s="289"/>
      <c r="ES280" s="289"/>
      <c r="ET280" s="289"/>
      <c r="EU280" s="289"/>
      <c r="EV280" s="289"/>
      <c r="EW280" s="289"/>
      <c r="EX280" s="289"/>
      <c r="EY280" s="289"/>
      <c r="EZ280" s="289"/>
      <c r="FA280" s="289"/>
      <c r="FB280" s="289"/>
      <c r="FC280" s="289"/>
      <c r="FD280" s="289"/>
      <c r="FE280" s="290"/>
      <c r="FF280" s="290"/>
      <c r="FG280" s="290"/>
      <c r="FH280" s="290"/>
      <c r="FI280" s="290"/>
      <c r="FJ280" s="290"/>
      <c r="FK280" s="290"/>
      <c r="FL280" s="290"/>
      <c r="FM280" s="290"/>
      <c r="FN280" s="290"/>
      <c r="FO280" s="290"/>
      <c r="FP280" s="290"/>
      <c r="FQ280" s="290"/>
      <c r="FR280" s="290"/>
      <c r="FS280" s="290"/>
      <c r="FT280" s="290"/>
      <c r="FU280" s="290"/>
      <c r="FV280" s="290"/>
      <c r="FW280" s="290"/>
      <c r="FX280" s="268"/>
      <c r="FY280" s="268"/>
      <c r="FZ280" s="268"/>
      <c r="GA280" s="268"/>
      <c r="GB280" s="268"/>
      <c r="GC280" s="268"/>
      <c r="GD280" s="268"/>
      <c r="GE280" s="268"/>
      <c r="GF280" s="268"/>
      <c r="GG280" s="268"/>
      <c r="GH280" s="268"/>
      <c r="GI280" s="268"/>
      <c r="GJ280" s="268"/>
      <c r="GK280" s="268"/>
      <c r="GL280" s="268"/>
      <c r="GM280" s="268"/>
      <c r="GN280" s="268"/>
      <c r="GO280" s="268"/>
      <c r="HB280" s="294"/>
      <c r="HC280" s="294"/>
      <c r="HL280" s="341"/>
      <c r="HM280" s="341"/>
      <c r="HN280" s="341"/>
    </row>
    <row r="281" spans="1:222" x14ac:dyDescent="0.3">
      <c r="A281" s="269"/>
      <c r="B281" s="270"/>
      <c r="C281" s="270"/>
      <c r="D281" s="269"/>
      <c r="E281" s="281"/>
      <c r="F281" s="269"/>
      <c r="G281" s="384"/>
      <c r="H281" s="276"/>
      <c r="I281" s="272"/>
      <c r="J281" s="271"/>
      <c r="K281" s="269"/>
      <c r="L281" s="270"/>
      <c r="M281" s="270"/>
      <c r="N281" s="269"/>
      <c r="O281" s="270"/>
      <c r="P281" s="270"/>
      <c r="Q281" s="270"/>
      <c r="R281" s="270"/>
      <c r="S281" s="270"/>
      <c r="T281" s="270"/>
      <c r="U281" s="270"/>
      <c r="V281" s="270"/>
      <c r="W281" s="270"/>
      <c r="X281" s="270"/>
      <c r="Y281" s="270"/>
      <c r="Z281" s="269"/>
      <c r="AA281" s="269"/>
      <c r="AB281" s="269"/>
      <c r="AC281" s="269"/>
      <c r="AD281" s="281"/>
      <c r="AE281" s="281"/>
      <c r="AF281" s="276"/>
      <c r="AG281" s="276"/>
      <c r="AH281" s="281"/>
      <c r="AI281" s="281"/>
      <c r="AJ281" s="269"/>
      <c r="AK281" s="276"/>
      <c r="AL281" s="276"/>
      <c r="AM281" s="270"/>
      <c r="AN281" s="270"/>
      <c r="AO281" s="270"/>
      <c r="AP281" s="270"/>
      <c r="AQ281" s="273"/>
      <c r="AR281" s="273"/>
      <c r="AS281" s="273"/>
      <c r="AT281" s="273"/>
      <c r="AU281" s="270"/>
      <c r="AV281" s="276"/>
      <c r="AW281" s="276"/>
      <c r="AX281" s="275"/>
      <c r="AY281" s="276"/>
      <c r="AZ281" s="276"/>
      <c r="BA281" s="275"/>
      <c r="BB281" s="276"/>
      <c r="BC281" s="276"/>
      <c r="BD281" s="276"/>
      <c r="BE281" s="276"/>
      <c r="BF281" s="270"/>
      <c r="BG281" s="351"/>
      <c r="BH281" s="270"/>
      <c r="BI281" s="270"/>
      <c r="BJ281" s="276"/>
      <c r="BK281" s="276"/>
      <c r="BL281" s="370"/>
      <c r="BM281" s="373"/>
      <c r="BN281" s="370"/>
      <c r="BO281" s="282"/>
      <c r="BP281" s="276"/>
      <c r="BQ281" s="273"/>
      <c r="BR281" s="281"/>
      <c r="BS281" s="276"/>
      <c r="BT281" s="272"/>
      <c r="BU281" s="272"/>
      <c r="BV281" s="272"/>
      <c r="BW281" s="272"/>
      <c r="BX281" s="272"/>
      <c r="BY281" s="272"/>
      <c r="BZ281" s="272"/>
      <c r="CA281" s="277"/>
      <c r="CB281" s="273"/>
      <c r="CC281" s="276"/>
      <c r="CD281" s="275"/>
      <c r="CE281" s="275"/>
      <c r="CF281" s="270"/>
      <c r="CG281" s="270"/>
      <c r="CH281" s="269"/>
      <c r="CI281" s="281"/>
      <c r="CJ281" s="270"/>
      <c r="CK281" s="278"/>
      <c r="CL281" s="278"/>
      <c r="CM281" s="278"/>
      <c r="CN281" s="279"/>
      <c r="CO281" s="279"/>
      <c r="CP281" s="269"/>
      <c r="CQ281" s="281"/>
      <c r="CR281" s="276"/>
      <c r="CS281" s="272"/>
      <c r="CT281" s="272"/>
      <c r="CU281" s="278"/>
      <c r="CV281" s="278"/>
      <c r="CW281" s="278"/>
      <c r="CX281" s="278"/>
      <c r="CY281" s="278"/>
      <c r="CZ281" s="278"/>
      <c r="DA281" s="278"/>
      <c r="DB281" s="281"/>
      <c r="DC281" s="276"/>
      <c r="DD281" s="276"/>
      <c r="DE281" s="269"/>
      <c r="DF281" s="269"/>
      <c r="DG281" s="270"/>
      <c r="DH281" s="270"/>
      <c r="DI281" s="276"/>
      <c r="DJ281" s="276"/>
      <c r="DK281" s="276"/>
      <c r="DL281" s="276"/>
      <c r="DM281" s="272"/>
      <c r="DN281" s="269"/>
      <c r="DO281" s="269"/>
      <c r="DP281" s="272"/>
      <c r="DQ281" s="269"/>
      <c r="DR281" s="281"/>
      <c r="DS281" s="269"/>
      <c r="DT281" s="274"/>
      <c r="DU281" s="275"/>
      <c r="DV281" s="275"/>
      <c r="DW281" s="273"/>
      <c r="DX281" s="273"/>
      <c r="DY281" s="275"/>
      <c r="DZ281" s="275"/>
      <c r="EA281" s="275"/>
      <c r="EB281" s="275"/>
      <c r="EC281" s="275"/>
      <c r="ED281" s="275"/>
      <c r="EE281" s="275"/>
      <c r="EF281" s="275"/>
      <c r="EG281" s="275"/>
      <c r="EH281" s="275"/>
      <c r="EI281" s="275"/>
      <c r="EJ281" s="275"/>
      <c r="EK281" s="273"/>
      <c r="EL281" s="289"/>
      <c r="EM281" s="289"/>
      <c r="EN281" s="289"/>
      <c r="EO281" s="289"/>
      <c r="EP281" s="289"/>
      <c r="EQ281" s="289"/>
      <c r="ER281" s="289"/>
      <c r="ES281" s="289"/>
      <c r="ET281" s="289"/>
      <c r="EU281" s="289"/>
      <c r="EV281" s="289"/>
      <c r="EW281" s="289"/>
      <c r="EX281" s="289"/>
      <c r="EY281" s="289"/>
      <c r="EZ281" s="289"/>
      <c r="FA281" s="289"/>
      <c r="FB281" s="289"/>
      <c r="FC281" s="289"/>
      <c r="FD281" s="289"/>
      <c r="FE281" s="290"/>
      <c r="FF281" s="290"/>
      <c r="FG281" s="290"/>
      <c r="FH281" s="290"/>
      <c r="FI281" s="290"/>
      <c r="FJ281" s="290"/>
      <c r="FK281" s="290"/>
      <c r="FL281" s="290"/>
      <c r="FM281" s="290"/>
      <c r="FN281" s="290"/>
      <c r="FO281" s="290"/>
      <c r="FP281" s="290"/>
      <c r="FQ281" s="290"/>
      <c r="FR281" s="290"/>
      <c r="FS281" s="290"/>
      <c r="FT281" s="290"/>
      <c r="FU281" s="290"/>
      <c r="FV281" s="290"/>
      <c r="FW281" s="290"/>
      <c r="FX281" s="268"/>
      <c r="FY281" s="268"/>
      <c r="FZ281" s="268"/>
      <c r="GA281" s="268"/>
      <c r="GB281" s="268"/>
      <c r="GC281" s="268"/>
      <c r="GD281" s="268"/>
      <c r="GE281" s="268"/>
      <c r="GF281" s="268"/>
      <c r="GG281" s="268"/>
      <c r="GH281" s="268"/>
      <c r="GI281" s="268"/>
      <c r="GJ281" s="268"/>
      <c r="GK281" s="268"/>
      <c r="GL281" s="268"/>
      <c r="GM281" s="268"/>
      <c r="GN281" s="268"/>
      <c r="GO281" s="268"/>
      <c r="HB281" s="294"/>
      <c r="HC281" s="294"/>
      <c r="HL281" s="341"/>
      <c r="HM281" s="341"/>
      <c r="HN281" s="341"/>
    </row>
    <row r="282" spans="1:222" x14ac:dyDescent="0.3">
      <c r="A282" s="269"/>
      <c r="B282" s="270"/>
      <c r="C282" s="270"/>
      <c r="D282" s="269"/>
      <c r="E282" s="281"/>
      <c r="F282" s="269"/>
      <c r="G282" s="384"/>
      <c r="H282" s="276"/>
      <c r="I282" s="272"/>
      <c r="J282" s="271"/>
      <c r="K282" s="269"/>
      <c r="L282" s="270"/>
      <c r="M282" s="270"/>
      <c r="N282" s="269"/>
      <c r="O282" s="270"/>
      <c r="P282" s="270"/>
      <c r="Q282" s="270"/>
      <c r="R282" s="270"/>
      <c r="S282" s="270"/>
      <c r="T282" s="270"/>
      <c r="U282" s="270"/>
      <c r="V282" s="270"/>
      <c r="W282" s="270"/>
      <c r="X282" s="270"/>
      <c r="Y282" s="270"/>
      <c r="Z282" s="269"/>
      <c r="AA282" s="269"/>
      <c r="AB282" s="269"/>
      <c r="AC282" s="269"/>
      <c r="AD282" s="281"/>
      <c r="AE282" s="281"/>
      <c r="AF282" s="276"/>
      <c r="AG282" s="276"/>
      <c r="AH282" s="281"/>
      <c r="AI282" s="281"/>
      <c r="AJ282" s="269"/>
      <c r="AK282" s="276"/>
      <c r="AL282" s="276"/>
      <c r="AM282" s="270"/>
      <c r="AN282" s="270"/>
      <c r="AO282" s="270"/>
      <c r="AP282" s="270"/>
      <c r="AQ282" s="273"/>
      <c r="AR282" s="273"/>
      <c r="AS282" s="273"/>
      <c r="AT282" s="273"/>
      <c r="AU282" s="270"/>
      <c r="AV282" s="276"/>
      <c r="AW282" s="276"/>
      <c r="AX282" s="275"/>
      <c r="AY282" s="276"/>
      <c r="AZ282" s="276"/>
      <c r="BA282" s="275"/>
      <c r="BB282" s="276"/>
      <c r="BC282" s="276"/>
      <c r="BD282" s="276"/>
      <c r="BE282" s="276"/>
      <c r="BF282" s="270"/>
      <c r="BG282" s="351"/>
      <c r="BH282" s="270"/>
      <c r="BI282" s="270"/>
      <c r="BJ282" s="276"/>
      <c r="BK282" s="276"/>
      <c r="BL282" s="370"/>
      <c r="BM282" s="373"/>
      <c r="BN282" s="370"/>
      <c r="BO282" s="282"/>
      <c r="BP282" s="276"/>
      <c r="BQ282" s="273"/>
      <c r="BR282" s="281"/>
      <c r="BS282" s="276"/>
      <c r="BT282" s="272"/>
      <c r="BU282" s="272"/>
      <c r="BV282" s="272"/>
      <c r="BW282" s="272"/>
      <c r="BX282" s="272"/>
      <c r="BY282" s="272"/>
      <c r="BZ282" s="272"/>
      <c r="CA282" s="277"/>
      <c r="CB282" s="273"/>
      <c r="CC282" s="276"/>
      <c r="CD282" s="275"/>
      <c r="CE282" s="275"/>
      <c r="CF282" s="270"/>
      <c r="CG282" s="270"/>
      <c r="CH282" s="269"/>
      <c r="CI282" s="281"/>
      <c r="CJ282" s="270"/>
      <c r="CK282" s="278"/>
      <c r="CL282" s="278"/>
      <c r="CM282" s="278"/>
      <c r="CN282" s="279"/>
      <c r="CO282" s="279"/>
      <c r="CP282" s="269"/>
      <c r="CQ282" s="281"/>
      <c r="CR282" s="276"/>
      <c r="CS282" s="272"/>
      <c r="CT282" s="272"/>
      <c r="CU282" s="278"/>
      <c r="CV282" s="278"/>
      <c r="CW282" s="278"/>
      <c r="CX282" s="278"/>
      <c r="CY282" s="278"/>
      <c r="CZ282" s="278"/>
      <c r="DA282" s="278"/>
      <c r="DB282" s="281"/>
      <c r="DC282" s="276"/>
      <c r="DD282" s="276"/>
      <c r="DE282" s="269"/>
      <c r="DF282" s="269"/>
      <c r="DG282" s="270"/>
      <c r="DH282" s="270"/>
      <c r="DI282" s="276"/>
      <c r="DJ282" s="276"/>
      <c r="DK282" s="276"/>
      <c r="DL282" s="276"/>
      <c r="DM282" s="272"/>
      <c r="DN282" s="269"/>
      <c r="DO282" s="269"/>
      <c r="DP282" s="272"/>
      <c r="DQ282" s="269"/>
      <c r="DR282" s="281"/>
      <c r="DS282" s="269"/>
      <c r="DT282" s="274"/>
      <c r="DU282" s="275"/>
      <c r="DV282" s="275"/>
      <c r="DW282" s="273"/>
      <c r="DX282" s="273"/>
      <c r="DY282" s="275"/>
      <c r="DZ282" s="275"/>
      <c r="EA282" s="275"/>
      <c r="EB282" s="275"/>
      <c r="EC282" s="275"/>
      <c r="ED282" s="275"/>
      <c r="EE282" s="275"/>
      <c r="EF282" s="275"/>
      <c r="EG282" s="275"/>
      <c r="EH282" s="275"/>
      <c r="EI282" s="275"/>
      <c r="EJ282" s="275"/>
      <c r="EK282" s="273"/>
      <c r="EL282" s="289"/>
      <c r="EM282" s="289"/>
      <c r="EN282" s="289"/>
      <c r="EO282" s="289"/>
      <c r="EP282" s="289"/>
      <c r="EQ282" s="289"/>
      <c r="ER282" s="289"/>
      <c r="ES282" s="289"/>
      <c r="ET282" s="289"/>
      <c r="EU282" s="289"/>
      <c r="EV282" s="289"/>
      <c r="EW282" s="289"/>
      <c r="EX282" s="289"/>
      <c r="EY282" s="289"/>
      <c r="EZ282" s="289"/>
      <c r="FA282" s="289"/>
      <c r="FB282" s="289"/>
      <c r="FC282" s="289"/>
      <c r="FD282" s="289"/>
      <c r="FE282" s="290"/>
      <c r="FF282" s="290"/>
      <c r="FG282" s="290"/>
      <c r="FH282" s="290"/>
      <c r="FI282" s="290"/>
      <c r="FJ282" s="290"/>
      <c r="FK282" s="290"/>
      <c r="FL282" s="290"/>
      <c r="FM282" s="290"/>
      <c r="FN282" s="290"/>
      <c r="FO282" s="290"/>
      <c r="FP282" s="290"/>
      <c r="FQ282" s="290"/>
      <c r="FR282" s="290"/>
      <c r="FS282" s="290"/>
      <c r="FT282" s="290"/>
      <c r="FU282" s="290"/>
      <c r="FV282" s="290"/>
      <c r="FW282" s="290"/>
      <c r="FX282" s="268"/>
      <c r="FY282" s="268"/>
      <c r="FZ282" s="268"/>
      <c r="GA282" s="268"/>
      <c r="GB282" s="268"/>
      <c r="GC282" s="268"/>
      <c r="GD282" s="268"/>
      <c r="GE282" s="268"/>
      <c r="GF282" s="268"/>
      <c r="GG282" s="268"/>
      <c r="GH282" s="268"/>
      <c r="GI282" s="268"/>
      <c r="GJ282" s="268"/>
      <c r="GK282" s="268"/>
      <c r="GL282" s="268"/>
      <c r="GM282" s="268"/>
      <c r="GN282" s="268"/>
      <c r="GO282" s="268"/>
      <c r="HB282" s="294"/>
      <c r="HC282" s="294"/>
      <c r="HL282" s="341"/>
      <c r="HM282" s="341"/>
      <c r="HN282" s="341"/>
    </row>
    <row r="283" spans="1:222" x14ac:dyDescent="0.3">
      <c r="A283" s="269"/>
      <c r="B283" s="270"/>
      <c r="C283" s="270"/>
      <c r="D283" s="269"/>
      <c r="E283" s="281"/>
      <c r="F283" s="269"/>
      <c r="G283" s="384"/>
      <c r="H283" s="276"/>
      <c r="I283" s="272"/>
      <c r="J283" s="271"/>
      <c r="K283" s="269"/>
      <c r="L283" s="270"/>
      <c r="M283" s="270"/>
      <c r="N283" s="269"/>
      <c r="O283" s="270"/>
      <c r="P283" s="270"/>
      <c r="Q283" s="270"/>
      <c r="R283" s="270"/>
      <c r="S283" s="270"/>
      <c r="T283" s="270"/>
      <c r="U283" s="270"/>
      <c r="V283" s="270"/>
      <c r="W283" s="270"/>
      <c r="X283" s="270"/>
      <c r="Y283" s="270"/>
      <c r="Z283" s="269"/>
      <c r="AA283" s="269"/>
      <c r="AB283" s="269"/>
      <c r="AC283" s="269"/>
      <c r="AD283" s="281"/>
      <c r="AE283" s="281"/>
      <c r="AF283" s="276"/>
      <c r="AG283" s="276"/>
      <c r="AH283" s="281"/>
      <c r="AI283" s="281"/>
      <c r="AJ283" s="269"/>
      <c r="AK283" s="276"/>
      <c r="AL283" s="276"/>
      <c r="AM283" s="270"/>
      <c r="AN283" s="270"/>
      <c r="AO283" s="270"/>
      <c r="AP283" s="270"/>
      <c r="AQ283" s="273"/>
      <c r="AR283" s="273"/>
      <c r="AS283" s="273"/>
      <c r="AT283" s="273"/>
      <c r="AU283" s="270"/>
      <c r="AV283" s="276"/>
      <c r="AW283" s="276"/>
      <c r="AX283" s="275"/>
      <c r="AY283" s="276"/>
      <c r="AZ283" s="276"/>
      <c r="BA283" s="275"/>
      <c r="BB283" s="276"/>
      <c r="BC283" s="276"/>
      <c r="BD283" s="276"/>
      <c r="BE283" s="276"/>
      <c r="BF283" s="270"/>
      <c r="BG283" s="351"/>
      <c r="BH283" s="270"/>
      <c r="BI283" s="270"/>
      <c r="BJ283" s="276"/>
      <c r="BK283" s="276"/>
      <c r="BL283" s="370"/>
      <c r="BM283" s="373"/>
      <c r="BN283" s="370"/>
      <c r="BO283" s="282"/>
      <c r="BP283" s="276"/>
      <c r="BQ283" s="273"/>
      <c r="BR283" s="281"/>
      <c r="BS283" s="276"/>
      <c r="BT283" s="272"/>
      <c r="BU283" s="272"/>
      <c r="BV283" s="272"/>
      <c r="BW283" s="272"/>
      <c r="BX283" s="272"/>
      <c r="BY283" s="272"/>
      <c r="BZ283" s="272"/>
      <c r="CA283" s="277"/>
      <c r="CB283" s="273"/>
      <c r="CC283" s="276"/>
      <c r="CD283" s="275"/>
      <c r="CE283" s="275"/>
      <c r="CF283" s="270"/>
      <c r="CG283" s="270"/>
      <c r="CH283" s="269"/>
      <c r="CI283" s="281"/>
      <c r="CJ283" s="270"/>
      <c r="CK283" s="278"/>
      <c r="CL283" s="278"/>
      <c r="CM283" s="278"/>
      <c r="CN283" s="279"/>
      <c r="CO283" s="279"/>
      <c r="CP283" s="269"/>
      <c r="CQ283" s="281"/>
      <c r="CR283" s="276"/>
      <c r="CS283" s="272"/>
      <c r="CT283" s="272"/>
      <c r="CU283" s="278"/>
      <c r="CV283" s="278"/>
      <c r="CW283" s="278"/>
      <c r="CX283" s="278"/>
      <c r="CY283" s="278"/>
      <c r="CZ283" s="278"/>
      <c r="DA283" s="278"/>
      <c r="DB283" s="281"/>
      <c r="DC283" s="276"/>
      <c r="DD283" s="276"/>
      <c r="DE283" s="269"/>
      <c r="DF283" s="269"/>
      <c r="DG283" s="270"/>
      <c r="DH283" s="270"/>
      <c r="DI283" s="276"/>
      <c r="DJ283" s="276"/>
      <c r="DK283" s="276"/>
      <c r="DL283" s="276"/>
      <c r="DM283" s="272"/>
      <c r="DN283" s="269"/>
      <c r="DO283" s="269"/>
      <c r="DP283" s="272"/>
      <c r="DQ283" s="269"/>
      <c r="DR283" s="281"/>
      <c r="DS283" s="269"/>
      <c r="DT283" s="274"/>
      <c r="DU283" s="275"/>
      <c r="DV283" s="275"/>
      <c r="DW283" s="273"/>
      <c r="DX283" s="273"/>
      <c r="DY283" s="275"/>
      <c r="DZ283" s="275"/>
      <c r="EA283" s="275"/>
      <c r="EB283" s="275"/>
      <c r="EC283" s="275"/>
      <c r="ED283" s="275"/>
      <c r="EE283" s="275"/>
      <c r="EF283" s="275"/>
      <c r="EG283" s="275"/>
      <c r="EH283" s="275"/>
      <c r="EI283" s="275"/>
      <c r="EJ283" s="275"/>
      <c r="EK283" s="273"/>
      <c r="EL283" s="289"/>
      <c r="EM283" s="289"/>
      <c r="EN283" s="289"/>
      <c r="EO283" s="289"/>
      <c r="EP283" s="289"/>
      <c r="EQ283" s="289"/>
      <c r="ER283" s="289"/>
      <c r="ES283" s="289"/>
      <c r="ET283" s="289"/>
      <c r="EU283" s="289"/>
      <c r="EV283" s="289"/>
      <c r="EW283" s="289"/>
      <c r="EX283" s="289"/>
      <c r="EY283" s="289"/>
      <c r="EZ283" s="289"/>
      <c r="FA283" s="289"/>
      <c r="FB283" s="289"/>
      <c r="FC283" s="289"/>
      <c r="FD283" s="289"/>
      <c r="FE283" s="290"/>
      <c r="FF283" s="290"/>
      <c r="FG283" s="290"/>
      <c r="FH283" s="290"/>
      <c r="FI283" s="290"/>
      <c r="FJ283" s="290"/>
      <c r="FK283" s="290"/>
      <c r="FL283" s="290"/>
      <c r="FM283" s="290"/>
      <c r="FN283" s="290"/>
      <c r="FO283" s="290"/>
      <c r="FP283" s="290"/>
      <c r="FQ283" s="290"/>
      <c r="FR283" s="290"/>
      <c r="FS283" s="290"/>
      <c r="FT283" s="290"/>
      <c r="FU283" s="290"/>
      <c r="FV283" s="290"/>
      <c r="FW283" s="290"/>
      <c r="FX283" s="268"/>
      <c r="FY283" s="268"/>
      <c r="FZ283" s="268"/>
      <c r="GA283" s="268"/>
      <c r="GB283" s="268"/>
      <c r="GC283" s="268"/>
      <c r="GD283" s="268"/>
      <c r="GE283" s="268"/>
      <c r="GF283" s="268"/>
      <c r="GG283" s="268"/>
      <c r="GH283" s="268"/>
      <c r="GI283" s="268"/>
      <c r="GJ283" s="268"/>
      <c r="GK283" s="268"/>
      <c r="GL283" s="268"/>
      <c r="GM283" s="268"/>
      <c r="GN283" s="268"/>
      <c r="GO283" s="268"/>
      <c r="HB283" s="294"/>
      <c r="HC283" s="294"/>
      <c r="HL283" s="341"/>
      <c r="HM283" s="341"/>
      <c r="HN283" s="341"/>
    </row>
    <row r="284" spans="1:222" x14ac:dyDescent="0.3">
      <c r="A284" s="269"/>
      <c r="B284" s="270"/>
      <c r="C284" s="270"/>
      <c r="D284" s="269"/>
      <c r="E284" s="281"/>
      <c r="F284" s="269"/>
      <c r="G284" s="384"/>
      <c r="H284" s="276"/>
      <c r="I284" s="272"/>
      <c r="J284" s="271"/>
      <c r="K284" s="269"/>
      <c r="L284" s="270"/>
      <c r="M284" s="270"/>
      <c r="N284" s="269"/>
      <c r="O284" s="270"/>
      <c r="P284" s="270"/>
      <c r="Q284" s="270"/>
      <c r="R284" s="270"/>
      <c r="S284" s="270"/>
      <c r="T284" s="270"/>
      <c r="U284" s="270"/>
      <c r="V284" s="270"/>
      <c r="W284" s="270"/>
      <c r="X284" s="270"/>
      <c r="Y284" s="270"/>
      <c r="Z284" s="269"/>
      <c r="AA284" s="269"/>
      <c r="AB284" s="269"/>
      <c r="AC284" s="269"/>
      <c r="AD284" s="281"/>
      <c r="AE284" s="281"/>
      <c r="AF284" s="276"/>
      <c r="AG284" s="276"/>
      <c r="AH284" s="281"/>
      <c r="AI284" s="281"/>
      <c r="AJ284" s="269"/>
      <c r="AK284" s="276"/>
      <c r="AL284" s="276"/>
      <c r="AM284" s="270"/>
      <c r="AN284" s="270"/>
      <c r="AO284" s="270"/>
      <c r="AP284" s="270"/>
      <c r="AQ284" s="273"/>
      <c r="AR284" s="273"/>
      <c r="AS284" s="273"/>
      <c r="AT284" s="273"/>
      <c r="AU284" s="270"/>
      <c r="AV284" s="276"/>
      <c r="AW284" s="276"/>
      <c r="AX284" s="275"/>
      <c r="AY284" s="276"/>
      <c r="AZ284" s="276"/>
      <c r="BA284" s="275"/>
      <c r="BB284" s="276"/>
      <c r="BC284" s="276"/>
      <c r="BD284" s="276"/>
      <c r="BE284" s="276"/>
      <c r="BF284" s="270"/>
      <c r="BG284" s="351"/>
      <c r="BH284" s="270"/>
      <c r="BI284" s="270"/>
      <c r="BJ284" s="276"/>
      <c r="BK284" s="276"/>
      <c r="BL284" s="370"/>
      <c r="BM284" s="373"/>
      <c r="BN284" s="370"/>
      <c r="BO284" s="282"/>
      <c r="BP284" s="276"/>
      <c r="BQ284" s="273"/>
      <c r="BR284" s="281"/>
      <c r="BS284" s="276"/>
      <c r="BT284" s="272"/>
      <c r="BU284" s="272"/>
      <c r="BV284" s="272"/>
      <c r="BW284" s="272"/>
      <c r="BX284" s="272"/>
      <c r="BY284" s="272"/>
      <c r="BZ284" s="272"/>
      <c r="CA284" s="277"/>
      <c r="CB284" s="273"/>
      <c r="CC284" s="276"/>
      <c r="CD284" s="275"/>
      <c r="CE284" s="275"/>
      <c r="CF284" s="270"/>
      <c r="CG284" s="270"/>
      <c r="CH284" s="269"/>
      <c r="CI284" s="281"/>
      <c r="CJ284" s="270"/>
      <c r="CK284" s="278"/>
      <c r="CL284" s="278"/>
      <c r="CM284" s="278"/>
      <c r="CN284" s="279"/>
      <c r="CO284" s="279"/>
      <c r="CP284" s="269"/>
      <c r="CQ284" s="281"/>
      <c r="CR284" s="276"/>
      <c r="CS284" s="272"/>
      <c r="CT284" s="272"/>
      <c r="CU284" s="278"/>
      <c r="CV284" s="278"/>
      <c r="CW284" s="278"/>
      <c r="CX284" s="278"/>
      <c r="CY284" s="278"/>
      <c r="CZ284" s="278"/>
      <c r="DA284" s="278"/>
      <c r="DB284" s="281"/>
      <c r="DC284" s="276"/>
      <c r="DD284" s="276"/>
      <c r="DE284" s="269"/>
      <c r="DF284" s="269"/>
      <c r="DG284" s="270"/>
      <c r="DH284" s="270"/>
      <c r="DI284" s="276"/>
      <c r="DJ284" s="276"/>
      <c r="DK284" s="276"/>
      <c r="DL284" s="276"/>
      <c r="DM284" s="272"/>
      <c r="DN284" s="269"/>
      <c r="DO284" s="269"/>
      <c r="DP284" s="272"/>
      <c r="DQ284" s="269"/>
      <c r="DR284" s="281"/>
      <c r="DS284" s="269"/>
      <c r="DT284" s="274"/>
      <c r="DU284" s="275"/>
      <c r="DV284" s="275"/>
      <c r="DW284" s="273"/>
      <c r="DX284" s="273"/>
      <c r="DY284" s="275"/>
      <c r="DZ284" s="275"/>
      <c r="EA284" s="275"/>
      <c r="EB284" s="275"/>
      <c r="EC284" s="275"/>
      <c r="ED284" s="275"/>
      <c r="EE284" s="275"/>
      <c r="EF284" s="275"/>
      <c r="EG284" s="275"/>
      <c r="EH284" s="275"/>
      <c r="EI284" s="275"/>
      <c r="EJ284" s="275"/>
      <c r="EK284" s="273"/>
      <c r="EL284" s="289"/>
      <c r="EM284" s="289"/>
      <c r="EN284" s="289"/>
      <c r="EO284" s="289"/>
      <c r="EP284" s="289"/>
      <c r="EQ284" s="289"/>
      <c r="ER284" s="289"/>
      <c r="ES284" s="289"/>
      <c r="ET284" s="289"/>
      <c r="EU284" s="289"/>
      <c r="EV284" s="289"/>
      <c r="EW284" s="289"/>
      <c r="EX284" s="289"/>
      <c r="EY284" s="289"/>
      <c r="EZ284" s="289"/>
      <c r="FA284" s="289"/>
      <c r="FB284" s="289"/>
      <c r="FC284" s="289"/>
      <c r="FD284" s="289"/>
      <c r="FE284" s="290"/>
      <c r="FF284" s="290"/>
      <c r="FG284" s="290"/>
      <c r="FH284" s="290"/>
      <c r="FI284" s="290"/>
      <c r="FJ284" s="290"/>
      <c r="FK284" s="290"/>
      <c r="FL284" s="290"/>
      <c r="FM284" s="290"/>
      <c r="FN284" s="290"/>
      <c r="FO284" s="290"/>
      <c r="FP284" s="290"/>
      <c r="FQ284" s="290"/>
      <c r="FR284" s="290"/>
      <c r="FS284" s="290"/>
      <c r="FT284" s="290"/>
      <c r="FU284" s="290"/>
      <c r="FV284" s="290"/>
      <c r="FW284" s="290"/>
      <c r="FX284" s="268"/>
      <c r="FY284" s="268"/>
      <c r="FZ284" s="268"/>
      <c r="GA284" s="268"/>
      <c r="GB284" s="268"/>
      <c r="GC284" s="268"/>
      <c r="GD284" s="268"/>
      <c r="GE284" s="268"/>
      <c r="GF284" s="268"/>
      <c r="GG284" s="268"/>
      <c r="GH284" s="268"/>
      <c r="GI284" s="268"/>
      <c r="GJ284" s="268"/>
      <c r="GK284" s="268"/>
      <c r="GL284" s="268"/>
      <c r="GM284" s="268"/>
      <c r="GN284" s="268"/>
      <c r="GO284" s="268"/>
      <c r="HB284" s="294"/>
      <c r="HC284" s="294"/>
      <c r="HL284" s="341"/>
      <c r="HM284" s="341"/>
      <c r="HN284" s="341"/>
    </row>
    <row r="285" spans="1:222" x14ac:dyDescent="0.3">
      <c r="A285" s="269"/>
      <c r="B285" s="270"/>
      <c r="C285" s="270"/>
      <c r="D285" s="269"/>
      <c r="E285" s="281"/>
      <c r="F285" s="269"/>
      <c r="G285" s="384"/>
      <c r="H285" s="276"/>
      <c r="I285" s="272"/>
      <c r="J285" s="271"/>
      <c r="K285" s="269"/>
      <c r="L285" s="270"/>
      <c r="M285" s="270"/>
      <c r="N285" s="269"/>
      <c r="O285" s="270"/>
      <c r="P285" s="270"/>
      <c r="Q285" s="270"/>
      <c r="R285" s="270"/>
      <c r="S285" s="270"/>
      <c r="T285" s="270"/>
      <c r="U285" s="270"/>
      <c r="V285" s="270"/>
      <c r="W285" s="270"/>
      <c r="X285" s="270"/>
      <c r="Y285" s="270"/>
      <c r="Z285" s="269"/>
      <c r="AA285" s="269"/>
      <c r="AB285" s="269"/>
      <c r="AC285" s="269"/>
      <c r="AD285" s="281"/>
      <c r="AE285" s="281"/>
      <c r="AF285" s="276"/>
      <c r="AG285" s="276"/>
      <c r="AH285" s="281"/>
      <c r="AI285" s="281"/>
      <c r="AJ285" s="269"/>
      <c r="AK285" s="276"/>
      <c r="AL285" s="276"/>
      <c r="AM285" s="270"/>
      <c r="AN285" s="270"/>
      <c r="AO285" s="270"/>
      <c r="AP285" s="270"/>
      <c r="AQ285" s="273"/>
      <c r="AR285" s="273"/>
      <c r="AS285" s="273"/>
      <c r="AT285" s="273"/>
      <c r="AU285" s="270"/>
      <c r="AV285" s="276"/>
      <c r="AW285" s="276"/>
      <c r="AX285" s="275"/>
      <c r="AY285" s="276"/>
      <c r="AZ285" s="276"/>
      <c r="BA285" s="275"/>
      <c r="BB285" s="276"/>
      <c r="BC285" s="276"/>
      <c r="BD285" s="276"/>
      <c r="BE285" s="276"/>
      <c r="BF285" s="270"/>
      <c r="BG285" s="351"/>
      <c r="BH285" s="270"/>
      <c r="BI285" s="270"/>
      <c r="BJ285" s="276"/>
      <c r="BK285" s="276"/>
      <c r="BL285" s="370"/>
      <c r="BM285" s="373"/>
      <c r="BN285" s="370"/>
      <c r="BO285" s="282"/>
      <c r="BP285" s="276"/>
      <c r="BQ285" s="273"/>
      <c r="BR285" s="281"/>
      <c r="BS285" s="276"/>
      <c r="BT285" s="272"/>
      <c r="BU285" s="272"/>
      <c r="BV285" s="272"/>
      <c r="BW285" s="272"/>
      <c r="BX285" s="272"/>
      <c r="BY285" s="272"/>
      <c r="BZ285" s="272"/>
      <c r="CA285" s="277"/>
      <c r="CB285" s="273"/>
      <c r="CC285" s="276"/>
      <c r="CD285" s="275"/>
      <c r="CE285" s="275"/>
      <c r="CF285" s="270"/>
      <c r="CG285" s="270"/>
      <c r="CH285" s="269"/>
      <c r="CI285" s="281"/>
      <c r="CJ285" s="270"/>
      <c r="CK285" s="278"/>
      <c r="CL285" s="278"/>
      <c r="CM285" s="278"/>
      <c r="CN285" s="279"/>
      <c r="CO285" s="279"/>
      <c r="CP285" s="269"/>
      <c r="CQ285" s="281"/>
      <c r="CR285" s="276"/>
      <c r="CS285" s="272"/>
      <c r="CT285" s="272"/>
      <c r="CU285" s="278"/>
      <c r="CV285" s="278"/>
      <c r="CW285" s="278"/>
      <c r="CX285" s="278"/>
      <c r="CY285" s="278"/>
      <c r="CZ285" s="278"/>
      <c r="DA285" s="278"/>
      <c r="DB285" s="281"/>
      <c r="DC285" s="276"/>
      <c r="DD285" s="276"/>
      <c r="DE285" s="269"/>
      <c r="DF285" s="269"/>
      <c r="DG285" s="270"/>
      <c r="DH285" s="270"/>
      <c r="DI285" s="276"/>
      <c r="DJ285" s="276"/>
      <c r="DK285" s="276"/>
      <c r="DL285" s="276"/>
      <c r="DM285" s="272"/>
      <c r="DN285" s="269"/>
      <c r="DO285" s="269"/>
      <c r="DP285" s="272"/>
      <c r="DQ285" s="269"/>
      <c r="DR285" s="281"/>
      <c r="DS285" s="269"/>
      <c r="DT285" s="274"/>
      <c r="DU285" s="275"/>
      <c r="DV285" s="275"/>
      <c r="DW285" s="273"/>
      <c r="DX285" s="273"/>
      <c r="DY285" s="275"/>
      <c r="DZ285" s="275"/>
      <c r="EA285" s="275"/>
      <c r="EB285" s="275"/>
      <c r="EC285" s="275"/>
      <c r="ED285" s="275"/>
      <c r="EE285" s="275"/>
      <c r="EF285" s="275"/>
      <c r="EG285" s="275"/>
      <c r="EH285" s="275"/>
      <c r="EI285" s="275"/>
      <c r="EJ285" s="275"/>
      <c r="EK285" s="273"/>
      <c r="EL285" s="289"/>
      <c r="EM285" s="289"/>
      <c r="EN285" s="289"/>
      <c r="EO285" s="289"/>
      <c r="EP285" s="289"/>
      <c r="EQ285" s="289"/>
      <c r="ER285" s="289"/>
      <c r="ES285" s="289"/>
      <c r="ET285" s="289"/>
      <c r="EU285" s="289"/>
      <c r="EV285" s="289"/>
      <c r="EW285" s="289"/>
      <c r="EX285" s="289"/>
      <c r="EY285" s="289"/>
      <c r="EZ285" s="289"/>
      <c r="FA285" s="289"/>
      <c r="FB285" s="289"/>
      <c r="FC285" s="289"/>
      <c r="FD285" s="289"/>
      <c r="FE285" s="290"/>
      <c r="FF285" s="290"/>
      <c r="FG285" s="290"/>
      <c r="FH285" s="290"/>
      <c r="FI285" s="290"/>
      <c r="FJ285" s="290"/>
      <c r="FK285" s="290"/>
      <c r="FL285" s="290"/>
      <c r="FM285" s="290"/>
      <c r="FN285" s="290"/>
      <c r="FO285" s="290"/>
      <c r="FP285" s="290"/>
      <c r="FQ285" s="290"/>
      <c r="FR285" s="290"/>
      <c r="FS285" s="290"/>
      <c r="FT285" s="290"/>
      <c r="FU285" s="290"/>
      <c r="FV285" s="290"/>
      <c r="FW285" s="290"/>
      <c r="FX285" s="268"/>
      <c r="FY285" s="268"/>
      <c r="FZ285" s="268"/>
      <c r="GA285" s="268"/>
      <c r="GB285" s="268"/>
      <c r="GC285" s="268"/>
      <c r="GD285" s="268"/>
      <c r="GE285" s="268"/>
      <c r="GF285" s="268"/>
      <c r="GG285" s="268"/>
      <c r="GH285" s="268"/>
      <c r="GI285" s="268"/>
      <c r="GJ285" s="268"/>
      <c r="GK285" s="268"/>
      <c r="GL285" s="268"/>
      <c r="GM285" s="268"/>
      <c r="GN285" s="268"/>
      <c r="GO285" s="268"/>
      <c r="HB285" s="294"/>
      <c r="HC285" s="294"/>
      <c r="HL285" s="341"/>
      <c r="HM285" s="341"/>
      <c r="HN285" s="341"/>
    </row>
    <row r="286" spans="1:222" x14ac:dyDescent="0.3">
      <c r="A286" s="269"/>
      <c r="B286" s="270"/>
      <c r="C286" s="270"/>
      <c r="D286" s="269"/>
      <c r="E286" s="281"/>
      <c r="F286" s="269"/>
      <c r="G286" s="384"/>
      <c r="H286" s="276"/>
      <c r="I286" s="272"/>
      <c r="J286" s="271"/>
      <c r="K286" s="269"/>
      <c r="L286" s="270"/>
      <c r="M286" s="270"/>
      <c r="N286" s="269"/>
      <c r="O286" s="270"/>
      <c r="P286" s="270"/>
      <c r="Q286" s="270"/>
      <c r="R286" s="270"/>
      <c r="S286" s="270"/>
      <c r="T286" s="270"/>
      <c r="U286" s="270"/>
      <c r="V286" s="270"/>
      <c r="W286" s="270"/>
      <c r="X286" s="270"/>
      <c r="Y286" s="270"/>
      <c r="Z286" s="269"/>
      <c r="AA286" s="269"/>
      <c r="AB286" s="269"/>
      <c r="AC286" s="269"/>
      <c r="AD286" s="281"/>
      <c r="AE286" s="281"/>
      <c r="AF286" s="276"/>
      <c r="AG286" s="276"/>
      <c r="AH286" s="281"/>
      <c r="AI286" s="281"/>
      <c r="AJ286" s="269"/>
      <c r="AK286" s="276"/>
      <c r="AL286" s="276"/>
      <c r="AM286" s="270"/>
      <c r="AN286" s="270"/>
      <c r="AO286" s="270"/>
      <c r="AP286" s="270"/>
      <c r="AQ286" s="273"/>
      <c r="AR286" s="273"/>
      <c r="AS286" s="273"/>
      <c r="AT286" s="273"/>
      <c r="AU286" s="270"/>
      <c r="AV286" s="276"/>
      <c r="AW286" s="276"/>
      <c r="AX286" s="275"/>
      <c r="AY286" s="276"/>
      <c r="AZ286" s="276"/>
      <c r="BA286" s="275"/>
      <c r="BB286" s="276"/>
      <c r="BC286" s="276"/>
      <c r="BD286" s="276"/>
      <c r="BE286" s="276"/>
      <c r="BF286" s="270"/>
      <c r="BG286" s="351"/>
      <c r="BH286" s="270"/>
      <c r="BI286" s="270"/>
      <c r="BJ286" s="276"/>
      <c r="BK286" s="276"/>
      <c r="BL286" s="370"/>
      <c r="BM286" s="373"/>
      <c r="BN286" s="370"/>
      <c r="BO286" s="282"/>
      <c r="BP286" s="276"/>
      <c r="BQ286" s="273"/>
      <c r="BR286" s="281"/>
      <c r="BS286" s="276"/>
      <c r="BT286" s="272"/>
      <c r="BU286" s="272"/>
      <c r="BV286" s="272"/>
      <c r="BW286" s="272"/>
      <c r="BX286" s="272"/>
      <c r="BY286" s="272"/>
      <c r="BZ286" s="272"/>
      <c r="CA286" s="277"/>
      <c r="CB286" s="273"/>
      <c r="CC286" s="276"/>
      <c r="CD286" s="275"/>
      <c r="CE286" s="275"/>
      <c r="CF286" s="270"/>
      <c r="CG286" s="270"/>
      <c r="CH286" s="269"/>
      <c r="CI286" s="281"/>
      <c r="CJ286" s="270"/>
      <c r="CK286" s="278"/>
      <c r="CL286" s="278"/>
      <c r="CM286" s="278"/>
      <c r="CN286" s="279"/>
      <c r="CO286" s="279"/>
      <c r="CP286" s="269"/>
      <c r="CQ286" s="281"/>
      <c r="CR286" s="276"/>
      <c r="CS286" s="272"/>
      <c r="CT286" s="272"/>
      <c r="CU286" s="278"/>
      <c r="CV286" s="278"/>
      <c r="CW286" s="278"/>
      <c r="CX286" s="278"/>
      <c r="CY286" s="278"/>
      <c r="CZ286" s="278"/>
      <c r="DA286" s="278"/>
      <c r="DB286" s="281"/>
      <c r="DC286" s="276"/>
      <c r="DD286" s="276"/>
      <c r="DE286" s="269"/>
      <c r="DF286" s="269"/>
      <c r="DG286" s="270"/>
      <c r="DH286" s="270"/>
      <c r="DI286" s="276"/>
      <c r="DJ286" s="276"/>
      <c r="DK286" s="276"/>
      <c r="DL286" s="276"/>
      <c r="DM286" s="272"/>
      <c r="DN286" s="269"/>
      <c r="DO286" s="269"/>
      <c r="DP286" s="272"/>
      <c r="DQ286" s="269"/>
      <c r="DR286" s="281"/>
      <c r="DS286" s="269"/>
      <c r="DT286" s="274"/>
      <c r="DU286" s="275"/>
      <c r="DV286" s="275"/>
      <c r="DW286" s="273"/>
      <c r="DX286" s="273"/>
      <c r="DY286" s="275"/>
      <c r="DZ286" s="275"/>
      <c r="EA286" s="275"/>
      <c r="EB286" s="275"/>
      <c r="EC286" s="275"/>
      <c r="ED286" s="275"/>
      <c r="EE286" s="275"/>
      <c r="EF286" s="275"/>
      <c r="EG286" s="275"/>
      <c r="EH286" s="275"/>
      <c r="EI286" s="275"/>
      <c r="EJ286" s="275"/>
      <c r="EK286" s="273"/>
      <c r="EL286" s="289"/>
      <c r="EM286" s="289"/>
      <c r="EN286" s="289"/>
      <c r="EO286" s="289"/>
      <c r="EP286" s="289"/>
      <c r="EQ286" s="289"/>
      <c r="ER286" s="289"/>
      <c r="ES286" s="289"/>
      <c r="ET286" s="289"/>
      <c r="EU286" s="289"/>
      <c r="EV286" s="289"/>
      <c r="EW286" s="289"/>
      <c r="EX286" s="289"/>
      <c r="EY286" s="289"/>
      <c r="EZ286" s="289"/>
      <c r="FA286" s="289"/>
      <c r="FB286" s="289"/>
      <c r="FC286" s="289"/>
      <c r="FD286" s="289"/>
      <c r="FE286" s="290"/>
      <c r="FF286" s="290"/>
      <c r="FG286" s="290"/>
      <c r="FH286" s="290"/>
      <c r="FI286" s="290"/>
      <c r="FJ286" s="290"/>
      <c r="FK286" s="290"/>
      <c r="FL286" s="290"/>
      <c r="FM286" s="290"/>
      <c r="FN286" s="290"/>
      <c r="FO286" s="290"/>
      <c r="FP286" s="290"/>
      <c r="FQ286" s="290"/>
      <c r="FR286" s="290"/>
      <c r="FS286" s="290"/>
      <c r="FT286" s="290"/>
      <c r="FU286" s="290"/>
      <c r="FV286" s="290"/>
      <c r="FW286" s="290"/>
      <c r="FX286" s="268"/>
      <c r="FY286" s="268"/>
      <c r="FZ286" s="268"/>
      <c r="GA286" s="268"/>
      <c r="GB286" s="268"/>
      <c r="GC286" s="268"/>
      <c r="GD286" s="268"/>
      <c r="GE286" s="268"/>
      <c r="GF286" s="268"/>
      <c r="GG286" s="268"/>
      <c r="GH286" s="268"/>
      <c r="GI286" s="268"/>
      <c r="GJ286" s="268"/>
      <c r="GK286" s="268"/>
      <c r="GL286" s="268"/>
      <c r="GM286" s="268"/>
      <c r="GN286" s="268"/>
      <c r="GO286" s="268"/>
      <c r="HB286" s="294"/>
      <c r="HC286" s="294"/>
      <c r="HL286" s="341"/>
      <c r="HM286" s="341"/>
      <c r="HN286" s="341"/>
    </row>
    <row r="287" spans="1:222" x14ac:dyDescent="0.3">
      <c r="A287" s="269"/>
      <c r="B287" s="270"/>
      <c r="C287" s="270"/>
      <c r="D287" s="269"/>
      <c r="E287" s="281"/>
      <c r="F287" s="269"/>
      <c r="G287" s="384"/>
      <c r="H287" s="276"/>
      <c r="I287" s="272"/>
      <c r="J287" s="271"/>
      <c r="K287" s="269"/>
      <c r="L287" s="270"/>
      <c r="M287" s="270"/>
      <c r="N287" s="269"/>
      <c r="O287" s="270"/>
      <c r="P287" s="270"/>
      <c r="Q287" s="270"/>
      <c r="R287" s="270"/>
      <c r="S287" s="270"/>
      <c r="T287" s="270"/>
      <c r="U287" s="270"/>
      <c r="V287" s="270"/>
      <c r="W287" s="270"/>
      <c r="X287" s="270"/>
      <c r="Y287" s="270"/>
      <c r="Z287" s="269"/>
      <c r="AA287" s="269"/>
      <c r="AB287" s="269"/>
      <c r="AC287" s="269"/>
      <c r="AD287" s="281"/>
      <c r="AE287" s="281"/>
      <c r="AF287" s="276"/>
      <c r="AG287" s="276"/>
      <c r="AH287" s="281"/>
      <c r="AI287" s="281"/>
      <c r="AJ287" s="269"/>
      <c r="AK287" s="276"/>
      <c r="AL287" s="276"/>
      <c r="AM287" s="270"/>
      <c r="AN287" s="270"/>
      <c r="AO287" s="270"/>
      <c r="AP287" s="270"/>
      <c r="AQ287" s="273"/>
      <c r="AR287" s="273"/>
      <c r="AS287" s="273"/>
      <c r="AT287" s="273"/>
      <c r="AU287" s="270"/>
      <c r="AV287" s="276"/>
      <c r="AW287" s="276"/>
      <c r="AX287" s="275"/>
      <c r="AY287" s="276"/>
      <c r="AZ287" s="276"/>
      <c r="BA287" s="275"/>
      <c r="BB287" s="276"/>
      <c r="BC287" s="276"/>
      <c r="BD287" s="276"/>
      <c r="BE287" s="276"/>
      <c r="BF287" s="270"/>
      <c r="BG287" s="351"/>
      <c r="BH287" s="270"/>
      <c r="BI287" s="270"/>
      <c r="BJ287" s="276"/>
      <c r="BK287" s="276"/>
      <c r="BL287" s="370"/>
      <c r="BM287" s="373"/>
      <c r="BN287" s="370"/>
      <c r="BO287" s="282"/>
      <c r="BP287" s="276"/>
      <c r="BQ287" s="273"/>
      <c r="BR287" s="281"/>
      <c r="BS287" s="276"/>
      <c r="BT287" s="272"/>
      <c r="BU287" s="272"/>
      <c r="BV287" s="272"/>
      <c r="BW287" s="272"/>
      <c r="BX287" s="272"/>
      <c r="BY287" s="272"/>
      <c r="BZ287" s="272"/>
      <c r="CA287" s="277"/>
      <c r="CB287" s="273"/>
      <c r="CC287" s="276"/>
      <c r="CD287" s="275"/>
      <c r="CE287" s="275"/>
      <c r="CF287" s="270"/>
      <c r="CG287" s="270"/>
      <c r="CH287" s="269"/>
      <c r="CI287" s="281"/>
      <c r="CJ287" s="270"/>
      <c r="CK287" s="278"/>
      <c r="CL287" s="278"/>
      <c r="CM287" s="278"/>
      <c r="CN287" s="279"/>
      <c r="CO287" s="279"/>
      <c r="CP287" s="269"/>
      <c r="CQ287" s="281"/>
      <c r="CR287" s="276"/>
      <c r="CS287" s="272"/>
      <c r="CT287" s="272"/>
      <c r="CU287" s="278"/>
      <c r="CV287" s="278"/>
      <c r="CW287" s="278"/>
      <c r="CX287" s="278"/>
      <c r="CY287" s="278"/>
      <c r="CZ287" s="278"/>
      <c r="DA287" s="278"/>
      <c r="DB287" s="281"/>
      <c r="DC287" s="276"/>
      <c r="DD287" s="276"/>
      <c r="DE287" s="269"/>
      <c r="DF287" s="269"/>
      <c r="DG287" s="270"/>
      <c r="DH287" s="270"/>
      <c r="DI287" s="276"/>
      <c r="DJ287" s="276"/>
      <c r="DK287" s="276"/>
      <c r="DL287" s="276"/>
      <c r="DM287" s="272"/>
      <c r="DN287" s="269"/>
      <c r="DO287" s="269"/>
      <c r="DP287" s="272"/>
      <c r="DQ287" s="269"/>
      <c r="DR287" s="281"/>
      <c r="DS287" s="269"/>
      <c r="DT287" s="274"/>
      <c r="DU287" s="275"/>
      <c r="DV287" s="275"/>
      <c r="DW287" s="273"/>
      <c r="DX287" s="273"/>
      <c r="DY287" s="275"/>
      <c r="DZ287" s="275"/>
      <c r="EA287" s="275"/>
      <c r="EB287" s="275"/>
      <c r="EC287" s="275"/>
      <c r="ED287" s="275"/>
      <c r="EE287" s="275"/>
      <c r="EF287" s="275"/>
      <c r="EG287" s="275"/>
      <c r="EH287" s="275"/>
      <c r="EI287" s="275"/>
      <c r="EJ287" s="275"/>
      <c r="EK287" s="273"/>
      <c r="EL287" s="289"/>
      <c r="EM287" s="289"/>
      <c r="EN287" s="289"/>
      <c r="EO287" s="289"/>
      <c r="EP287" s="289"/>
      <c r="EQ287" s="289"/>
      <c r="ER287" s="289"/>
      <c r="ES287" s="289"/>
      <c r="ET287" s="289"/>
      <c r="EU287" s="289"/>
      <c r="EV287" s="289"/>
      <c r="EW287" s="289"/>
      <c r="EX287" s="289"/>
      <c r="EY287" s="289"/>
      <c r="EZ287" s="289"/>
      <c r="FA287" s="289"/>
      <c r="FB287" s="289"/>
      <c r="FC287" s="289"/>
      <c r="FD287" s="289"/>
      <c r="FE287" s="290"/>
      <c r="FF287" s="290"/>
      <c r="FG287" s="290"/>
      <c r="FH287" s="290"/>
      <c r="FI287" s="290"/>
      <c r="FJ287" s="290"/>
      <c r="FK287" s="290"/>
      <c r="FL287" s="290"/>
      <c r="FM287" s="290"/>
      <c r="FN287" s="290"/>
      <c r="FO287" s="290"/>
      <c r="FP287" s="290"/>
      <c r="FQ287" s="290"/>
      <c r="FR287" s="290"/>
      <c r="FS287" s="290"/>
      <c r="FT287" s="290"/>
      <c r="FU287" s="290"/>
      <c r="FV287" s="290"/>
      <c r="FW287" s="290"/>
      <c r="FX287" s="268"/>
      <c r="FY287" s="268"/>
      <c r="FZ287" s="268"/>
      <c r="GA287" s="268"/>
      <c r="GB287" s="268"/>
      <c r="GC287" s="268"/>
      <c r="GD287" s="268"/>
      <c r="GE287" s="268"/>
      <c r="GF287" s="268"/>
      <c r="GG287" s="268"/>
      <c r="GH287" s="268"/>
      <c r="GI287" s="268"/>
      <c r="GJ287" s="268"/>
      <c r="GK287" s="268"/>
      <c r="GL287" s="268"/>
      <c r="GM287" s="268"/>
      <c r="GN287" s="268"/>
      <c r="GO287" s="268"/>
      <c r="HB287" s="294"/>
      <c r="HC287" s="294"/>
      <c r="HL287" s="341"/>
      <c r="HM287" s="341"/>
      <c r="HN287" s="341"/>
    </row>
    <row r="288" spans="1:222" x14ac:dyDescent="0.3">
      <c r="A288" s="269"/>
      <c r="B288" s="270"/>
      <c r="C288" s="270"/>
      <c r="D288" s="269"/>
      <c r="E288" s="281"/>
      <c r="F288" s="269"/>
      <c r="G288" s="384"/>
      <c r="H288" s="276"/>
      <c r="I288" s="272"/>
      <c r="J288" s="271"/>
      <c r="K288" s="269"/>
      <c r="L288" s="270"/>
      <c r="M288" s="270"/>
      <c r="N288" s="269"/>
      <c r="O288" s="270"/>
      <c r="P288" s="270"/>
      <c r="Q288" s="270"/>
      <c r="R288" s="270"/>
      <c r="S288" s="270"/>
      <c r="T288" s="270"/>
      <c r="U288" s="270"/>
      <c r="V288" s="270"/>
      <c r="W288" s="270"/>
      <c r="X288" s="270"/>
      <c r="Y288" s="270"/>
      <c r="Z288" s="269"/>
      <c r="AA288" s="269"/>
      <c r="AB288" s="269"/>
      <c r="AC288" s="269"/>
      <c r="AD288" s="281"/>
      <c r="AE288" s="281"/>
      <c r="AF288" s="276"/>
      <c r="AG288" s="276"/>
      <c r="AH288" s="281"/>
      <c r="AI288" s="281"/>
      <c r="AJ288" s="269"/>
      <c r="AK288" s="276"/>
      <c r="AL288" s="276"/>
      <c r="AM288" s="270"/>
      <c r="AN288" s="270"/>
      <c r="AO288" s="270"/>
      <c r="AP288" s="270"/>
      <c r="AQ288" s="273"/>
      <c r="AR288" s="273"/>
      <c r="AS288" s="273"/>
      <c r="AT288" s="273"/>
      <c r="AU288" s="270"/>
      <c r="AV288" s="276"/>
      <c r="AW288" s="276"/>
      <c r="AX288" s="275"/>
      <c r="AY288" s="276"/>
      <c r="AZ288" s="276"/>
      <c r="BA288" s="275"/>
      <c r="BB288" s="276"/>
      <c r="BC288" s="276"/>
      <c r="BD288" s="276"/>
      <c r="BE288" s="276"/>
      <c r="BF288" s="270"/>
      <c r="BG288" s="351"/>
      <c r="BH288" s="270"/>
      <c r="BI288" s="270"/>
      <c r="BJ288" s="276"/>
      <c r="BK288" s="276"/>
      <c r="BL288" s="370"/>
      <c r="BM288" s="373"/>
      <c r="BN288" s="370"/>
      <c r="BO288" s="282"/>
      <c r="BP288" s="276"/>
      <c r="BQ288" s="273"/>
      <c r="BR288" s="281"/>
      <c r="BS288" s="276"/>
      <c r="BT288" s="272"/>
      <c r="BU288" s="272"/>
      <c r="BV288" s="272"/>
      <c r="BW288" s="272"/>
      <c r="BX288" s="272"/>
      <c r="BY288" s="272"/>
      <c r="BZ288" s="272"/>
      <c r="CA288" s="277"/>
      <c r="CB288" s="273"/>
      <c r="CC288" s="276"/>
      <c r="CD288" s="275"/>
      <c r="CE288" s="275"/>
      <c r="CF288" s="270"/>
      <c r="CG288" s="270"/>
      <c r="CH288" s="269"/>
      <c r="CI288" s="281"/>
      <c r="CJ288" s="270"/>
      <c r="CK288" s="278"/>
      <c r="CL288" s="278"/>
      <c r="CM288" s="278"/>
      <c r="CN288" s="279"/>
      <c r="CO288" s="279"/>
      <c r="CP288" s="269"/>
      <c r="CQ288" s="281"/>
      <c r="CR288" s="276"/>
      <c r="CS288" s="272"/>
      <c r="CT288" s="272"/>
      <c r="CU288" s="278"/>
      <c r="CV288" s="278"/>
      <c r="CW288" s="278"/>
      <c r="CX288" s="278"/>
      <c r="CY288" s="278"/>
      <c r="CZ288" s="278"/>
      <c r="DA288" s="278"/>
      <c r="DB288" s="281"/>
      <c r="DC288" s="276"/>
      <c r="DD288" s="276"/>
      <c r="DE288" s="269"/>
      <c r="DF288" s="269"/>
      <c r="DG288" s="270"/>
      <c r="DH288" s="270"/>
      <c r="DI288" s="276"/>
      <c r="DJ288" s="276"/>
      <c r="DK288" s="276"/>
      <c r="DL288" s="276"/>
      <c r="DM288" s="272"/>
      <c r="DN288" s="269"/>
      <c r="DO288" s="269"/>
      <c r="DP288" s="272"/>
      <c r="DQ288" s="269"/>
      <c r="DR288" s="281"/>
      <c r="DS288" s="269"/>
      <c r="DT288" s="274"/>
      <c r="DU288" s="275"/>
      <c r="DV288" s="275"/>
      <c r="DW288" s="273"/>
      <c r="DX288" s="273"/>
      <c r="DY288" s="275"/>
      <c r="DZ288" s="275"/>
      <c r="EA288" s="275"/>
      <c r="EB288" s="275"/>
      <c r="EC288" s="275"/>
      <c r="ED288" s="275"/>
      <c r="EE288" s="275"/>
      <c r="EF288" s="275"/>
      <c r="EG288" s="275"/>
      <c r="EH288" s="275"/>
      <c r="EI288" s="275"/>
      <c r="EJ288" s="275"/>
      <c r="EK288" s="273"/>
      <c r="EL288" s="289"/>
      <c r="EM288" s="289"/>
      <c r="EN288" s="289"/>
      <c r="EO288" s="289"/>
      <c r="EP288" s="289"/>
      <c r="EQ288" s="289"/>
      <c r="ER288" s="289"/>
      <c r="ES288" s="289"/>
      <c r="ET288" s="289"/>
      <c r="EU288" s="289"/>
      <c r="EV288" s="289"/>
      <c r="EW288" s="289"/>
      <c r="EX288" s="289"/>
      <c r="EY288" s="289"/>
      <c r="EZ288" s="289"/>
      <c r="FA288" s="289"/>
      <c r="FB288" s="289"/>
      <c r="FC288" s="289"/>
      <c r="FD288" s="289"/>
      <c r="FE288" s="290"/>
      <c r="FF288" s="290"/>
      <c r="FG288" s="290"/>
      <c r="FH288" s="290"/>
      <c r="FI288" s="290"/>
      <c r="FJ288" s="290"/>
      <c r="FK288" s="290"/>
      <c r="FL288" s="290"/>
      <c r="FM288" s="290"/>
      <c r="FN288" s="290"/>
      <c r="FO288" s="290"/>
      <c r="FP288" s="290"/>
      <c r="FQ288" s="290"/>
      <c r="FR288" s="290"/>
      <c r="FS288" s="290"/>
      <c r="FT288" s="290"/>
      <c r="FU288" s="290"/>
      <c r="FV288" s="290"/>
      <c r="FW288" s="290"/>
      <c r="FX288" s="268"/>
      <c r="FY288" s="268"/>
      <c r="FZ288" s="268"/>
      <c r="GA288" s="268"/>
      <c r="GB288" s="268"/>
      <c r="GC288" s="268"/>
      <c r="GD288" s="268"/>
      <c r="GE288" s="268"/>
      <c r="GF288" s="268"/>
      <c r="GG288" s="268"/>
      <c r="GH288" s="268"/>
      <c r="GI288" s="268"/>
      <c r="GJ288" s="268"/>
      <c r="GK288" s="268"/>
      <c r="GL288" s="268"/>
      <c r="GM288" s="268"/>
      <c r="GN288" s="268"/>
      <c r="GO288" s="268"/>
      <c r="HB288" s="294"/>
      <c r="HC288" s="294"/>
      <c r="HL288" s="341"/>
      <c r="HM288" s="341"/>
      <c r="HN288" s="341"/>
    </row>
    <row r="289" spans="1:222" x14ac:dyDescent="0.3">
      <c r="A289" s="269"/>
      <c r="B289" s="270"/>
      <c r="C289" s="270"/>
      <c r="D289" s="269"/>
      <c r="E289" s="281"/>
      <c r="F289" s="269"/>
      <c r="G289" s="384"/>
      <c r="H289" s="276"/>
      <c r="I289" s="272"/>
      <c r="J289" s="271"/>
      <c r="K289" s="269"/>
      <c r="L289" s="270"/>
      <c r="M289" s="270"/>
      <c r="N289" s="269"/>
      <c r="O289" s="270"/>
      <c r="P289" s="270"/>
      <c r="Q289" s="270"/>
      <c r="R289" s="270"/>
      <c r="S289" s="270"/>
      <c r="T289" s="270"/>
      <c r="U289" s="270"/>
      <c r="V289" s="270"/>
      <c r="W289" s="270"/>
      <c r="X289" s="270"/>
      <c r="Y289" s="270"/>
      <c r="Z289" s="269"/>
      <c r="AA289" s="269"/>
      <c r="AB289" s="269"/>
      <c r="AC289" s="269"/>
      <c r="AD289" s="281"/>
      <c r="AE289" s="281"/>
      <c r="AF289" s="276"/>
      <c r="AG289" s="276"/>
      <c r="AH289" s="281"/>
      <c r="AI289" s="281"/>
      <c r="AJ289" s="269"/>
      <c r="AK289" s="276"/>
      <c r="AL289" s="276"/>
      <c r="AM289" s="270"/>
      <c r="AN289" s="270"/>
      <c r="AO289" s="270"/>
      <c r="AP289" s="270"/>
      <c r="AQ289" s="273"/>
      <c r="AR289" s="273"/>
      <c r="AS289" s="273"/>
      <c r="AT289" s="273"/>
      <c r="AU289" s="270"/>
      <c r="AV289" s="276"/>
      <c r="AW289" s="276"/>
      <c r="AX289" s="275"/>
      <c r="AY289" s="276"/>
      <c r="AZ289" s="276"/>
      <c r="BA289" s="275"/>
      <c r="BB289" s="276"/>
      <c r="BC289" s="276"/>
      <c r="BD289" s="276"/>
      <c r="BE289" s="276"/>
      <c r="BF289" s="270"/>
      <c r="BG289" s="351"/>
      <c r="BH289" s="270"/>
      <c r="BI289" s="270"/>
      <c r="BJ289" s="276"/>
      <c r="BK289" s="276"/>
      <c r="BL289" s="370"/>
      <c r="BM289" s="373"/>
      <c r="BN289" s="370"/>
      <c r="BO289" s="282"/>
      <c r="BP289" s="276"/>
      <c r="BQ289" s="273"/>
      <c r="BR289" s="281"/>
      <c r="BS289" s="276"/>
      <c r="BT289" s="272"/>
      <c r="BU289" s="272"/>
      <c r="BV289" s="272"/>
      <c r="BW289" s="272"/>
      <c r="BX289" s="272"/>
      <c r="BY289" s="272"/>
      <c r="BZ289" s="272"/>
      <c r="CA289" s="277"/>
      <c r="CB289" s="273"/>
      <c r="CC289" s="276"/>
      <c r="CD289" s="275"/>
      <c r="CE289" s="275"/>
      <c r="CF289" s="270"/>
      <c r="CG289" s="270"/>
      <c r="CH289" s="269"/>
      <c r="CI289" s="281"/>
      <c r="CJ289" s="270"/>
      <c r="CK289" s="278"/>
      <c r="CL289" s="278"/>
      <c r="CM289" s="278"/>
      <c r="CN289" s="279"/>
      <c r="CO289" s="279"/>
      <c r="CP289" s="269"/>
      <c r="CQ289" s="281"/>
      <c r="CR289" s="276"/>
      <c r="CS289" s="272"/>
      <c r="CT289" s="272"/>
      <c r="CU289" s="278"/>
      <c r="CV289" s="278"/>
      <c r="CW289" s="278"/>
      <c r="CX289" s="278"/>
      <c r="CY289" s="278"/>
      <c r="CZ289" s="278"/>
      <c r="DA289" s="278"/>
      <c r="DB289" s="281"/>
      <c r="DC289" s="276"/>
      <c r="DD289" s="276"/>
      <c r="DE289" s="269"/>
      <c r="DF289" s="269"/>
      <c r="DG289" s="270"/>
      <c r="DH289" s="270"/>
      <c r="DI289" s="276"/>
      <c r="DJ289" s="276"/>
      <c r="DK289" s="276"/>
      <c r="DL289" s="276"/>
      <c r="DM289" s="272"/>
      <c r="DN289" s="269"/>
      <c r="DO289" s="269"/>
      <c r="DP289" s="272"/>
      <c r="DQ289" s="269"/>
      <c r="DR289" s="281"/>
      <c r="DS289" s="269"/>
      <c r="DT289" s="274"/>
      <c r="DU289" s="275"/>
      <c r="DV289" s="275"/>
      <c r="DW289" s="273"/>
      <c r="DX289" s="273"/>
      <c r="DY289" s="275"/>
      <c r="DZ289" s="275"/>
      <c r="EA289" s="275"/>
      <c r="EB289" s="275"/>
      <c r="EC289" s="275"/>
      <c r="ED289" s="275"/>
      <c r="EE289" s="275"/>
      <c r="EF289" s="275"/>
      <c r="EG289" s="275"/>
      <c r="EH289" s="275"/>
      <c r="EI289" s="275"/>
      <c r="EJ289" s="275"/>
      <c r="EK289" s="273"/>
      <c r="EL289" s="289"/>
      <c r="EM289" s="289"/>
      <c r="EN289" s="289"/>
      <c r="EO289" s="289"/>
      <c r="EP289" s="289"/>
      <c r="EQ289" s="289"/>
      <c r="ER289" s="289"/>
      <c r="ES289" s="289"/>
      <c r="ET289" s="289"/>
      <c r="EU289" s="289"/>
      <c r="EV289" s="289"/>
      <c r="EW289" s="289"/>
      <c r="EX289" s="289"/>
      <c r="EY289" s="289"/>
      <c r="EZ289" s="289"/>
      <c r="FA289" s="289"/>
      <c r="FB289" s="289"/>
      <c r="FC289" s="289"/>
      <c r="FD289" s="289"/>
      <c r="FE289" s="290"/>
      <c r="FF289" s="290"/>
      <c r="FG289" s="290"/>
      <c r="FH289" s="290"/>
      <c r="FI289" s="290"/>
      <c r="FJ289" s="290"/>
      <c r="FK289" s="290"/>
      <c r="FL289" s="290"/>
      <c r="FM289" s="290"/>
      <c r="FN289" s="290"/>
      <c r="FO289" s="290"/>
      <c r="FP289" s="290"/>
      <c r="FQ289" s="290"/>
      <c r="FR289" s="290"/>
      <c r="FS289" s="290"/>
      <c r="FT289" s="290"/>
      <c r="FU289" s="290"/>
      <c r="FV289" s="290"/>
      <c r="FW289" s="290"/>
      <c r="FX289" s="268"/>
      <c r="FY289" s="268"/>
      <c r="FZ289" s="268"/>
      <c r="GA289" s="268"/>
      <c r="GB289" s="268"/>
      <c r="GC289" s="268"/>
      <c r="GD289" s="268"/>
      <c r="GE289" s="268"/>
      <c r="GF289" s="268"/>
      <c r="GG289" s="268"/>
      <c r="GH289" s="268"/>
      <c r="GI289" s="268"/>
      <c r="GJ289" s="268"/>
      <c r="GK289" s="268"/>
      <c r="GL289" s="268"/>
      <c r="GM289" s="268"/>
      <c r="GN289" s="268"/>
      <c r="GO289" s="268"/>
      <c r="HB289" s="294"/>
      <c r="HC289" s="294"/>
      <c r="HL289" s="341"/>
      <c r="HM289" s="341"/>
      <c r="HN289" s="341"/>
    </row>
    <row r="290" spans="1:222" x14ac:dyDescent="0.3">
      <c r="A290" s="269"/>
      <c r="B290" s="270"/>
      <c r="C290" s="270"/>
      <c r="D290" s="269"/>
      <c r="E290" s="281"/>
      <c r="F290" s="269"/>
      <c r="G290" s="384"/>
      <c r="H290" s="276"/>
      <c r="I290" s="272"/>
      <c r="J290" s="271"/>
      <c r="K290" s="269"/>
      <c r="L290" s="270"/>
      <c r="M290" s="270"/>
      <c r="N290" s="269"/>
      <c r="O290" s="270"/>
      <c r="P290" s="270"/>
      <c r="Q290" s="270"/>
      <c r="R290" s="270"/>
      <c r="S290" s="270"/>
      <c r="T290" s="270"/>
      <c r="U290" s="270"/>
      <c r="V290" s="270"/>
      <c r="W290" s="270"/>
      <c r="X290" s="270"/>
      <c r="Y290" s="270"/>
      <c r="Z290" s="269"/>
      <c r="AA290" s="269"/>
      <c r="AB290" s="269"/>
      <c r="AC290" s="269"/>
      <c r="AD290" s="281"/>
      <c r="AE290" s="281"/>
      <c r="AF290" s="276"/>
      <c r="AG290" s="276"/>
      <c r="AH290" s="281"/>
      <c r="AI290" s="281"/>
      <c r="AJ290" s="269"/>
      <c r="AK290" s="276"/>
      <c r="AL290" s="276"/>
      <c r="AM290" s="270"/>
      <c r="AN290" s="270"/>
      <c r="AO290" s="270"/>
      <c r="AP290" s="270"/>
      <c r="AQ290" s="273"/>
      <c r="AR290" s="273"/>
      <c r="AS290" s="273"/>
      <c r="AT290" s="273"/>
      <c r="AU290" s="270"/>
      <c r="AV290" s="276"/>
      <c r="AW290" s="276"/>
      <c r="AX290" s="275"/>
      <c r="AY290" s="276"/>
      <c r="AZ290" s="276"/>
      <c r="BA290" s="275"/>
      <c r="BB290" s="276"/>
      <c r="BC290" s="276"/>
      <c r="BD290" s="276"/>
      <c r="BE290" s="276"/>
      <c r="BF290" s="270"/>
      <c r="BG290" s="351"/>
      <c r="BH290" s="270"/>
      <c r="BI290" s="270"/>
      <c r="BJ290" s="276"/>
      <c r="BK290" s="276"/>
      <c r="BL290" s="370"/>
      <c r="BM290" s="373"/>
      <c r="BN290" s="370"/>
      <c r="BO290" s="282"/>
      <c r="BP290" s="276"/>
      <c r="BQ290" s="273"/>
      <c r="BR290" s="281"/>
      <c r="BS290" s="276"/>
      <c r="BT290" s="272"/>
      <c r="BU290" s="272"/>
      <c r="BV290" s="272"/>
      <c r="BW290" s="272"/>
      <c r="BX290" s="272"/>
      <c r="BY290" s="272"/>
      <c r="BZ290" s="272"/>
      <c r="CA290" s="277"/>
      <c r="CB290" s="273"/>
      <c r="CC290" s="276"/>
      <c r="CD290" s="275"/>
      <c r="CE290" s="275"/>
      <c r="CF290" s="270"/>
      <c r="CG290" s="270"/>
      <c r="CH290" s="269"/>
      <c r="CI290" s="281"/>
      <c r="CJ290" s="270"/>
      <c r="CK290" s="278"/>
      <c r="CL290" s="278"/>
      <c r="CM290" s="278"/>
      <c r="CN290" s="279"/>
      <c r="CO290" s="279"/>
      <c r="CP290" s="269"/>
      <c r="CQ290" s="281"/>
      <c r="CR290" s="276"/>
      <c r="CS290" s="272"/>
      <c r="CT290" s="272"/>
      <c r="CU290" s="278"/>
      <c r="CV290" s="278"/>
      <c r="CW290" s="278"/>
      <c r="CX290" s="278"/>
      <c r="CY290" s="278"/>
      <c r="CZ290" s="278"/>
      <c r="DA290" s="278"/>
      <c r="DB290" s="281"/>
      <c r="DC290" s="276"/>
      <c r="DD290" s="276"/>
      <c r="DE290" s="269"/>
      <c r="DF290" s="269"/>
      <c r="DG290" s="270"/>
      <c r="DH290" s="270"/>
      <c r="DI290" s="276"/>
      <c r="DJ290" s="276"/>
      <c r="DK290" s="276"/>
      <c r="DL290" s="276"/>
      <c r="DM290" s="272"/>
      <c r="DN290" s="269"/>
      <c r="DO290" s="269"/>
      <c r="DP290" s="272"/>
      <c r="DQ290" s="269"/>
      <c r="DR290" s="281"/>
      <c r="DS290" s="269"/>
      <c r="DT290" s="274"/>
      <c r="DU290" s="275"/>
      <c r="DV290" s="275"/>
      <c r="DW290" s="273"/>
      <c r="DX290" s="273"/>
      <c r="DY290" s="275"/>
      <c r="DZ290" s="275"/>
      <c r="EA290" s="275"/>
      <c r="EB290" s="275"/>
      <c r="EC290" s="275"/>
      <c r="ED290" s="275"/>
      <c r="EE290" s="275"/>
      <c r="EF290" s="275"/>
      <c r="EG290" s="275"/>
      <c r="EH290" s="275"/>
      <c r="EI290" s="275"/>
      <c r="EJ290" s="275"/>
      <c r="EK290" s="273"/>
      <c r="EL290" s="289"/>
      <c r="EM290" s="289"/>
      <c r="EN290" s="289"/>
      <c r="EO290" s="289"/>
      <c r="EP290" s="289"/>
      <c r="EQ290" s="289"/>
      <c r="ER290" s="289"/>
      <c r="ES290" s="289"/>
      <c r="ET290" s="289"/>
      <c r="EU290" s="289"/>
      <c r="EV290" s="289"/>
      <c r="EW290" s="289"/>
      <c r="EX290" s="289"/>
      <c r="EY290" s="289"/>
      <c r="EZ290" s="289"/>
      <c r="FA290" s="289"/>
      <c r="FB290" s="289"/>
      <c r="FC290" s="289"/>
      <c r="FD290" s="289"/>
      <c r="FE290" s="290"/>
      <c r="FF290" s="290"/>
      <c r="FG290" s="290"/>
      <c r="FH290" s="290"/>
      <c r="FI290" s="290"/>
      <c r="FJ290" s="290"/>
      <c r="FK290" s="290"/>
      <c r="FL290" s="290"/>
      <c r="FM290" s="290"/>
      <c r="FN290" s="290"/>
      <c r="FO290" s="290"/>
      <c r="FP290" s="290"/>
      <c r="FQ290" s="290"/>
      <c r="FR290" s="290"/>
      <c r="FS290" s="290"/>
      <c r="FT290" s="290"/>
      <c r="FU290" s="290"/>
      <c r="FV290" s="290"/>
      <c r="FW290" s="290"/>
      <c r="FX290" s="268"/>
      <c r="FY290" s="268"/>
      <c r="FZ290" s="268"/>
      <c r="GA290" s="268"/>
      <c r="GB290" s="268"/>
      <c r="GC290" s="268"/>
      <c r="GD290" s="268"/>
      <c r="GE290" s="268"/>
      <c r="GF290" s="268"/>
      <c r="GG290" s="268"/>
      <c r="GH290" s="268"/>
      <c r="GI290" s="268"/>
      <c r="GJ290" s="268"/>
      <c r="GK290" s="268"/>
      <c r="GL290" s="268"/>
      <c r="GM290" s="268"/>
      <c r="GN290" s="268"/>
      <c r="GO290" s="268"/>
      <c r="HB290" s="294"/>
      <c r="HC290" s="294"/>
      <c r="HL290" s="341"/>
      <c r="HM290" s="341"/>
      <c r="HN290" s="341"/>
    </row>
    <row r="291" spans="1:222" x14ac:dyDescent="0.3">
      <c r="A291" s="269"/>
      <c r="B291" s="270"/>
      <c r="C291" s="270"/>
      <c r="D291" s="269"/>
      <c r="E291" s="281"/>
      <c r="F291" s="269"/>
      <c r="G291" s="384"/>
      <c r="H291" s="276"/>
      <c r="I291" s="272"/>
      <c r="J291" s="271"/>
      <c r="K291" s="269"/>
      <c r="L291" s="270"/>
      <c r="M291" s="270"/>
      <c r="N291" s="269"/>
      <c r="O291" s="270"/>
      <c r="P291" s="270"/>
      <c r="Q291" s="270"/>
      <c r="R291" s="270"/>
      <c r="S291" s="270"/>
      <c r="T291" s="270"/>
      <c r="U291" s="270"/>
      <c r="V291" s="270"/>
      <c r="W291" s="270"/>
      <c r="X291" s="270"/>
      <c r="Y291" s="270"/>
      <c r="Z291" s="269"/>
      <c r="AA291" s="269"/>
      <c r="AB291" s="269"/>
      <c r="AC291" s="269"/>
      <c r="AD291" s="281"/>
      <c r="AE291" s="281"/>
      <c r="AF291" s="276"/>
      <c r="AG291" s="276"/>
      <c r="AH291" s="281"/>
      <c r="AI291" s="281"/>
      <c r="AJ291" s="269"/>
      <c r="AK291" s="276"/>
      <c r="AL291" s="276"/>
      <c r="AM291" s="270"/>
      <c r="AN291" s="270"/>
      <c r="AO291" s="270"/>
      <c r="AP291" s="270"/>
      <c r="AQ291" s="273"/>
      <c r="AR291" s="273"/>
      <c r="AS291" s="273"/>
      <c r="AT291" s="273"/>
      <c r="AU291" s="270"/>
      <c r="AV291" s="276"/>
      <c r="AW291" s="276"/>
      <c r="AX291" s="275"/>
      <c r="AY291" s="276"/>
      <c r="AZ291" s="276"/>
      <c r="BA291" s="275"/>
      <c r="BB291" s="276"/>
      <c r="BC291" s="276"/>
      <c r="BD291" s="276"/>
      <c r="BE291" s="276"/>
      <c r="BF291" s="270"/>
      <c r="BG291" s="351"/>
      <c r="BH291" s="270"/>
      <c r="BI291" s="270"/>
      <c r="BJ291" s="276"/>
      <c r="BK291" s="276"/>
      <c r="BL291" s="370"/>
      <c r="BM291" s="373"/>
      <c r="BN291" s="370"/>
      <c r="BO291" s="282"/>
      <c r="BP291" s="276"/>
      <c r="BQ291" s="273"/>
      <c r="BR291" s="281"/>
      <c r="BS291" s="276"/>
      <c r="BT291" s="272"/>
      <c r="BU291" s="272"/>
      <c r="BV291" s="272"/>
      <c r="BW291" s="272"/>
      <c r="BX291" s="272"/>
      <c r="BY291" s="272"/>
      <c r="BZ291" s="272"/>
      <c r="CA291" s="277"/>
      <c r="CB291" s="273"/>
      <c r="CC291" s="276"/>
      <c r="CD291" s="275"/>
      <c r="CE291" s="275"/>
      <c r="CF291" s="270"/>
      <c r="CG291" s="270"/>
      <c r="CH291" s="269"/>
      <c r="CI291" s="281"/>
      <c r="CJ291" s="270"/>
      <c r="CK291" s="278"/>
      <c r="CL291" s="278"/>
      <c r="CM291" s="278"/>
      <c r="CN291" s="279"/>
      <c r="CO291" s="279"/>
      <c r="CP291" s="269"/>
      <c r="CQ291" s="281"/>
      <c r="CR291" s="276"/>
      <c r="CS291" s="272"/>
      <c r="CT291" s="272"/>
      <c r="CU291" s="278"/>
      <c r="CV291" s="278"/>
      <c r="CW291" s="278"/>
      <c r="CX291" s="278"/>
      <c r="CY291" s="278"/>
      <c r="CZ291" s="278"/>
      <c r="DA291" s="278"/>
      <c r="DB291" s="281"/>
      <c r="DC291" s="276"/>
      <c r="DD291" s="276"/>
      <c r="DE291" s="269"/>
      <c r="DF291" s="269"/>
      <c r="DG291" s="270"/>
      <c r="DH291" s="270"/>
      <c r="DI291" s="276"/>
      <c r="DJ291" s="276"/>
      <c r="DK291" s="276"/>
      <c r="DL291" s="276"/>
      <c r="DM291" s="272"/>
      <c r="DN291" s="269"/>
      <c r="DO291" s="269"/>
      <c r="DP291" s="272"/>
      <c r="DQ291" s="269"/>
      <c r="DR291" s="281"/>
      <c r="DS291" s="269"/>
      <c r="DT291" s="274"/>
      <c r="DU291" s="275"/>
      <c r="DV291" s="275"/>
      <c r="DW291" s="273"/>
      <c r="DX291" s="273"/>
      <c r="DY291" s="275"/>
      <c r="DZ291" s="275"/>
      <c r="EA291" s="275"/>
      <c r="EB291" s="275"/>
      <c r="EC291" s="275"/>
      <c r="ED291" s="275"/>
      <c r="EE291" s="275"/>
      <c r="EF291" s="275"/>
      <c r="EG291" s="275"/>
      <c r="EH291" s="275"/>
      <c r="EI291" s="275"/>
      <c r="EJ291" s="275"/>
      <c r="EK291" s="273"/>
      <c r="EL291" s="289"/>
      <c r="EM291" s="289"/>
      <c r="EN291" s="289"/>
      <c r="EO291" s="289"/>
      <c r="EP291" s="289"/>
      <c r="EQ291" s="289"/>
      <c r="ER291" s="289"/>
      <c r="ES291" s="289"/>
      <c r="ET291" s="289"/>
      <c r="EU291" s="289"/>
      <c r="EV291" s="289"/>
      <c r="EW291" s="289"/>
      <c r="EX291" s="289"/>
      <c r="EY291" s="289"/>
      <c r="EZ291" s="289"/>
      <c r="FA291" s="289"/>
      <c r="FB291" s="289"/>
      <c r="FC291" s="289"/>
      <c r="FD291" s="289"/>
      <c r="FE291" s="290"/>
      <c r="FF291" s="290"/>
      <c r="FG291" s="290"/>
      <c r="FH291" s="290"/>
      <c r="FI291" s="290"/>
      <c r="FJ291" s="290"/>
      <c r="FK291" s="290"/>
      <c r="FL291" s="290"/>
      <c r="FM291" s="290"/>
      <c r="FN291" s="290"/>
      <c r="FO291" s="290"/>
      <c r="FP291" s="290"/>
      <c r="FQ291" s="290"/>
      <c r="FR291" s="290"/>
      <c r="FS291" s="290"/>
      <c r="FT291" s="290"/>
      <c r="FU291" s="290"/>
      <c r="FV291" s="290"/>
      <c r="FW291" s="290"/>
      <c r="FX291" s="268"/>
      <c r="FY291" s="268"/>
      <c r="FZ291" s="268"/>
      <c r="GA291" s="268"/>
      <c r="GB291" s="268"/>
      <c r="GC291" s="268"/>
      <c r="GD291" s="268"/>
      <c r="GE291" s="268"/>
      <c r="GF291" s="268"/>
      <c r="GG291" s="268"/>
      <c r="GH291" s="268"/>
      <c r="GI291" s="268"/>
      <c r="GJ291" s="268"/>
      <c r="GK291" s="268"/>
      <c r="GL291" s="268"/>
      <c r="GM291" s="268"/>
      <c r="GN291" s="268"/>
      <c r="GO291" s="268"/>
      <c r="HB291" s="294"/>
      <c r="HC291" s="294"/>
      <c r="HL291" s="341"/>
      <c r="HM291" s="341"/>
      <c r="HN291" s="341"/>
    </row>
    <row r="292" spans="1:222" x14ac:dyDescent="0.3">
      <c r="A292" s="269"/>
      <c r="B292" s="270"/>
      <c r="C292" s="270"/>
      <c r="D292" s="269"/>
      <c r="E292" s="281"/>
      <c r="F292" s="269"/>
      <c r="G292" s="384"/>
      <c r="H292" s="276"/>
      <c r="I292" s="272"/>
      <c r="J292" s="271"/>
      <c r="K292" s="269"/>
      <c r="L292" s="270"/>
      <c r="M292" s="270"/>
      <c r="N292" s="269"/>
      <c r="O292" s="270"/>
      <c r="P292" s="270"/>
      <c r="Q292" s="270"/>
      <c r="R292" s="270"/>
      <c r="S292" s="270"/>
      <c r="T292" s="270"/>
      <c r="U292" s="270"/>
      <c r="V292" s="270"/>
      <c r="W292" s="270"/>
      <c r="X292" s="270"/>
      <c r="Y292" s="270"/>
      <c r="Z292" s="269"/>
      <c r="AA292" s="269"/>
      <c r="AB292" s="269"/>
      <c r="AC292" s="269"/>
      <c r="AD292" s="281"/>
      <c r="AE292" s="281"/>
      <c r="AF292" s="276"/>
      <c r="AG292" s="276"/>
      <c r="AH292" s="281"/>
      <c r="AI292" s="281"/>
      <c r="AJ292" s="269"/>
      <c r="AK292" s="276"/>
      <c r="AL292" s="276"/>
      <c r="AM292" s="270"/>
      <c r="AN292" s="270"/>
      <c r="AO292" s="270"/>
      <c r="AP292" s="270"/>
      <c r="AQ292" s="273"/>
      <c r="AR292" s="273"/>
      <c r="AS292" s="273"/>
      <c r="AT292" s="273"/>
      <c r="AU292" s="270"/>
      <c r="AV292" s="276"/>
      <c r="AW292" s="276"/>
      <c r="AX292" s="275"/>
      <c r="AY292" s="276"/>
      <c r="AZ292" s="276"/>
      <c r="BA292" s="275"/>
      <c r="BB292" s="276"/>
      <c r="BC292" s="276"/>
      <c r="BD292" s="276"/>
      <c r="BE292" s="276"/>
      <c r="BF292" s="270"/>
      <c r="BG292" s="351"/>
      <c r="BH292" s="270"/>
      <c r="BI292" s="270"/>
      <c r="BJ292" s="276"/>
      <c r="BK292" s="276"/>
      <c r="BL292" s="370"/>
      <c r="BM292" s="373"/>
      <c r="BN292" s="370"/>
      <c r="BO292" s="282"/>
      <c r="BP292" s="276"/>
      <c r="BQ292" s="273"/>
      <c r="BR292" s="281"/>
      <c r="BS292" s="276"/>
      <c r="BT292" s="272"/>
      <c r="BU292" s="272"/>
      <c r="BV292" s="272"/>
      <c r="BW292" s="272"/>
      <c r="BX292" s="272"/>
      <c r="BY292" s="272"/>
      <c r="BZ292" s="272"/>
      <c r="CA292" s="277"/>
      <c r="CB292" s="273"/>
      <c r="CC292" s="276"/>
      <c r="CD292" s="275"/>
      <c r="CE292" s="275"/>
      <c r="CF292" s="270"/>
      <c r="CG292" s="270"/>
      <c r="CH292" s="269"/>
      <c r="CI292" s="281"/>
      <c r="CJ292" s="270"/>
      <c r="CK292" s="278"/>
      <c r="CL292" s="278"/>
      <c r="CM292" s="278"/>
      <c r="CN292" s="279"/>
      <c r="CO292" s="279"/>
      <c r="CP292" s="269"/>
      <c r="CQ292" s="281"/>
      <c r="CR292" s="276"/>
      <c r="CS292" s="272"/>
      <c r="CT292" s="272"/>
      <c r="CU292" s="278"/>
      <c r="CV292" s="278"/>
      <c r="CW292" s="278"/>
      <c r="CX292" s="278"/>
      <c r="CY292" s="278"/>
      <c r="CZ292" s="278"/>
      <c r="DA292" s="278"/>
      <c r="DB292" s="281"/>
      <c r="DC292" s="276"/>
      <c r="DD292" s="276"/>
      <c r="DE292" s="269"/>
      <c r="DF292" s="269"/>
      <c r="DG292" s="270"/>
      <c r="DH292" s="270"/>
      <c r="DI292" s="276"/>
      <c r="DJ292" s="276"/>
      <c r="DK292" s="276"/>
      <c r="DL292" s="276"/>
      <c r="DM292" s="272"/>
      <c r="DN292" s="269"/>
      <c r="DO292" s="269"/>
      <c r="DP292" s="272"/>
      <c r="DQ292" s="269"/>
      <c r="DR292" s="281"/>
      <c r="DS292" s="269"/>
      <c r="DT292" s="274"/>
      <c r="DU292" s="275"/>
      <c r="DV292" s="275"/>
      <c r="DW292" s="273"/>
      <c r="DX292" s="273"/>
      <c r="DY292" s="275"/>
      <c r="DZ292" s="275"/>
      <c r="EA292" s="275"/>
      <c r="EB292" s="275"/>
      <c r="EC292" s="275"/>
      <c r="ED292" s="275"/>
      <c r="EE292" s="275"/>
      <c r="EF292" s="275"/>
      <c r="EG292" s="275"/>
      <c r="EH292" s="275"/>
      <c r="EI292" s="275"/>
      <c r="EJ292" s="275"/>
      <c r="EK292" s="273"/>
      <c r="EL292" s="289"/>
      <c r="EM292" s="289"/>
      <c r="EN292" s="289"/>
      <c r="EO292" s="289"/>
      <c r="EP292" s="289"/>
      <c r="EQ292" s="289"/>
      <c r="ER292" s="289"/>
      <c r="ES292" s="289"/>
      <c r="ET292" s="289"/>
      <c r="EU292" s="289"/>
      <c r="EV292" s="289"/>
      <c r="EW292" s="289"/>
      <c r="EX292" s="289"/>
      <c r="EY292" s="289"/>
      <c r="EZ292" s="289"/>
      <c r="FA292" s="289"/>
      <c r="FB292" s="289"/>
      <c r="FC292" s="289"/>
      <c r="FD292" s="289"/>
      <c r="FE292" s="290"/>
      <c r="FF292" s="290"/>
      <c r="FG292" s="290"/>
      <c r="FH292" s="290"/>
      <c r="FI292" s="290"/>
      <c r="FJ292" s="290"/>
      <c r="FK292" s="290"/>
      <c r="FL292" s="290"/>
      <c r="FM292" s="290"/>
      <c r="FN292" s="290"/>
      <c r="FO292" s="290"/>
      <c r="FP292" s="290"/>
      <c r="FQ292" s="290"/>
      <c r="FR292" s="290"/>
      <c r="FS292" s="290"/>
      <c r="FT292" s="290"/>
      <c r="FU292" s="290"/>
      <c r="FV292" s="290"/>
      <c r="FW292" s="290"/>
      <c r="FX292" s="268"/>
      <c r="FY292" s="268"/>
      <c r="FZ292" s="268"/>
      <c r="GA292" s="268"/>
      <c r="GB292" s="268"/>
      <c r="GC292" s="268"/>
      <c r="GD292" s="268"/>
      <c r="GE292" s="268"/>
      <c r="GF292" s="268"/>
      <c r="GG292" s="268"/>
      <c r="GH292" s="268"/>
      <c r="GI292" s="268"/>
      <c r="GJ292" s="268"/>
      <c r="GK292" s="268"/>
      <c r="GL292" s="268"/>
      <c r="GM292" s="268"/>
      <c r="GN292" s="268"/>
      <c r="GO292" s="268"/>
      <c r="HB292" s="294"/>
      <c r="HC292" s="294"/>
      <c r="HL292" s="341"/>
      <c r="HM292" s="341"/>
      <c r="HN292" s="341"/>
    </row>
    <row r="293" spans="1:222" x14ac:dyDescent="0.3">
      <c r="A293" s="269"/>
      <c r="B293" s="270"/>
      <c r="C293" s="270"/>
      <c r="D293" s="269"/>
      <c r="E293" s="281"/>
      <c r="F293" s="269"/>
      <c r="G293" s="384"/>
      <c r="H293" s="276"/>
      <c r="I293" s="272"/>
      <c r="J293" s="271"/>
      <c r="K293" s="269"/>
      <c r="L293" s="270"/>
      <c r="M293" s="270"/>
      <c r="N293" s="269"/>
      <c r="O293" s="270"/>
      <c r="P293" s="270"/>
      <c r="Q293" s="270"/>
      <c r="R293" s="270"/>
      <c r="S293" s="270"/>
      <c r="T293" s="270"/>
      <c r="U293" s="270"/>
      <c r="V293" s="270"/>
      <c r="W293" s="270"/>
      <c r="X293" s="270"/>
      <c r="Y293" s="270"/>
      <c r="Z293" s="269"/>
      <c r="AA293" s="269"/>
      <c r="AB293" s="269"/>
      <c r="AC293" s="269"/>
      <c r="AD293" s="281"/>
      <c r="AE293" s="281"/>
      <c r="AF293" s="276"/>
      <c r="AG293" s="276"/>
      <c r="AH293" s="281"/>
      <c r="AI293" s="281"/>
      <c r="AJ293" s="269"/>
      <c r="AK293" s="276"/>
      <c r="AL293" s="276"/>
      <c r="AM293" s="270"/>
      <c r="AN293" s="270"/>
      <c r="AO293" s="270"/>
      <c r="AP293" s="270"/>
      <c r="AQ293" s="273"/>
      <c r="AR293" s="273"/>
      <c r="AS293" s="273"/>
      <c r="AT293" s="273"/>
      <c r="AU293" s="270"/>
      <c r="AV293" s="276"/>
      <c r="AW293" s="276"/>
      <c r="AX293" s="275"/>
      <c r="AY293" s="276"/>
      <c r="AZ293" s="276"/>
      <c r="BA293" s="275"/>
      <c r="BB293" s="276"/>
      <c r="BC293" s="276"/>
      <c r="BD293" s="276"/>
      <c r="BE293" s="276"/>
      <c r="BF293" s="270"/>
      <c r="BG293" s="351"/>
      <c r="BH293" s="270"/>
      <c r="BI293" s="270"/>
      <c r="BJ293" s="276"/>
      <c r="BK293" s="276"/>
      <c r="BL293" s="370"/>
      <c r="BM293" s="373"/>
      <c r="BN293" s="370"/>
      <c r="BO293" s="282"/>
      <c r="BP293" s="276"/>
      <c r="BQ293" s="273"/>
      <c r="BR293" s="281"/>
      <c r="BS293" s="276"/>
      <c r="BT293" s="272"/>
      <c r="BU293" s="272"/>
      <c r="BV293" s="272"/>
      <c r="BW293" s="272"/>
      <c r="BX293" s="272"/>
      <c r="BY293" s="272"/>
      <c r="BZ293" s="272"/>
      <c r="CA293" s="277"/>
      <c r="CB293" s="273"/>
      <c r="CC293" s="276"/>
      <c r="CD293" s="275"/>
      <c r="CE293" s="275"/>
      <c r="CF293" s="270"/>
      <c r="CG293" s="270"/>
      <c r="CH293" s="269"/>
      <c r="CI293" s="281"/>
      <c r="CJ293" s="270"/>
      <c r="CK293" s="278"/>
      <c r="CL293" s="278"/>
      <c r="CM293" s="278"/>
      <c r="CN293" s="279"/>
      <c r="CO293" s="279"/>
      <c r="CP293" s="269"/>
      <c r="CQ293" s="281"/>
      <c r="CR293" s="276"/>
      <c r="CS293" s="272"/>
      <c r="CT293" s="272"/>
      <c r="CU293" s="278"/>
      <c r="CV293" s="278"/>
      <c r="CW293" s="278"/>
      <c r="CX293" s="278"/>
      <c r="CY293" s="278"/>
      <c r="CZ293" s="278"/>
      <c r="DA293" s="278"/>
      <c r="DB293" s="281"/>
      <c r="DC293" s="276"/>
      <c r="DD293" s="276"/>
      <c r="DE293" s="269"/>
      <c r="DF293" s="269"/>
      <c r="DG293" s="270"/>
      <c r="DH293" s="270"/>
      <c r="DI293" s="276"/>
      <c r="DJ293" s="276"/>
      <c r="DK293" s="276"/>
      <c r="DL293" s="276"/>
      <c r="DM293" s="272"/>
      <c r="DN293" s="269"/>
      <c r="DO293" s="269"/>
      <c r="DP293" s="272"/>
      <c r="DQ293" s="269"/>
      <c r="DR293" s="281"/>
      <c r="DS293" s="269"/>
      <c r="DT293" s="274"/>
      <c r="DU293" s="275"/>
      <c r="DV293" s="275"/>
      <c r="DW293" s="273"/>
      <c r="DX293" s="273"/>
      <c r="DY293" s="275"/>
      <c r="DZ293" s="275"/>
      <c r="EA293" s="275"/>
      <c r="EB293" s="275"/>
      <c r="EC293" s="275"/>
      <c r="ED293" s="275"/>
      <c r="EE293" s="275"/>
      <c r="EF293" s="275"/>
      <c r="EG293" s="275"/>
      <c r="EH293" s="275"/>
      <c r="EI293" s="275"/>
      <c r="EJ293" s="275"/>
      <c r="EK293" s="273"/>
      <c r="EL293" s="289"/>
      <c r="EM293" s="289"/>
      <c r="EN293" s="289"/>
      <c r="EO293" s="289"/>
      <c r="EP293" s="289"/>
      <c r="EQ293" s="289"/>
      <c r="ER293" s="289"/>
      <c r="ES293" s="289"/>
      <c r="ET293" s="289"/>
      <c r="EU293" s="289"/>
      <c r="EV293" s="289"/>
      <c r="EW293" s="289"/>
      <c r="EX293" s="289"/>
      <c r="EY293" s="289"/>
      <c r="EZ293" s="289"/>
      <c r="FA293" s="289"/>
      <c r="FB293" s="289"/>
      <c r="FC293" s="289"/>
      <c r="FD293" s="289"/>
      <c r="FE293" s="290"/>
      <c r="FF293" s="290"/>
      <c r="FG293" s="290"/>
      <c r="FH293" s="290"/>
      <c r="FI293" s="290"/>
      <c r="FJ293" s="290"/>
      <c r="FK293" s="290"/>
      <c r="FL293" s="290"/>
      <c r="FM293" s="290"/>
      <c r="FN293" s="290"/>
      <c r="FO293" s="290"/>
      <c r="FP293" s="290"/>
      <c r="FQ293" s="290"/>
      <c r="FR293" s="290"/>
      <c r="FS293" s="290"/>
      <c r="FT293" s="290"/>
      <c r="FU293" s="290"/>
      <c r="FV293" s="290"/>
      <c r="FW293" s="290"/>
      <c r="FX293" s="268"/>
      <c r="FY293" s="268"/>
      <c r="FZ293" s="268"/>
      <c r="GA293" s="268"/>
      <c r="GB293" s="268"/>
      <c r="GC293" s="268"/>
      <c r="GD293" s="268"/>
      <c r="GE293" s="268"/>
      <c r="GF293" s="268"/>
      <c r="GG293" s="268"/>
      <c r="GH293" s="268"/>
      <c r="GI293" s="268"/>
      <c r="GJ293" s="268"/>
      <c r="GK293" s="268"/>
      <c r="GL293" s="268"/>
      <c r="GM293" s="268"/>
      <c r="GN293" s="268"/>
      <c r="GO293" s="268"/>
      <c r="HB293" s="294"/>
      <c r="HC293" s="294"/>
      <c r="HL293" s="341"/>
      <c r="HM293" s="341"/>
      <c r="HN293" s="341"/>
    </row>
    <row r="294" spans="1:222" x14ac:dyDescent="0.3">
      <c r="A294" s="269"/>
      <c r="B294" s="270"/>
      <c r="C294" s="270"/>
      <c r="D294" s="269"/>
      <c r="E294" s="281"/>
      <c r="F294" s="269"/>
      <c r="G294" s="384"/>
      <c r="H294" s="276"/>
      <c r="I294" s="272"/>
      <c r="J294" s="271"/>
      <c r="K294" s="269"/>
      <c r="L294" s="270"/>
      <c r="M294" s="270"/>
      <c r="N294" s="269"/>
      <c r="O294" s="270"/>
      <c r="P294" s="270"/>
      <c r="Q294" s="270"/>
      <c r="R294" s="270"/>
      <c r="S294" s="270"/>
      <c r="T294" s="270"/>
      <c r="U294" s="270"/>
      <c r="V294" s="270"/>
      <c r="W294" s="270"/>
      <c r="X294" s="270"/>
      <c r="Y294" s="270"/>
      <c r="Z294" s="269"/>
      <c r="AA294" s="269"/>
      <c r="AB294" s="269"/>
      <c r="AC294" s="269"/>
      <c r="AD294" s="281"/>
      <c r="AE294" s="281"/>
      <c r="AF294" s="276"/>
      <c r="AG294" s="276"/>
      <c r="AH294" s="281"/>
      <c r="AI294" s="281"/>
      <c r="AJ294" s="269"/>
      <c r="AK294" s="276"/>
      <c r="AL294" s="276"/>
      <c r="AM294" s="270"/>
      <c r="AN294" s="270"/>
      <c r="AO294" s="270"/>
      <c r="AP294" s="270"/>
      <c r="AQ294" s="273"/>
      <c r="AR294" s="273"/>
      <c r="AS294" s="273"/>
      <c r="AT294" s="273"/>
      <c r="AU294" s="270"/>
      <c r="AV294" s="276"/>
      <c r="AW294" s="276"/>
      <c r="AX294" s="275"/>
      <c r="AY294" s="276"/>
      <c r="AZ294" s="276"/>
      <c r="BA294" s="275"/>
      <c r="BB294" s="276"/>
      <c r="BC294" s="276"/>
      <c r="BD294" s="276"/>
      <c r="BE294" s="276"/>
      <c r="BF294" s="270"/>
      <c r="BG294" s="351"/>
      <c r="BH294" s="270"/>
      <c r="BI294" s="270"/>
      <c r="BJ294" s="276"/>
      <c r="BK294" s="276"/>
      <c r="BL294" s="370"/>
      <c r="BM294" s="373"/>
      <c r="BN294" s="370"/>
      <c r="BO294" s="282"/>
      <c r="BP294" s="276"/>
      <c r="BQ294" s="273"/>
      <c r="BR294" s="281"/>
      <c r="BS294" s="276"/>
      <c r="BT294" s="272"/>
      <c r="BU294" s="272"/>
      <c r="BV294" s="272"/>
      <c r="BW294" s="272"/>
      <c r="BX294" s="272"/>
      <c r="BY294" s="272"/>
      <c r="BZ294" s="272"/>
      <c r="CA294" s="277"/>
      <c r="CB294" s="273"/>
      <c r="CC294" s="276"/>
      <c r="CD294" s="275"/>
      <c r="CE294" s="275"/>
      <c r="CF294" s="270"/>
      <c r="CG294" s="270"/>
      <c r="CH294" s="269"/>
      <c r="CI294" s="281"/>
      <c r="CJ294" s="270"/>
      <c r="CK294" s="278"/>
      <c r="CL294" s="278"/>
      <c r="CM294" s="278"/>
      <c r="CN294" s="279"/>
      <c r="CO294" s="279"/>
      <c r="CP294" s="269"/>
      <c r="CQ294" s="281"/>
      <c r="CR294" s="276"/>
      <c r="CS294" s="272"/>
      <c r="CT294" s="272"/>
      <c r="CU294" s="278"/>
      <c r="CV294" s="278"/>
      <c r="CW294" s="278"/>
      <c r="CX294" s="278"/>
      <c r="CY294" s="278"/>
      <c r="CZ294" s="278"/>
      <c r="DA294" s="278"/>
      <c r="DB294" s="281"/>
      <c r="DC294" s="276"/>
      <c r="DD294" s="276"/>
      <c r="DE294" s="269"/>
      <c r="DF294" s="269"/>
      <c r="DG294" s="270"/>
      <c r="DH294" s="270"/>
      <c r="DI294" s="276"/>
      <c r="DJ294" s="276"/>
      <c r="DK294" s="276"/>
      <c r="DL294" s="276"/>
      <c r="DM294" s="272"/>
      <c r="DN294" s="269"/>
      <c r="DO294" s="269"/>
      <c r="DP294" s="272"/>
      <c r="DQ294" s="269"/>
      <c r="DR294" s="281"/>
      <c r="DS294" s="269"/>
      <c r="DT294" s="274"/>
      <c r="DU294" s="275"/>
      <c r="DV294" s="275"/>
      <c r="DW294" s="273"/>
      <c r="DX294" s="273"/>
      <c r="DY294" s="275"/>
      <c r="DZ294" s="275"/>
      <c r="EA294" s="275"/>
      <c r="EB294" s="275"/>
      <c r="EC294" s="275"/>
      <c r="ED294" s="275"/>
      <c r="EE294" s="275"/>
      <c r="EF294" s="275"/>
      <c r="EG294" s="275"/>
      <c r="EH294" s="275"/>
      <c r="EI294" s="275"/>
      <c r="EJ294" s="275"/>
      <c r="EK294" s="273"/>
      <c r="EL294" s="289"/>
      <c r="EM294" s="289"/>
      <c r="EN294" s="289"/>
      <c r="EO294" s="289"/>
      <c r="EP294" s="289"/>
      <c r="EQ294" s="289"/>
      <c r="ER294" s="289"/>
      <c r="ES294" s="289"/>
      <c r="ET294" s="289"/>
      <c r="EU294" s="289"/>
      <c r="EV294" s="289"/>
      <c r="EW294" s="289"/>
      <c r="EX294" s="289"/>
      <c r="EY294" s="289"/>
      <c r="EZ294" s="289"/>
      <c r="FA294" s="289"/>
      <c r="FB294" s="289"/>
      <c r="FC294" s="289"/>
      <c r="FD294" s="289"/>
      <c r="FE294" s="290"/>
      <c r="FF294" s="290"/>
      <c r="FG294" s="290"/>
      <c r="FH294" s="290"/>
      <c r="FI294" s="290"/>
      <c r="FJ294" s="290"/>
      <c r="FK294" s="290"/>
      <c r="FL294" s="290"/>
      <c r="FM294" s="290"/>
      <c r="FN294" s="290"/>
      <c r="FO294" s="290"/>
      <c r="FP294" s="290"/>
      <c r="FQ294" s="290"/>
      <c r="FR294" s="290"/>
      <c r="FS294" s="290"/>
      <c r="FT294" s="290"/>
      <c r="FU294" s="290"/>
      <c r="FV294" s="290"/>
      <c r="FW294" s="290"/>
      <c r="FX294" s="268"/>
      <c r="FY294" s="268"/>
      <c r="FZ294" s="268"/>
      <c r="GA294" s="268"/>
      <c r="GB294" s="268"/>
      <c r="GC294" s="268"/>
      <c r="GD294" s="268"/>
      <c r="GE294" s="268"/>
      <c r="GF294" s="268"/>
      <c r="GG294" s="268"/>
      <c r="GH294" s="268"/>
      <c r="GI294" s="268"/>
      <c r="GJ294" s="268"/>
      <c r="GK294" s="268"/>
      <c r="GL294" s="268"/>
      <c r="GM294" s="268"/>
      <c r="GN294" s="268"/>
      <c r="GO294" s="268"/>
      <c r="HB294" s="294"/>
      <c r="HC294" s="294"/>
      <c r="HL294" s="341"/>
      <c r="HM294" s="341"/>
      <c r="HN294" s="341"/>
    </row>
    <row r="295" spans="1:222" x14ac:dyDescent="0.3">
      <c r="A295" s="269"/>
      <c r="B295" s="270"/>
      <c r="C295" s="270"/>
      <c r="D295" s="269"/>
      <c r="E295" s="281"/>
      <c r="F295" s="269"/>
      <c r="G295" s="384"/>
      <c r="H295" s="276"/>
      <c r="I295" s="272"/>
      <c r="J295" s="271"/>
      <c r="K295" s="269"/>
      <c r="L295" s="270"/>
      <c r="M295" s="270"/>
      <c r="N295" s="269"/>
      <c r="O295" s="270"/>
      <c r="P295" s="270"/>
      <c r="Q295" s="270"/>
      <c r="R295" s="270"/>
      <c r="S295" s="270"/>
      <c r="T295" s="270"/>
      <c r="U295" s="270"/>
      <c r="V295" s="270"/>
      <c r="W295" s="270"/>
      <c r="X295" s="270"/>
      <c r="Y295" s="270"/>
      <c r="Z295" s="269"/>
      <c r="AA295" s="269"/>
      <c r="AB295" s="269"/>
      <c r="AC295" s="269"/>
      <c r="AD295" s="281"/>
      <c r="AE295" s="281"/>
      <c r="AF295" s="276"/>
      <c r="AG295" s="276"/>
      <c r="AH295" s="281"/>
      <c r="AI295" s="281"/>
      <c r="AJ295" s="269"/>
      <c r="AK295" s="276"/>
      <c r="AL295" s="276"/>
      <c r="AM295" s="270"/>
      <c r="AN295" s="270"/>
      <c r="AO295" s="270"/>
      <c r="AP295" s="270"/>
      <c r="AQ295" s="273"/>
      <c r="AR295" s="273"/>
      <c r="AS295" s="273"/>
      <c r="AT295" s="273"/>
      <c r="AU295" s="270"/>
      <c r="AV295" s="276"/>
      <c r="AW295" s="276"/>
      <c r="AX295" s="275"/>
      <c r="AY295" s="276"/>
      <c r="AZ295" s="276"/>
      <c r="BA295" s="275"/>
      <c r="BB295" s="276"/>
      <c r="BC295" s="276"/>
      <c r="BD295" s="276"/>
      <c r="BE295" s="276"/>
      <c r="BF295" s="270"/>
      <c r="BG295" s="351"/>
      <c r="BH295" s="270"/>
      <c r="BI295" s="270"/>
      <c r="BJ295" s="276"/>
      <c r="BK295" s="276"/>
      <c r="BL295" s="370"/>
      <c r="BM295" s="373"/>
      <c r="BN295" s="370"/>
      <c r="BO295" s="282"/>
      <c r="BP295" s="276"/>
      <c r="BQ295" s="273"/>
      <c r="BR295" s="281"/>
      <c r="BS295" s="276"/>
      <c r="BT295" s="272"/>
      <c r="BU295" s="272"/>
      <c r="BV295" s="272"/>
      <c r="BW295" s="272"/>
      <c r="BX295" s="272"/>
      <c r="BY295" s="272"/>
      <c r="BZ295" s="272"/>
      <c r="CA295" s="277"/>
      <c r="CB295" s="273"/>
      <c r="CC295" s="276"/>
      <c r="CD295" s="275"/>
      <c r="CE295" s="275"/>
      <c r="CF295" s="270"/>
      <c r="CG295" s="270"/>
      <c r="CH295" s="269"/>
      <c r="CI295" s="281"/>
      <c r="CJ295" s="270"/>
      <c r="CK295" s="278"/>
      <c r="CL295" s="278"/>
      <c r="CM295" s="278"/>
      <c r="CN295" s="279"/>
      <c r="CO295" s="279"/>
      <c r="CP295" s="269"/>
      <c r="CQ295" s="281"/>
      <c r="CR295" s="276"/>
      <c r="CS295" s="272"/>
      <c r="CT295" s="272"/>
      <c r="CU295" s="278"/>
      <c r="CV295" s="278"/>
      <c r="CW295" s="278"/>
      <c r="CX295" s="278"/>
      <c r="CY295" s="278"/>
      <c r="CZ295" s="278"/>
      <c r="DA295" s="278"/>
      <c r="DB295" s="281"/>
      <c r="DC295" s="276"/>
      <c r="DD295" s="276"/>
      <c r="DE295" s="269"/>
      <c r="DF295" s="269"/>
      <c r="DG295" s="270"/>
      <c r="DH295" s="270"/>
      <c r="DI295" s="276"/>
      <c r="DJ295" s="276"/>
      <c r="DK295" s="276"/>
      <c r="DL295" s="276"/>
      <c r="DM295" s="272"/>
      <c r="DN295" s="269"/>
      <c r="DO295" s="269"/>
      <c r="DP295" s="272"/>
      <c r="DQ295" s="269"/>
      <c r="DR295" s="281"/>
      <c r="DS295" s="269"/>
      <c r="DT295" s="274"/>
      <c r="DU295" s="275"/>
      <c r="DV295" s="275"/>
      <c r="DW295" s="273"/>
      <c r="DX295" s="273"/>
      <c r="DY295" s="275"/>
      <c r="DZ295" s="275"/>
      <c r="EA295" s="275"/>
      <c r="EB295" s="275"/>
      <c r="EC295" s="275"/>
      <c r="ED295" s="275"/>
      <c r="EE295" s="275"/>
      <c r="EF295" s="275"/>
      <c r="EG295" s="275"/>
      <c r="EH295" s="275"/>
      <c r="EI295" s="275"/>
      <c r="EJ295" s="275"/>
      <c r="EK295" s="273"/>
      <c r="EL295" s="289"/>
      <c r="EM295" s="289"/>
      <c r="EN295" s="289"/>
      <c r="EO295" s="289"/>
      <c r="EP295" s="289"/>
      <c r="EQ295" s="289"/>
      <c r="ER295" s="289"/>
      <c r="ES295" s="289"/>
      <c r="ET295" s="289"/>
      <c r="EU295" s="289"/>
      <c r="EV295" s="289"/>
      <c r="EW295" s="289"/>
      <c r="EX295" s="289"/>
      <c r="EY295" s="289"/>
      <c r="EZ295" s="289"/>
      <c r="FA295" s="289"/>
      <c r="FB295" s="289"/>
      <c r="FC295" s="289"/>
      <c r="FD295" s="289"/>
      <c r="FE295" s="290"/>
      <c r="FF295" s="290"/>
      <c r="FG295" s="290"/>
      <c r="FH295" s="290"/>
      <c r="FI295" s="290"/>
      <c r="FJ295" s="290"/>
      <c r="FK295" s="290"/>
      <c r="FL295" s="290"/>
      <c r="FM295" s="290"/>
      <c r="FN295" s="290"/>
      <c r="FO295" s="290"/>
      <c r="FP295" s="290"/>
      <c r="FQ295" s="290"/>
      <c r="FR295" s="290"/>
      <c r="FS295" s="290"/>
      <c r="FT295" s="290"/>
      <c r="FU295" s="290"/>
      <c r="FV295" s="290"/>
      <c r="FW295" s="290"/>
      <c r="FX295" s="268"/>
      <c r="FY295" s="268"/>
      <c r="FZ295" s="268"/>
      <c r="GA295" s="268"/>
      <c r="GB295" s="268"/>
      <c r="GC295" s="268"/>
      <c r="GD295" s="268"/>
      <c r="GE295" s="268"/>
      <c r="GF295" s="268"/>
      <c r="GG295" s="268"/>
      <c r="GH295" s="268"/>
      <c r="GI295" s="268"/>
      <c r="GJ295" s="268"/>
      <c r="GK295" s="268"/>
      <c r="GL295" s="268"/>
      <c r="GM295" s="268"/>
      <c r="GN295" s="268"/>
      <c r="GO295" s="268"/>
      <c r="HB295" s="294"/>
      <c r="HC295" s="294"/>
      <c r="HL295" s="341"/>
      <c r="HM295" s="341"/>
      <c r="HN295" s="341"/>
    </row>
    <row r="296" spans="1:222" x14ac:dyDescent="0.3">
      <c r="A296" s="269"/>
      <c r="B296" s="270"/>
      <c r="C296" s="270"/>
      <c r="D296" s="269"/>
      <c r="E296" s="281"/>
      <c r="F296" s="269"/>
      <c r="G296" s="384"/>
      <c r="H296" s="276"/>
      <c r="I296" s="272"/>
      <c r="J296" s="271"/>
      <c r="K296" s="269"/>
      <c r="L296" s="270"/>
      <c r="M296" s="270"/>
      <c r="N296" s="269"/>
      <c r="O296" s="270"/>
      <c r="P296" s="270"/>
      <c r="Q296" s="270"/>
      <c r="R296" s="270"/>
      <c r="S296" s="270"/>
      <c r="T296" s="270"/>
      <c r="U296" s="270"/>
      <c r="V296" s="270"/>
      <c r="W296" s="270"/>
      <c r="X296" s="270"/>
      <c r="Y296" s="270"/>
      <c r="Z296" s="269"/>
      <c r="AA296" s="269"/>
      <c r="AB296" s="269"/>
      <c r="AC296" s="269"/>
      <c r="AD296" s="281"/>
      <c r="AE296" s="281"/>
      <c r="AF296" s="276"/>
      <c r="AG296" s="276"/>
      <c r="AH296" s="281"/>
      <c r="AI296" s="281"/>
      <c r="AJ296" s="269"/>
      <c r="AK296" s="276"/>
      <c r="AL296" s="276"/>
      <c r="AM296" s="270"/>
      <c r="AN296" s="270"/>
      <c r="AO296" s="270"/>
      <c r="AP296" s="270"/>
      <c r="AQ296" s="273"/>
      <c r="AR296" s="273"/>
      <c r="AS296" s="273"/>
      <c r="AT296" s="273"/>
      <c r="AU296" s="270"/>
      <c r="AV296" s="276"/>
      <c r="AW296" s="276"/>
      <c r="AX296" s="275"/>
      <c r="AY296" s="276"/>
      <c r="AZ296" s="276"/>
      <c r="BA296" s="275"/>
      <c r="BB296" s="276"/>
      <c r="BC296" s="276"/>
      <c r="BD296" s="276"/>
      <c r="BE296" s="276"/>
      <c r="BF296" s="270"/>
      <c r="BG296" s="351"/>
      <c r="BH296" s="270"/>
      <c r="BI296" s="270"/>
      <c r="BJ296" s="276"/>
      <c r="BK296" s="276"/>
      <c r="BL296" s="370"/>
      <c r="BM296" s="373"/>
      <c r="BN296" s="370"/>
      <c r="BO296" s="282"/>
      <c r="BP296" s="276"/>
      <c r="BQ296" s="273"/>
      <c r="BR296" s="281"/>
      <c r="BS296" s="276"/>
      <c r="BT296" s="272"/>
      <c r="BU296" s="272"/>
      <c r="BV296" s="272"/>
      <c r="BW296" s="272"/>
      <c r="BX296" s="272"/>
      <c r="BY296" s="272"/>
      <c r="BZ296" s="272"/>
      <c r="CA296" s="277"/>
      <c r="CB296" s="273"/>
      <c r="CC296" s="276"/>
      <c r="CD296" s="275"/>
      <c r="CE296" s="275"/>
      <c r="CF296" s="270"/>
      <c r="CG296" s="270"/>
      <c r="CH296" s="269"/>
      <c r="CI296" s="281"/>
      <c r="CJ296" s="270"/>
      <c r="CK296" s="278"/>
      <c r="CL296" s="278"/>
      <c r="CM296" s="278"/>
      <c r="CN296" s="279"/>
      <c r="CO296" s="279"/>
      <c r="CP296" s="269"/>
      <c r="CQ296" s="281"/>
      <c r="CR296" s="276"/>
      <c r="CS296" s="272"/>
      <c r="CT296" s="272"/>
      <c r="CU296" s="278"/>
      <c r="CV296" s="278"/>
      <c r="CW296" s="278"/>
      <c r="CX296" s="278"/>
      <c r="CY296" s="278"/>
      <c r="CZ296" s="278"/>
      <c r="DA296" s="278"/>
      <c r="DB296" s="281"/>
      <c r="DC296" s="276"/>
      <c r="DD296" s="276"/>
      <c r="DE296" s="269"/>
      <c r="DF296" s="269"/>
      <c r="DG296" s="270"/>
      <c r="DH296" s="270"/>
      <c r="DI296" s="276"/>
      <c r="DJ296" s="276"/>
      <c r="DK296" s="276"/>
      <c r="DL296" s="276"/>
      <c r="DM296" s="272"/>
      <c r="DN296" s="269"/>
      <c r="DO296" s="269"/>
      <c r="DP296" s="272"/>
      <c r="DQ296" s="269"/>
      <c r="DR296" s="281"/>
      <c r="DS296" s="269"/>
      <c r="DT296" s="274"/>
      <c r="DU296" s="275"/>
      <c r="DV296" s="275"/>
      <c r="DW296" s="273"/>
      <c r="DX296" s="273"/>
      <c r="DY296" s="275"/>
      <c r="DZ296" s="275"/>
      <c r="EA296" s="275"/>
      <c r="EB296" s="275"/>
      <c r="EC296" s="275"/>
      <c r="ED296" s="275"/>
      <c r="EE296" s="275"/>
      <c r="EF296" s="275"/>
      <c r="EG296" s="275"/>
      <c r="EH296" s="275"/>
      <c r="EI296" s="275"/>
      <c r="EJ296" s="275"/>
      <c r="EK296" s="273"/>
      <c r="EL296" s="289"/>
      <c r="EM296" s="289"/>
      <c r="EN296" s="289"/>
      <c r="EO296" s="289"/>
      <c r="EP296" s="289"/>
      <c r="EQ296" s="289"/>
      <c r="ER296" s="289"/>
      <c r="ES296" s="289"/>
      <c r="ET296" s="289"/>
      <c r="EU296" s="289"/>
      <c r="EV296" s="289"/>
      <c r="EW296" s="289"/>
      <c r="EX296" s="289"/>
      <c r="EY296" s="289"/>
      <c r="EZ296" s="289"/>
      <c r="FA296" s="289"/>
      <c r="FB296" s="289"/>
      <c r="FC296" s="289"/>
      <c r="FD296" s="289"/>
      <c r="FE296" s="290"/>
      <c r="FF296" s="290"/>
      <c r="FG296" s="290"/>
      <c r="FH296" s="290"/>
      <c r="FI296" s="290"/>
      <c r="FJ296" s="290"/>
      <c r="FK296" s="290"/>
      <c r="FL296" s="290"/>
      <c r="FM296" s="290"/>
      <c r="FN296" s="290"/>
      <c r="FO296" s="290"/>
      <c r="FP296" s="290"/>
      <c r="FQ296" s="290"/>
      <c r="FR296" s="290"/>
      <c r="FS296" s="290"/>
      <c r="FT296" s="290"/>
      <c r="FU296" s="290"/>
      <c r="FV296" s="290"/>
      <c r="FW296" s="290"/>
      <c r="FX296" s="268"/>
      <c r="FY296" s="268"/>
      <c r="FZ296" s="268"/>
      <c r="GA296" s="268"/>
      <c r="GB296" s="268"/>
      <c r="GC296" s="268"/>
      <c r="GD296" s="268"/>
      <c r="GE296" s="268"/>
      <c r="GF296" s="268"/>
      <c r="GG296" s="268"/>
      <c r="GH296" s="268"/>
      <c r="GI296" s="268"/>
      <c r="GJ296" s="268"/>
      <c r="GK296" s="268"/>
      <c r="GL296" s="268"/>
      <c r="GM296" s="268"/>
      <c r="GN296" s="268"/>
      <c r="GO296" s="268"/>
      <c r="HB296" s="294"/>
      <c r="HC296" s="294"/>
      <c r="HL296" s="341"/>
      <c r="HM296" s="341"/>
      <c r="HN296" s="341"/>
    </row>
    <row r="297" spans="1:222" x14ac:dyDescent="0.3">
      <c r="A297" s="269"/>
      <c r="B297" s="270"/>
      <c r="C297" s="270"/>
      <c r="D297" s="269"/>
      <c r="E297" s="281"/>
      <c r="F297" s="269"/>
      <c r="G297" s="384"/>
      <c r="H297" s="276"/>
      <c r="I297" s="272"/>
      <c r="J297" s="271"/>
      <c r="K297" s="269"/>
      <c r="L297" s="270"/>
      <c r="M297" s="270"/>
      <c r="N297" s="269"/>
      <c r="O297" s="270"/>
      <c r="P297" s="270"/>
      <c r="Q297" s="270"/>
      <c r="R297" s="270"/>
      <c r="S297" s="270"/>
      <c r="T297" s="270"/>
      <c r="U297" s="270"/>
      <c r="V297" s="270"/>
      <c r="W297" s="270"/>
      <c r="X297" s="270"/>
      <c r="Y297" s="270"/>
      <c r="Z297" s="269"/>
      <c r="AA297" s="269"/>
      <c r="AB297" s="269"/>
      <c r="AC297" s="269"/>
      <c r="AD297" s="281"/>
      <c r="AE297" s="281"/>
      <c r="AF297" s="276"/>
      <c r="AG297" s="276"/>
      <c r="AH297" s="281"/>
      <c r="AI297" s="281"/>
      <c r="AJ297" s="269"/>
      <c r="AK297" s="276"/>
      <c r="AL297" s="276"/>
      <c r="AM297" s="270"/>
      <c r="AN297" s="270"/>
      <c r="AO297" s="270"/>
      <c r="AP297" s="270"/>
      <c r="AQ297" s="273"/>
      <c r="AR297" s="273"/>
      <c r="AS297" s="273"/>
      <c r="AT297" s="273"/>
      <c r="AU297" s="270"/>
      <c r="AV297" s="276"/>
      <c r="AW297" s="276"/>
      <c r="AX297" s="275"/>
      <c r="AY297" s="276"/>
      <c r="AZ297" s="276"/>
      <c r="BA297" s="275"/>
      <c r="BB297" s="276"/>
      <c r="BC297" s="276"/>
      <c r="BD297" s="276"/>
      <c r="BE297" s="276"/>
      <c r="BF297" s="270"/>
      <c r="BG297" s="351"/>
      <c r="BH297" s="270"/>
      <c r="BI297" s="270"/>
      <c r="BJ297" s="276"/>
      <c r="BK297" s="276"/>
      <c r="BL297" s="370"/>
      <c r="BM297" s="373"/>
      <c r="BN297" s="370"/>
      <c r="BO297" s="282"/>
      <c r="BP297" s="276"/>
      <c r="BQ297" s="273"/>
      <c r="BR297" s="281"/>
      <c r="BS297" s="276"/>
      <c r="BT297" s="272"/>
      <c r="BU297" s="272"/>
      <c r="BV297" s="272"/>
      <c r="BW297" s="272"/>
      <c r="BX297" s="272"/>
      <c r="BY297" s="272"/>
      <c r="BZ297" s="272"/>
      <c r="CA297" s="277"/>
      <c r="CB297" s="273"/>
      <c r="CC297" s="276"/>
      <c r="CD297" s="275"/>
      <c r="CE297" s="275"/>
      <c r="CF297" s="270"/>
      <c r="CG297" s="270"/>
      <c r="CH297" s="269"/>
      <c r="CI297" s="281"/>
      <c r="CJ297" s="270"/>
      <c r="CK297" s="278"/>
      <c r="CL297" s="278"/>
      <c r="CM297" s="278"/>
      <c r="CN297" s="279"/>
      <c r="CO297" s="279"/>
      <c r="CP297" s="269"/>
      <c r="CQ297" s="281"/>
      <c r="CR297" s="276"/>
      <c r="CS297" s="272"/>
      <c r="CT297" s="272"/>
      <c r="CU297" s="278"/>
      <c r="CV297" s="278"/>
      <c r="CW297" s="278"/>
      <c r="CX297" s="278"/>
      <c r="CY297" s="278"/>
      <c r="CZ297" s="278"/>
      <c r="DA297" s="278"/>
      <c r="DB297" s="281"/>
      <c r="DC297" s="276"/>
      <c r="DD297" s="276"/>
      <c r="DE297" s="269"/>
      <c r="DF297" s="269"/>
      <c r="DG297" s="270"/>
      <c r="DH297" s="270"/>
      <c r="DI297" s="276"/>
      <c r="DJ297" s="276"/>
      <c r="DK297" s="276"/>
      <c r="DL297" s="276"/>
      <c r="DM297" s="272"/>
      <c r="DN297" s="269"/>
      <c r="DO297" s="269"/>
      <c r="DP297" s="272"/>
      <c r="DQ297" s="269"/>
      <c r="DR297" s="281"/>
      <c r="DS297" s="269"/>
      <c r="DT297" s="274"/>
      <c r="DU297" s="275"/>
      <c r="DV297" s="275"/>
      <c r="DW297" s="273"/>
      <c r="DX297" s="273"/>
      <c r="DY297" s="275"/>
      <c r="DZ297" s="275"/>
      <c r="EA297" s="275"/>
      <c r="EB297" s="275"/>
      <c r="EC297" s="275"/>
      <c r="ED297" s="275"/>
      <c r="EE297" s="275"/>
      <c r="EF297" s="275"/>
      <c r="EG297" s="275"/>
      <c r="EH297" s="275"/>
      <c r="EI297" s="275"/>
      <c r="EJ297" s="275"/>
      <c r="EK297" s="273"/>
      <c r="EL297" s="289"/>
      <c r="EM297" s="289"/>
      <c r="EN297" s="289"/>
      <c r="EO297" s="289"/>
      <c r="EP297" s="289"/>
      <c r="EQ297" s="289"/>
      <c r="ER297" s="289"/>
      <c r="ES297" s="289"/>
      <c r="ET297" s="289"/>
      <c r="EU297" s="289"/>
      <c r="EV297" s="289"/>
      <c r="EW297" s="289"/>
      <c r="EX297" s="289"/>
      <c r="EY297" s="289"/>
      <c r="EZ297" s="289"/>
      <c r="FA297" s="289"/>
      <c r="FB297" s="289"/>
      <c r="FC297" s="289"/>
      <c r="FD297" s="289"/>
      <c r="FE297" s="290"/>
      <c r="FF297" s="290"/>
      <c r="FG297" s="290"/>
      <c r="FH297" s="290"/>
      <c r="FI297" s="290"/>
      <c r="FJ297" s="290"/>
      <c r="FK297" s="290"/>
      <c r="FL297" s="290"/>
      <c r="FM297" s="290"/>
      <c r="FN297" s="290"/>
      <c r="FO297" s="290"/>
      <c r="FP297" s="290"/>
      <c r="FQ297" s="290"/>
      <c r="FR297" s="290"/>
      <c r="FS297" s="290"/>
      <c r="FT297" s="290"/>
      <c r="FU297" s="290"/>
      <c r="FV297" s="290"/>
      <c r="FW297" s="290"/>
      <c r="FX297" s="268"/>
      <c r="FY297" s="268"/>
      <c r="FZ297" s="268"/>
      <c r="GA297" s="268"/>
      <c r="GB297" s="268"/>
      <c r="GC297" s="268"/>
      <c r="GD297" s="268"/>
      <c r="GE297" s="268"/>
      <c r="GF297" s="268"/>
      <c r="GG297" s="268"/>
      <c r="GH297" s="268"/>
      <c r="GI297" s="268"/>
      <c r="GJ297" s="268"/>
      <c r="GK297" s="268"/>
      <c r="GL297" s="268"/>
      <c r="GM297" s="268"/>
      <c r="GN297" s="268"/>
      <c r="GO297" s="268"/>
      <c r="HB297" s="294"/>
      <c r="HC297" s="294"/>
      <c r="HL297" s="341"/>
      <c r="HM297" s="341"/>
      <c r="HN297" s="341"/>
    </row>
    <row r="298" spans="1:222" x14ac:dyDescent="0.3">
      <c r="A298" s="269"/>
      <c r="B298" s="270"/>
      <c r="C298" s="270"/>
      <c r="D298" s="269"/>
      <c r="E298" s="281"/>
      <c r="F298" s="269"/>
      <c r="G298" s="384"/>
      <c r="H298" s="276"/>
      <c r="I298" s="272"/>
      <c r="J298" s="271"/>
      <c r="K298" s="269"/>
      <c r="L298" s="270"/>
      <c r="M298" s="270"/>
      <c r="N298" s="269"/>
      <c r="O298" s="270"/>
      <c r="P298" s="270"/>
      <c r="Q298" s="270"/>
      <c r="R298" s="270"/>
      <c r="S298" s="270"/>
      <c r="T298" s="270"/>
      <c r="U298" s="270"/>
      <c r="V298" s="270"/>
      <c r="W298" s="270"/>
      <c r="X298" s="270"/>
      <c r="Y298" s="270"/>
      <c r="Z298" s="269"/>
      <c r="AA298" s="269"/>
      <c r="AB298" s="269"/>
      <c r="AC298" s="269"/>
      <c r="AD298" s="281"/>
      <c r="AE298" s="281"/>
      <c r="AF298" s="276"/>
      <c r="AG298" s="276"/>
      <c r="AH298" s="281"/>
      <c r="AI298" s="281"/>
      <c r="AJ298" s="269"/>
      <c r="AK298" s="276"/>
      <c r="AL298" s="276"/>
      <c r="AM298" s="270"/>
      <c r="AN298" s="270"/>
      <c r="AO298" s="270"/>
      <c r="AP298" s="270"/>
      <c r="AQ298" s="273"/>
      <c r="AR298" s="273"/>
      <c r="AS298" s="273"/>
      <c r="AT298" s="273"/>
      <c r="AU298" s="270"/>
      <c r="AV298" s="276"/>
      <c r="AW298" s="276"/>
      <c r="AX298" s="275"/>
      <c r="AY298" s="276"/>
      <c r="AZ298" s="276"/>
      <c r="BA298" s="275"/>
      <c r="BB298" s="276"/>
      <c r="BC298" s="276"/>
      <c r="BD298" s="276"/>
      <c r="BE298" s="276"/>
      <c r="BF298" s="270"/>
      <c r="BG298" s="351"/>
      <c r="BH298" s="270"/>
      <c r="BI298" s="270"/>
      <c r="BJ298" s="276"/>
      <c r="BK298" s="276"/>
      <c r="BL298" s="370"/>
      <c r="BM298" s="373"/>
      <c r="BN298" s="370"/>
      <c r="BO298" s="282"/>
      <c r="BP298" s="276"/>
      <c r="BQ298" s="273"/>
      <c r="BR298" s="281"/>
      <c r="BS298" s="276"/>
      <c r="BT298" s="272"/>
      <c r="BU298" s="272"/>
      <c r="BV298" s="272"/>
      <c r="BW298" s="272"/>
      <c r="BX298" s="272"/>
      <c r="BY298" s="272"/>
      <c r="BZ298" s="272"/>
      <c r="CA298" s="277"/>
      <c r="CB298" s="273"/>
      <c r="CC298" s="276"/>
      <c r="CD298" s="275"/>
      <c r="CE298" s="275"/>
      <c r="CF298" s="270"/>
      <c r="CG298" s="270"/>
      <c r="CH298" s="269"/>
      <c r="CI298" s="281"/>
      <c r="CJ298" s="270"/>
      <c r="CK298" s="278"/>
      <c r="CL298" s="278"/>
      <c r="CM298" s="278"/>
      <c r="CN298" s="279"/>
      <c r="CO298" s="279"/>
      <c r="CP298" s="269"/>
      <c r="CQ298" s="281"/>
      <c r="CR298" s="276"/>
      <c r="CS298" s="272"/>
      <c r="CT298" s="272"/>
      <c r="CU298" s="278"/>
      <c r="CV298" s="278"/>
      <c r="CW298" s="278"/>
      <c r="CX298" s="278"/>
      <c r="CY298" s="278"/>
      <c r="CZ298" s="278"/>
      <c r="DA298" s="278"/>
      <c r="DB298" s="281"/>
      <c r="DC298" s="276"/>
      <c r="DD298" s="276"/>
      <c r="DE298" s="269"/>
      <c r="DF298" s="269"/>
      <c r="DG298" s="270"/>
      <c r="DH298" s="270"/>
      <c r="DI298" s="276"/>
      <c r="DJ298" s="276"/>
      <c r="DK298" s="276"/>
      <c r="DL298" s="276"/>
      <c r="DM298" s="272"/>
      <c r="DN298" s="269"/>
      <c r="DO298" s="269"/>
      <c r="DP298" s="272"/>
      <c r="DQ298" s="269"/>
      <c r="DR298" s="281"/>
      <c r="DS298" s="269"/>
      <c r="DT298" s="274"/>
      <c r="DU298" s="275"/>
      <c r="DV298" s="275"/>
      <c r="DW298" s="273"/>
      <c r="DX298" s="273"/>
      <c r="DY298" s="275"/>
      <c r="DZ298" s="275"/>
      <c r="EA298" s="275"/>
      <c r="EB298" s="275"/>
      <c r="EC298" s="275"/>
      <c r="ED298" s="275"/>
      <c r="EE298" s="275"/>
      <c r="EF298" s="275"/>
      <c r="EG298" s="275"/>
      <c r="EH298" s="275"/>
      <c r="EI298" s="275"/>
      <c r="EJ298" s="275"/>
      <c r="EK298" s="273"/>
      <c r="EL298" s="289"/>
      <c r="EM298" s="289"/>
      <c r="EN298" s="289"/>
      <c r="EO298" s="289"/>
      <c r="EP298" s="289"/>
      <c r="EQ298" s="289"/>
      <c r="ER298" s="289"/>
      <c r="ES298" s="289"/>
      <c r="ET298" s="289"/>
      <c r="EU298" s="289"/>
      <c r="EV298" s="289"/>
      <c r="EW298" s="289"/>
      <c r="EX298" s="289"/>
      <c r="EY298" s="289"/>
      <c r="EZ298" s="289"/>
      <c r="FA298" s="289"/>
      <c r="FB298" s="289"/>
      <c r="FC298" s="289"/>
      <c r="FD298" s="289"/>
      <c r="FE298" s="290"/>
      <c r="FF298" s="290"/>
      <c r="FG298" s="290"/>
      <c r="FH298" s="290"/>
      <c r="FI298" s="290"/>
      <c r="FJ298" s="290"/>
      <c r="FK298" s="290"/>
      <c r="FL298" s="290"/>
      <c r="FM298" s="290"/>
      <c r="FN298" s="290"/>
      <c r="FO298" s="290"/>
      <c r="FP298" s="290"/>
      <c r="FQ298" s="290"/>
      <c r="FR298" s="290"/>
      <c r="FS298" s="290"/>
      <c r="FT298" s="290"/>
      <c r="FU298" s="290"/>
      <c r="FV298" s="290"/>
      <c r="FW298" s="290"/>
      <c r="FX298" s="268"/>
      <c r="FY298" s="268"/>
      <c r="FZ298" s="268"/>
      <c r="GA298" s="268"/>
      <c r="GB298" s="268"/>
      <c r="GC298" s="268"/>
      <c r="GD298" s="268"/>
      <c r="GE298" s="268"/>
      <c r="GF298" s="268"/>
      <c r="GG298" s="268"/>
      <c r="GH298" s="268"/>
      <c r="GI298" s="268"/>
      <c r="GJ298" s="268"/>
      <c r="GK298" s="268"/>
      <c r="GL298" s="268"/>
      <c r="GM298" s="268"/>
      <c r="GN298" s="268"/>
      <c r="GO298" s="268"/>
      <c r="HB298" s="294"/>
      <c r="HC298" s="294"/>
      <c r="HL298" s="341"/>
      <c r="HM298" s="341"/>
      <c r="HN298" s="341"/>
    </row>
    <row r="299" spans="1:222" x14ac:dyDescent="0.3">
      <c r="A299" s="269"/>
      <c r="B299" s="270"/>
      <c r="C299" s="270"/>
      <c r="D299" s="269"/>
      <c r="E299" s="281"/>
      <c r="F299" s="269"/>
      <c r="G299" s="384"/>
      <c r="H299" s="276"/>
      <c r="I299" s="272"/>
      <c r="J299" s="271"/>
      <c r="K299" s="269"/>
      <c r="L299" s="270"/>
      <c r="M299" s="270"/>
      <c r="N299" s="269"/>
      <c r="O299" s="270"/>
      <c r="P299" s="270"/>
      <c r="Q299" s="270"/>
      <c r="R299" s="270"/>
      <c r="S299" s="270"/>
      <c r="T299" s="270"/>
      <c r="U299" s="270"/>
      <c r="V299" s="270"/>
      <c r="W299" s="270"/>
      <c r="X299" s="270"/>
      <c r="Y299" s="270"/>
      <c r="Z299" s="269"/>
      <c r="AA299" s="269"/>
      <c r="AB299" s="269"/>
      <c r="AC299" s="269"/>
      <c r="AD299" s="281"/>
      <c r="AE299" s="281"/>
      <c r="AF299" s="276"/>
      <c r="AG299" s="276"/>
      <c r="AH299" s="281"/>
      <c r="AI299" s="281"/>
      <c r="AJ299" s="269"/>
      <c r="AK299" s="276"/>
      <c r="AL299" s="276"/>
      <c r="AM299" s="270"/>
      <c r="AN299" s="270"/>
      <c r="AO299" s="270"/>
      <c r="AP299" s="270"/>
      <c r="AQ299" s="273"/>
      <c r="AR299" s="273"/>
      <c r="AS299" s="273"/>
      <c r="AT299" s="273"/>
      <c r="AU299" s="270"/>
      <c r="AV299" s="276"/>
      <c r="AW299" s="276"/>
      <c r="AX299" s="275"/>
      <c r="AY299" s="276"/>
      <c r="AZ299" s="276"/>
      <c r="BA299" s="275"/>
      <c r="BB299" s="276"/>
      <c r="BC299" s="276"/>
      <c r="BD299" s="276"/>
      <c r="BE299" s="276"/>
      <c r="BF299" s="270"/>
      <c r="BG299" s="351"/>
      <c r="BH299" s="270"/>
      <c r="BI299" s="270"/>
      <c r="BJ299" s="276"/>
      <c r="BK299" s="276"/>
      <c r="BL299" s="370"/>
      <c r="BM299" s="373"/>
      <c r="BN299" s="370"/>
      <c r="BO299" s="282"/>
      <c r="BP299" s="276"/>
      <c r="BQ299" s="273"/>
      <c r="BR299" s="281"/>
      <c r="BS299" s="276"/>
      <c r="BT299" s="272"/>
      <c r="BU299" s="272"/>
      <c r="BV299" s="272"/>
      <c r="BW299" s="272"/>
      <c r="BX299" s="272"/>
      <c r="BY299" s="272"/>
      <c r="BZ299" s="272"/>
      <c r="CA299" s="277"/>
      <c r="CB299" s="273"/>
      <c r="CC299" s="276"/>
      <c r="CD299" s="275"/>
      <c r="CE299" s="275"/>
      <c r="CF299" s="270"/>
      <c r="CG299" s="270"/>
      <c r="CH299" s="269"/>
      <c r="CI299" s="281"/>
      <c r="CJ299" s="270"/>
      <c r="CK299" s="278"/>
      <c r="CL299" s="278"/>
      <c r="CM299" s="278"/>
      <c r="CN299" s="279"/>
      <c r="CO299" s="279"/>
      <c r="CP299" s="269"/>
      <c r="CQ299" s="281"/>
      <c r="CR299" s="276"/>
      <c r="CS299" s="272"/>
      <c r="CT299" s="272"/>
      <c r="CU299" s="278"/>
      <c r="CV299" s="278"/>
      <c r="CW299" s="278"/>
      <c r="CX299" s="278"/>
      <c r="CY299" s="278"/>
      <c r="CZ299" s="278"/>
      <c r="DA299" s="278"/>
      <c r="DB299" s="281"/>
      <c r="DC299" s="276"/>
      <c r="DD299" s="276"/>
      <c r="DE299" s="269"/>
      <c r="DF299" s="269"/>
      <c r="DG299" s="270"/>
      <c r="DH299" s="270"/>
      <c r="DI299" s="276"/>
      <c r="DJ299" s="276"/>
      <c r="DK299" s="276"/>
      <c r="DL299" s="276"/>
      <c r="DM299" s="272"/>
      <c r="DN299" s="269"/>
      <c r="DO299" s="269"/>
      <c r="DP299" s="272"/>
      <c r="DQ299" s="269"/>
      <c r="DR299" s="281"/>
      <c r="DS299" s="269"/>
      <c r="DT299" s="274"/>
      <c r="DU299" s="275"/>
      <c r="DV299" s="275"/>
      <c r="DW299" s="273"/>
      <c r="DX299" s="273"/>
      <c r="DY299" s="275"/>
      <c r="DZ299" s="275"/>
      <c r="EA299" s="275"/>
      <c r="EB299" s="275"/>
      <c r="EC299" s="275"/>
      <c r="ED299" s="275"/>
      <c r="EE299" s="275"/>
      <c r="EF299" s="275"/>
      <c r="EG299" s="275"/>
      <c r="EH299" s="275"/>
      <c r="EI299" s="275"/>
      <c r="EJ299" s="275"/>
      <c r="EK299" s="273"/>
      <c r="EL299" s="289"/>
      <c r="EM299" s="289"/>
      <c r="EN299" s="289"/>
      <c r="EO299" s="289"/>
      <c r="EP299" s="289"/>
      <c r="EQ299" s="289"/>
      <c r="ER299" s="289"/>
      <c r="ES299" s="289"/>
      <c r="ET299" s="289"/>
      <c r="EU299" s="289"/>
      <c r="EV299" s="289"/>
      <c r="EW299" s="289"/>
      <c r="EX299" s="289"/>
      <c r="EY299" s="289"/>
      <c r="EZ299" s="289"/>
      <c r="FA299" s="289"/>
      <c r="FB299" s="289"/>
      <c r="FC299" s="289"/>
      <c r="FD299" s="289"/>
      <c r="FE299" s="290"/>
      <c r="FF299" s="290"/>
      <c r="FG299" s="290"/>
      <c r="FH299" s="290"/>
      <c r="FI299" s="290"/>
      <c r="FJ299" s="290"/>
      <c r="FK299" s="290"/>
      <c r="FL299" s="290"/>
      <c r="FM299" s="290"/>
      <c r="FN299" s="290"/>
      <c r="FO299" s="290"/>
      <c r="FP299" s="290"/>
      <c r="FQ299" s="290"/>
      <c r="FR299" s="290"/>
      <c r="FS299" s="290"/>
      <c r="FT299" s="290"/>
      <c r="FU299" s="290"/>
      <c r="FV299" s="290"/>
      <c r="FW299" s="290"/>
      <c r="FX299" s="268"/>
      <c r="FY299" s="268"/>
      <c r="FZ299" s="268"/>
      <c r="GA299" s="268"/>
      <c r="GB299" s="268"/>
      <c r="GC299" s="268"/>
      <c r="GD299" s="268"/>
      <c r="GE299" s="268"/>
      <c r="GF299" s="268"/>
      <c r="GG299" s="268"/>
      <c r="GH299" s="268"/>
      <c r="GI299" s="268"/>
      <c r="GJ299" s="268"/>
      <c r="GK299" s="268"/>
      <c r="GL299" s="268"/>
      <c r="GM299" s="268"/>
      <c r="GN299" s="268"/>
      <c r="GO299" s="268"/>
      <c r="HB299" s="294"/>
      <c r="HC299" s="294"/>
      <c r="HL299" s="341"/>
      <c r="HM299" s="341"/>
      <c r="HN299" s="341"/>
    </row>
    <row r="300" spans="1:222" x14ac:dyDescent="0.3">
      <c r="A300" s="269"/>
      <c r="B300" s="270"/>
      <c r="C300" s="270"/>
      <c r="D300" s="269"/>
      <c r="E300" s="281"/>
      <c r="F300" s="269"/>
      <c r="G300" s="384"/>
      <c r="H300" s="276"/>
      <c r="I300" s="272"/>
      <c r="J300" s="271"/>
      <c r="K300" s="269"/>
      <c r="L300" s="270"/>
      <c r="M300" s="270"/>
      <c r="N300" s="269"/>
      <c r="O300" s="270"/>
      <c r="P300" s="270"/>
      <c r="Q300" s="270"/>
      <c r="R300" s="270"/>
      <c r="S300" s="270"/>
      <c r="T300" s="270"/>
      <c r="U300" s="270"/>
      <c r="V300" s="270"/>
      <c r="W300" s="270"/>
      <c r="X300" s="270"/>
      <c r="Y300" s="270"/>
      <c r="Z300" s="269"/>
      <c r="AA300" s="269"/>
      <c r="AB300" s="269"/>
      <c r="AC300" s="269"/>
      <c r="AD300" s="281"/>
      <c r="AE300" s="281"/>
      <c r="AF300" s="276"/>
      <c r="AG300" s="276"/>
      <c r="AH300" s="281"/>
      <c r="AI300" s="281"/>
      <c r="AJ300" s="269"/>
      <c r="AK300" s="276"/>
      <c r="AL300" s="276"/>
      <c r="AM300" s="270"/>
      <c r="AN300" s="270"/>
      <c r="AO300" s="270"/>
      <c r="AP300" s="270"/>
      <c r="AQ300" s="273"/>
      <c r="AR300" s="273"/>
      <c r="AS300" s="273"/>
      <c r="AT300" s="273"/>
      <c r="AU300" s="270"/>
      <c r="AV300" s="276"/>
      <c r="AW300" s="276"/>
      <c r="AX300" s="275"/>
      <c r="AY300" s="276"/>
      <c r="AZ300" s="276"/>
      <c r="BA300" s="275"/>
      <c r="BB300" s="276"/>
      <c r="BC300" s="276"/>
      <c r="BD300" s="276"/>
      <c r="BE300" s="276"/>
      <c r="BF300" s="270"/>
      <c r="BG300" s="351"/>
      <c r="BH300" s="270"/>
      <c r="BI300" s="270"/>
      <c r="BJ300" s="276"/>
      <c r="BK300" s="276"/>
      <c r="BL300" s="370"/>
      <c r="BM300" s="373"/>
      <c r="BN300" s="370"/>
      <c r="BO300" s="282"/>
      <c r="BP300" s="276"/>
      <c r="BQ300" s="273"/>
      <c r="BR300" s="281"/>
      <c r="BS300" s="276"/>
      <c r="BT300" s="272"/>
      <c r="BU300" s="272"/>
      <c r="BV300" s="272"/>
      <c r="BW300" s="272"/>
      <c r="BX300" s="272"/>
      <c r="BY300" s="272"/>
      <c r="BZ300" s="272"/>
      <c r="CA300" s="277"/>
      <c r="CB300" s="273"/>
      <c r="CC300" s="276"/>
      <c r="CD300" s="275"/>
      <c r="CE300" s="275"/>
      <c r="CF300" s="270"/>
      <c r="CG300" s="270"/>
      <c r="CH300" s="269"/>
      <c r="CI300" s="281"/>
      <c r="CJ300" s="270"/>
      <c r="CK300" s="278"/>
      <c r="CL300" s="278"/>
      <c r="CM300" s="278"/>
      <c r="CN300" s="279"/>
      <c r="CO300" s="279"/>
      <c r="CP300" s="269"/>
      <c r="CQ300" s="281"/>
      <c r="CR300" s="276"/>
      <c r="CS300" s="272"/>
      <c r="CT300" s="272"/>
      <c r="CU300" s="278"/>
      <c r="CV300" s="278"/>
      <c r="CW300" s="278"/>
      <c r="CX300" s="278"/>
      <c r="CY300" s="278"/>
      <c r="CZ300" s="278"/>
      <c r="DA300" s="278"/>
      <c r="DB300" s="281"/>
      <c r="DC300" s="276"/>
      <c r="DD300" s="276"/>
      <c r="DE300" s="269"/>
      <c r="DF300" s="269"/>
      <c r="DG300" s="270"/>
      <c r="DH300" s="270"/>
      <c r="DI300" s="276"/>
      <c r="DJ300" s="276"/>
      <c r="DK300" s="276"/>
      <c r="DL300" s="276"/>
      <c r="DM300" s="272"/>
      <c r="DN300" s="269"/>
      <c r="DO300" s="269"/>
      <c r="DP300" s="272"/>
      <c r="DQ300" s="269"/>
      <c r="DR300" s="281"/>
      <c r="DS300" s="269"/>
      <c r="DT300" s="274"/>
      <c r="DU300" s="275"/>
      <c r="DV300" s="275"/>
      <c r="DW300" s="273"/>
      <c r="DX300" s="273"/>
      <c r="DY300" s="275"/>
      <c r="DZ300" s="275"/>
      <c r="EA300" s="275"/>
      <c r="EB300" s="275"/>
      <c r="EC300" s="275"/>
      <c r="ED300" s="275"/>
      <c r="EE300" s="275"/>
      <c r="EF300" s="275"/>
      <c r="EG300" s="275"/>
      <c r="EH300" s="275"/>
      <c r="EI300" s="275"/>
      <c r="EJ300" s="275"/>
      <c r="EK300" s="273"/>
      <c r="EL300" s="289"/>
      <c r="EM300" s="289"/>
      <c r="EN300" s="289"/>
      <c r="EO300" s="289"/>
      <c r="EP300" s="289"/>
      <c r="EQ300" s="289"/>
      <c r="ER300" s="289"/>
      <c r="ES300" s="289"/>
      <c r="ET300" s="289"/>
      <c r="EU300" s="289"/>
      <c r="EV300" s="289"/>
      <c r="EW300" s="289"/>
      <c r="EX300" s="289"/>
      <c r="EY300" s="289"/>
      <c r="EZ300" s="289"/>
      <c r="FA300" s="289"/>
      <c r="FB300" s="289"/>
      <c r="FC300" s="289"/>
      <c r="FD300" s="289"/>
      <c r="FE300" s="290"/>
      <c r="FF300" s="290"/>
      <c r="FG300" s="290"/>
      <c r="FH300" s="290"/>
      <c r="FI300" s="290"/>
      <c r="FJ300" s="290"/>
      <c r="FK300" s="290"/>
      <c r="FL300" s="290"/>
      <c r="FM300" s="290"/>
      <c r="FN300" s="290"/>
      <c r="FO300" s="290"/>
      <c r="FP300" s="290"/>
      <c r="FQ300" s="290"/>
      <c r="FR300" s="290"/>
      <c r="FS300" s="290"/>
      <c r="FT300" s="290"/>
      <c r="FU300" s="290"/>
      <c r="FV300" s="290"/>
      <c r="FW300" s="290"/>
      <c r="FX300" s="268"/>
      <c r="FY300" s="268"/>
      <c r="FZ300" s="268"/>
      <c r="GA300" s="268"/>
      <c r="GB300" s="268"/>
      <c r="GC300" s="268"/>
      <c r="GD300" s="268"/>
      <c r="GE300" s="268"/>
      <c r="GF300" s="268"/>
      <c r="GG300" s="268"/>
      <c r="GH300" s="268"/>
      <c r="GI300" s="268"/>
      <c r="GJ300" s="268"/>
      <c r="GK300" s="268"/>
      <c r="GL300" s="268"/>
      <c r="GM300" s="268"/>
      <c r="GN300" s="268"/>
      <c r="GO300" s="268"/>
      <c r="HB300" s="294"/>
      <c r="HC300" s="294"/>
      <c r="HL300" s="341"/>
      <c r="HM300" s="341"/>
      <c r="HN300" s="341"/>
    </row>
    <row r="301" spans="1:222" x14ac:dyDescent="0.3">
      <c r="A301" s="269"/>
      <c r="B301" s="270"/>
      <c r="C301" s="270"/>
      <c r="D301" s="269"/>
      <c r="E301" s="281"/>
      <c r="F301" s="269"/>
      <c r="G301" s="384"/>
      <c r="H301" s="276"/>
      <c r="I301" s="272"/>
      <c r="J301" s="271"/>
      <c r="K301" s="269"/>
      <c r="L301" s="270"/>
      <c r="M301" s="270"/>
      <c r="N301" s="269"/>
      <c r="O301" s="270"/>
      <c r="P301" s="270"/>
      <c r="Q301" s="270"/>
      <c r="R301" s="270"/>
      <c r="S301" s="270"/>
      <c r="T301" s="270"/>
      <c r="U301" s="270"/>
      <c r="V301" s="270"/>
      <c r="W301" s="270"/>
      <c r="X301" s="270"/>
      <c r="Y301" s="270"/>
      <c r="Z301" s="269"/>
      <c r="AA301" s="269"/>
      <c r="AB301" s="269"/>
      <c r="AC301" s="269"/>
      <c r="AD301" s="281"/>
      <c r="AE301" s="281"/>
      <c r="AF301" s="276"/>
      <c r="AG301" s="276"/>
      <c r="AH301" s="281"/>
      <c r="AI301" s="281"/>
      <c r="AJ301" s="269"/>
      <c r="AK301" s="276"/>
      <c r="AL301" s="276"/>
      <c r="AM301" s="270"/>
      <c r="AN301" s="270"/>
      <c r="AO301" s="270"/>
      <c r="AP301" s="270"/>
      <c r="AQ301" s="273"/>
      <c r="AR301" s="273"/>
      <c r="AS301" s="273"/>
      <c r="AT301" s="273"/>
      <c r="AU301" s="270"/>
      <c r="AV301" s="276"/>
      <c r="AW301" s="276"/>
      <c r="AX301" s="275"/>
      <c r="AY301" s="276"/>
      <c r="AZ301" s="276"/>
      <c r="BA301" s="275"/>
      <c r="BB301" s="276"/>
      <c r="BC301" s="276"/>
      <c r="BD301" s="276"/>
      <c r="BE301" s="276"/>
      <c r="BF301" s="270"/>
      <c r="BG301" s="351"/>
      <c r="BH301" s="270"/>
      <c r="BI301" s="270"/>
      <c r="BJ301" s="276"/>
      <c r="BK301" s="276"/>
      <c r="BL301" s="370"/>
      <c r="BM301" s="373"/>
      <c r="BN301" s="370"/>
      <c r="BO301" s="282"/>
      <c r="BP301" s="276"/>
      <c r="BQ301" s="273"/>
      <c r="BR301" s="281"/>
      <c r="BS301" s="276"/>
      <c r="BT301" s="272"/>
      <c r="BU301" s="272"/>
      <c r="BV301" s="272"/>
      <c r="BW301" s="272"/>
      <c r="BX301" s="272"/>
      <c r="BY301" s="272"/>
      <c r="BZ301" s="272"/>
      <c r="CA301" s="277"/>
      <c r="CB301" s="273"/>
      <c r="CC301" s="276"/>
      <c r="CD301" s="275"/>
      <c r="CE301" s="275"/>
      <c r="CF301" s="270"/>
      <c r="CG301" s="270"/>
      <c r="CH301" s="269"/>
      <c r="CI301" s="281"/>
      <c r="CJ301" s="270"/>
      <c r="CK301" s="278"/>
      <c r="CL301" s="278"/>
      <c r="CM301" s="278"/>
      <c r="CN301" s="279"/>
      <c r="CO301" s="279"/>
      <c r="CP301" s="269"/>
      <c r="CQ301" s="281"/>
      <c r="CR301" s="276"/>
      <c r="CS301" s="272"/>
      <c r="CT301" s="272"/>
      <c r="CU301" s="278"/>
      <c r="CV301" s="278"/>
      <c r="CW301" s="278"/>
      <c r="CX301" s="278"/>
      <c r="CY301" s="278"/>
      <c r="CZ301" s="278"/>
      <c r="DA301" s="278"/>
      <c r="DB301" s="281"/>
      <c r="DC301" s="276"/>
      <c r="DD301" s="276"/>
      <c r="DE301" s="269"/>
      <c r="DF301" s="269"/>
      <c r="DG301" s="270"/>
      <c r="DH301" s="270"/>
      <c r="DI301" s="276"/>
      <c r="DJ301" s="276"/>
      <c r="DK301" s="276"/>
      <c r="DL301" s="276"/>
      <c r="DM301" s="272"/>
      <c r="DN301" s="269"/>
      <c r="DO301" s="269"/>
      <c r="DP301" s="272"/>
      <c r="DQ301" s="269"/>
      <c r="DR301" s="281"/>
      <c r="DS301" s="269"/>
      <c r="DT301" s="274"/>
      <c r="DU301" s="275"/>
      <c r="DV301" s="275"/>
      <c r="DW301" s="273"/>
      <c r="DX301" s="273"/>
      <c r="DY301" s="275"/>
      <c r="DZ301" s="275"/>
      <c r="EA301" s="275"/>
      <c r="EB301" s="275"/>
      <c r="EC301" s="275"/>
      <c r="ED301" s="275"/>
      <c r="EE301" s="275"/>
      <c r="EF301" s="275"/>
      <c r="EG301" s="275"/>
      <c r="EH301" s="275"/>
      <c r="EI301" s="275"/>
      <c r="EJ301" s="275"/>
      <c r="EK301" s="273"/>
      <c r="EL301" s="289"/>
      <c r="EM301" s="289"/>
      <c r="EN301" s="289"/>
      <c r="EO301" s="289"/>
      <c r="EP301" s="289"/>
      <c r="EQ301" s="289"/>
      <c r="ER301" s="289"/>
      <c r="ES301" s="289"/>
      <c r="ET301" s="289"/>
      <c r="EU301" s="289"/>
      <c r="EV301" s="289"/>
      <c r="EW301" s="289"/>
      <c r="EX301" s="289"/>
      <c r="EY301" s="289"/>
      <c r="EZ301" s="289"/>
      <c r="FA301" s="289"/>
      <c r="FB301" s="289"/>
      <c r="FC301" s="289"/>
      <c r="FD301" s="289"/>
      <c r="FE301" s="290"/>
      <c r="FF301" s="290"/>
      <c r="FG301" s="290"/>
      <c r="FH301" s="290"/>
      <c r="FI301" s="290"/>
      <c r="FJ301" s="290"/>
      <c r="FK301" s="290"/>
      <c r="FL301" s="290"/>
      <c r="FM301" s="290"/>
      <c r="FN301" s="290"/>
      <c r="FO301" s="290"/>
      <c r="FP301" s="290"/>
      <c r="FQ301" s="290"/>
      <c r="FR301" s="290"/>
      <c r="FS301" s="290"/>
      <c r="FT301" s="290"/>
      <c r="FU301" s="290"/>
      <c r="FV301" s="290"/>
      <c r="FW301" s="290"/>
      <c r="FX301" s="268"/>
      <c r="FY301" s="268"/>
      <c r="FZ301" s="268"/>
      <c r="GA301" s="268"/>
      <c r="GB301" s="268"/>
      <c r="GC301" s="268"/>
      <c r="GD301" s="268"/>
      <c r="GE301" s="268"/>
      <c r="GF301" s="268"/>
      <c r="GG301" s="268"/>
      <c r="GH301" s="268"/>
      <c r="GI301" s="268"/>
      <c r="GJ301" s="268"/>
      <c r="GK301" s="268"/>
      <c r="GL301" s="268"/>
      <c r="GM301" s="268"/>
      <c r="GN301" s="268"/>
      <c r="GO301" s="268"/>
      <c r="HB301" s="294"/>
      <c r="HC301" s="294"/>
      <c r="HL301" s="341"/>
      <c r="HM301" s="341"/>
      <c r="HN301" s="341"/>
    </row>
    <row r="302" spans="1:222" x14ac:dyDescent="0.3">
      <c r="A302" s="269"/>
      <c r="B302" s="270"/>
      <c r="C302" s="270"/>
      <c r="D302" s="269"/>
      <c r="E302" s="281"/>
      <c r="F302" s="269"/>
      <c r="G302" s="384"/>
      <c r="H302" s="276"/>
      <c r="I302" s="272"/>
      <c r="J302" s="271"/>
      <c r="K302" s="269"/>
      <c r="L302" s="270"/>
      <c r="M302" s="270"/>
      <c r="N302" s="269"/>
      <c r="O302" s="270"/>
      <c r="P302" s="270"/>
      <c r="Q302" s="270"/>
      <c r="R302" s="270"/>
      <c r="S302" s="270"/>
      <c r="T302" s="270"/>
      <c r="U302" s="270"/>
      <c r="V302" s="270"/>
      <c r="W302" s="270"/>
      <c r="X302" s="270"/>
      <c r="Y302" s="270"/>
      <c r="Z302" s="269"/>
      <c r="AA302" s="269"/>
      <c r="AB302" s="269"/>
      <c r="AC302" s="269"/>
      <c r="AD302" s="281"/>
      <c r="AE302" s="281"/>
      <c r="AF302" s="276"/>
      <c r="AG302" s="276"/>
      <c r="AH302" s="281"/>
      <c r="AI302" s="281"/>
      <c r="AJ302" s="269"/>
      <c r="AK302" s="276"/>
      <c r="AL302" s="276"/>
      <c r="AM302" s="270"/>
      <c r="AN302" s="270"/>
      <c r="AO302" s="270"/>
      <c r="AP302" s="270"/>
      <c r="AQ302" s="273"/>
      <c r="AR302" s="273"/>
      <c r="AS302" s="273"/>
      <c r="AT302" s="273"/>
      <c r="AU302" s="270"/>
      <c r="AV302" s="276"/>
      <c r="AW302" s="276"/>
      <c r="AX302" s="275"/>
      <c r="AY302" s="276"/>
      <c r="AZ302" s="276"/>
      <c r="BA302" s="275"/>
      <c r="BB302" s="276"/>
      <c r="BC302" s="276"/>
      <c r="BD302" s="276"/>
      <c r="BE302" s="276"/>
      <c r="BF302" s="270"/>
      <c r="BG302" s="351"/>
      <c r="BH302" s="270"/>
      <c r="BI302" s="270"/>
      <c r="BJ302" s="276"/>
      <c r="BK302" s="276"/>
      <c r="BL302" s="370"/>
      <c r="BM302" s="373"/>
      <c r="BN302" s="370"/>
      <c r="BO302" s="282"/>
      <c r="BP302" s="276"/>
      <c r="BQ302" s="273"/>
      <c r="BR302" s="281"/>
      <c r="BS302" s="276"/>
      <c r="BT302" s="272"/>
      <c r="BU302" s="272"/>
      <c r="BV302" s="272"/>
      <c r="BW302" s="272"/>
      <c r="BX302" s="272"/>
      <c r="BY302" s="272"/>
      <c r="BZ302" s="272"/>
      <c r="CA302" s="277"/>
      <c r="CB302" s="273"/>
      <c r="CC302" s="276"/>
      <c r="CD302" s="275"/>
      <c r="CE302" s="275"/>
      <c r="CF302" s="270"/>
      <c r="CG302" s="270"/>
      <c r="CH302" s="269"/>
      <c r="CI302" s="281"/>
      <c r="CJ302" s="270"/>
      <c r="CK302" s="278"/>
      <c r="CL302" s="278"/>
      <c r="CM302" s="278"/>
      <c r="CN302" s="279"/>
      <c r="CO302" s="279"/>
      <c r="CP302" s="269"/>
      <c r="CQ302" s="281"/>
      <c r="CR302" s="276"/>
      <c r="CS302" s="272"/>
      <c r="CT302" s="272"/>
      <c r="CU302" s="278"/>
      <c r="CV302" s="278"/>
      <c r="CW302" s="278"/>
      <c r="CX302" s="278"/>
      <c r="CY302" s="278"/>
      <c r="CZ302" s="278"/>
      <c r="DA302" s="278"/>
      <c r="DB302" s="281"/>
      <c r="DC302" s="276"/>
      <c r="DD302" s="276"/>
      <c r="DE302" s="269"/>
      <c r="DF302" s="269"/>
      <c r="DG302" s="270"/>
      <c r="DH302" s="270"/>
      <c r="DI302" s="276"/>
      <c r="DJ302" s="276"/>
      <c r="DK302" s="276"/>
      <c r="DL302" s="276"/>
      <c r="DM302" s="272"/>
      <c r="DN302" s="269"/>
      <c r="DO302" s="269"/>
      <c r="DP302" s="272"/>
      <c r="DQ302" s="269"/>
      <c r="DR302" s="281"/>
      <c r="DS302" s="269"/>
      <c r="DT302" s="274"/>
      <c r="DU302" s="275"/>
      <c r="DV302" s="275"/>
      <c r="DW302" s="273"/>
      <c r="DX302" s="273"/>
      <c r="DY302" s="275"/>
      <c r="DZ302" s="275"/>
      <c r="EA302" s="275"/>
      <c r="EB302" s="275"/>
      <c r="EC302" s="275"/>
      <c r="ED302" s="275"/>
      <c r="EE302" s="275"/>
      <c r="EF302" s="275"/>
      <c r="EG302" s="275"/>
      <c r="EH302" s="275"/>
      <c r="EI302" s="275"/>
      <c r="EJ302" s="275"/>
      <c r="EK302" s="273"/>
      <c r="EL302" s="289"/>
      <c r="EM302" s="289"/>
      <c r="EN302" s="289"/>
      <c r="EO302" s="289"/>
      <c r="EP302" s="289"/>
      <c r="EQ302" s="289"/>
      <c r="ER302" s="289"/>
      <c r="ES302" s="289"/>
      <c r="ET302" s="289"/>
      <c r="EU302" s="289"/>
      <c r="EV302" s="289"/>
      <c r="EW302" s="289"/>
      <c r="EX302" s="289"/>
      <c r="EY302" s="289"/>
      <c r="EZ302" s="289"/>
      <c r="FA302" s="289"/>
      <c r="FB302" s="289"/>
      <c r="FC302" s="289"/>
      <c r="FD302" s="289"/>
      <c r="FE302" s="290"/>
      <c r="FF302" s="290"/>
      <c r="FG302" s="290"/>
      <c r="FH302" s="290"/>
      <c r="FI302" s="290"/>
      <c r="FJ302" s="290"/>
      <c r="FK302" s="290"/>
      <c r="FL302" s="290"/>
      <c r="FM302" s="290"/>
      <c r="FN302" s="290"/>
      <c r="FO302" s="290"/>
      <c r="FP302" s="290"/>
      <c r="FQ302" s="290"/>
      <c r="FR302" s="290"/>
      <c r="FS302" s="290"/>
      <c r="FT302" s="290"/>
      <c r="FU302" s="290"/>
      <c r="FV302" s="290"/>
      <c r="FW302" s="290"/>
      <c r="FX302" s="268"/>
      <c r="FY302" s="268"/>
      <c r="FZ302" s="268"/>
      <c r="GA302" s="268"/>
      <c r="GB302" s="268"/>
      <c r="GC302" s="268"/>
      <c r="GD302" s="268"/>
      <c r="GE302" s="268"/>
      <c r="GF302" s="268"/>
      <c r="GG302" s="268"/>
      <c r="GH302" s="268"/>
      <c r="GI302" s="268"/>
      <c r="GJ302" s="268"/>
      <c r="GK302" s="268"/>
      <c r="GL302" s="268"/>
      <c r="GM302" s="268"/>
      <c r="GN302" s="268"/>
      <c r="GO302" s="268"/>
      <c r="HB302" s="294"/>
      <c r="HC302" s="294"/>
      <c r="HL302" s="341"/>
      <c r="HM302" s="341"/>
      <c r="HN302" s="341"/>
    </row>
    <row r="303" spans="1:222" x14ac:dyDescent="0.3">
      <c r="A303" s="269"/>
      <c r="B303" s="270"/>
      <c r="C303" s="270"/>
      <c r="D303" s="269"/>
      <c r="E303" s="281"/>
      <c r="F303" s="269"/>
      <c r="G303" s="384"/>
      <c r="H303" s="276"/>
      <c r="I303" s="272"/>
      <c r="J303" s="271"/>
      <c r="K303" s="269"/>
      <c r="L303" s="270"/>
      <c r="M303" s="270"/>
      <c r="N303" s="269"/>
      <c r="O303" s="270"/>
      <c r="P303" s="270"/>
      <c r="Q303" s="270"/>
      <c r="R303" s="270"/>
      <c r="S303" s="270"/>
      <c r="T303" s="270"/>
      <c r="U303" s="270"/>
      <c r="V303" s="270"/>
      <c r="W303" s="270"/>
      <c r="X303" s="270"/>
      <c r="Y303" s="270"/>
      <c r="Z303" s="269"/>
      <c r="AA303" s="269"/>
      <c r="AB303" s="269"/>
      <c r="AC303" s="269"/>
      <c r="AD303" s="281"/>
      <c r="AE303" s="281"/>
      <c r="AF303" s="276"/>
      <c r="AG303" s="276"/>
      <c r="AH303" s="281"/>
      <c r="AI303" s="281"/>
      <c r="AJ303" s="269"/>
      <c r="AK303" s="276"/>
      <c r="AL303" s="276"/>
      <c r="AM303" s="270"/>
      <c r="AN303" s="270"/>
      <c r="AO303" s="270"/>
      <c r="AP303" s="270"/>
      <c r="AQ303" s="273"/>
      <c r="AR303" s="273"/>
      <c r="AS303" s="273"/>
      <c r="AT303" s="273"/>
      <c r="AU303" s="270"/>
      <c r="AV303" s="276"/>
      <c r="AW303" s="276"/>
      <c r="AX303" s="275"/>
      <c r="AY303" s="276"/>
      <c r="AZ303" s="276"/>
      <c r="BA303" s="275"/>
      <c r="BB303" s="276"/>
      <c r="BC303" s="276"/>
      <c r="BD303" s="276"/>
      <c r="BE303" s="276"/>
      <c r="BF303" s="270"/>
      <c r="BG303" s="351"/>
      <c r="BH303" s="270"/>
      <c r="BI303" s="270"/>
      <c r="BJ303" s="276"/>
      <c r="BK303" s="276"/>
      <c r="BL303" s="370"/>
      <c r="BM303" s="373"/>
      <c r="BN303" s="370"/>
      <c r="BO303" s="282"/>
      <c r="BP303" s="276"/>
      <c r="BQ303" s="273"/>
      <c r="BR303" s="281"/>
      <c r="BS303" s="276"/>
      <c r="BT303" s="272"/>
      <c r="BU303" s="272"/>
      <c r="BV303" s="272"/>
      <c r="BW303" s="272"/>
      <c r="BX303" s="272"/>
      <c r="BY303" s="272"/>
      <c r="BZ303" s="272"/>
      <c r="CA303" s="277"/>
      <c r="CB303" s="273"/>
      <c r="CC303" s="276"/>
      <c r="CD303" s="275"/>
      <c r="CE303" s="275"/>
      <c r="CF303" s="270"/>
      <c r="CG303" s="270"/>
      <c r="CH303" s="269"/>
      <c r="CI303" s="281"/>
      <c r="CJ303" s="270"/>
      <c r="CK303" s="278"/>
      <c r="CL303" s="278"/>
      <c r="CM303" s="278"/>
      <c r="CN303" s="279"/>
      <c r="CO303" s="279"/>
      <c r="CP303" s="269"/>
      <c r="CQ303" s="281"/>
      <c r="CR303" s="276"/>
      <c r="CS303" s="272"/>
      <c r="CT303" s="272"/>
      <c r="CU303" s="278"/>
      <c r="CV303" s="278"/>
      <c r="CW303" s="278"/>
      <c r="CX303" s="278"/>
      <c r="CY303" s="278"/>
      <c r="CZ303" s="278"/>
      <c r="DA303" s="278"/>
      <c r="DB303" s="281"/>
      <c r="DC303" s="276"/>
      <c r="DD303" s="276"/>
      <c r="DE303" s="269"/>
      <c r="DF303" s="269"/>
      <c r="DG303" s="270"/>
      <c r="DH303" s="270"/>
      <c r="DI303" s="276"/>
      <c r="DJ303" s="276"/>
      <c r="DK303" s="276"/>
      <c r="DL303" s="276"/>
      <c r="DM303" s="272"/>
      <c r="DN303" s="269"/>
      <c r="DO303" s="269"/>
      <c r="DP303" s="272"/>
      <c r="DQ303" s="269"/>
      <c r="DR303" s="281"/>
      <c r="DS303" s="269"/>
      <c r="DT303" s="274"/>
      <c r="DU303" s="275"/>
      <c r="DV303" s="275"/>
      <c r="DW303" s="273"/>
      <c r="DX303" s="273"/>
      <c r="DY303" s="275"/>
      <c r="DZ303" s="275"/>
      <c r="EA303" s="275"/>
      <c r="EB303" s="275"/>
      <c r="EC303" s="275"/>
      <c r="ED303" s="275"/>
      <c r="EE303" s="275"/>
      <c r="EF303" s="275"/>
      <c r="EG303" s="275"/>
      <c r="EH303" s="275"/>
      <c r="EI303" s="275"/>
      <c r="EJ303" s="275"/>
      <c r="EK303" s="273"/>
      <c r="EL303" s="289"/>
      <c r="EM303" s="289"/>
      <c r="EN303" s="289"/>
      <c r="EO303" s="289"/>
      <c r="EP303" s="289"/>
      <c r="EQ303" s="289"/>
      <c r="ER303" s="289"/>
      <c r="ES303" s="289"/>
      <c r="ET303" s="289"/>
      <c r="EU303" s="289"/>
      <c r="EV303" s="289"/>
      <c r="EW303" s="289"/>
      <c r="EX303" s="289"/>
      <c r="EY303" s="289"/>
      <c r="EZ303" s="289"/>
      <c r="FA303" s="289"/>
      <c r="FB303" s="289"/>
      <c r="FC303" s="289"/>
      <c r="FD303" s="289"/>
      <c r="FE303" s="290"/>
      <c r="FF303" s="290"/>
      <c r="FG303" s="290"/>
      <c r="FH303" s="290"/>
      <c r="FI303" s="290"/>
      <c r="FJ303" s="290"/>
      <c r="FK303" s="290"/>
      <c r="FL303" s="290"/>
      <c r="FM303" s="290"/>
      <c r="FN303" s="290"/>
      <c r="FO303" s="290"/>
      <c r="FP303" s="290"/>
      <c r="FQ303" s="290"/>
      <c r="FR303" s="290"/>
      <c r="FS303" s="290"/>
      <c r="FT303" s="290"/>
      <c r="FU303" s="290"/>
      <c r="FV303" s="290"/>
      <c r="FW303" s="290"/>
      <c r="FX303" s="268"/>
      <c r="FY303" s="268"/>
      <c r="FZ303" s="268"/>
      <c r="GA303" s="268"/>
      <c r="GB303" s="268"/>
      <c r="GC303" s="268"/>
      <c r="GD303" s="268"/>
      <c r="GE303" s="268"/>
      <c r="GF303" s="268"/>
      <c r="GG303" s="268"/>
      <c r="GH303" s="268"/>
      <c r="GI303" s="268"/>
      <c r="GJ303" s="268"/>
      <c r="GK303" s="268"/>
      <c r="GL303" s="268"/>
      <c r="GM303" s="268"/>
      <c r="GN303" s="268"/>
      <c r="GO303" s="268"/>
      <c r="HB303" s="294"/>
      <c r="HC303" s="294"/>
      <c r="HL303" s="341"/>
      <c r="HM303" s="341"/>
      <c r="HN303" s="341"/>
    </row>
    <row r="304" spans="1:222" x14ac:dyDescent="0.3">
      <c r="A304" s="269"/>
      <c r="B304" s="270"/>
      <c r="C304" s="270"/>
      <c r="D304" s="269"/>
      <c r="E304" s="281"/>
      <c r="F304" s="269"/>
      <c r="G304" s="384"/>
      <c r="H304" s="276"/>
      <c r="I304" s="272"/>
      <c r="J304" s="271"/>
      <c r="K304" s="269"/>
      <c r="L304" s="270"/>
      <c r="M304" s="270"/>
      <c r="N304" s="269"/>
      <c r="O304" s="270"/>
      <c r="P304" s="270"/>
      <c r="Q304" s="270"/>
      <c r="R304" s="270"/>
      <c r="S304" s="270"/>
      <c r="T304" s="270"/>
      <c r="U304" s="270"/>
      <c r="V304" s="270"/>
      <c r="W304" s="270"/>
      <c r="X304" s="270"/>
      <c r="Y304" s="270"/>
      <c r="Z304" s="269"/>
      <c r="AA304" s="269"/>
      <c r="AB304" s="269"/>
      <c r="AC304" s="269"/>
      <c r="AD304" s="281"/>
      <c r="AE304" s="281"/>
      <c r="AF304" s="276"/>
      <c r="AG304" s="276"/>
      <c r="AH304" s="281"/>
      <c r="AI304" s="281"/>
      <c r="AJ304" s="269"/>
      <c r="AK304" s="276"/>
      <c r="AL304" s="276"/>
      <c r="AM304" s="270"/>
      <c r="AN304" s="270"/>
      <c r="AO304" s="270"/>
      <c r="AP304" s="270"/>
      <c r="AQ304" s="273"/>
      <c r="AR304" s="273"/>
      <c r="AS304" s="273"/>
      <c r="AT304" s="273"/>
      <c r="AU304" s="270"/>
      <c r="AV304" s="276"/>
      <c r="AW304" s="276"/>
      <c r="AX304" s="275"/>
      <c r="AY304" s="276"/>
      <c r="AZ304" s="276"/>
      <c r="BA304" s="275"/>
      <c r="BB304" s="276"/>
      <c r="BC304" s="276"/>
      <c r="BD304" s="276"/>
      <c r="BE304" s="276"/>
      <c r="BF304" s="270"/>
      <c r="BG304" s="351"/>
      <c r="BH304" s="270"/>
      <c r="BI304" s="270"/>
      <c r="BJ304" s="276"/>
      <c r="BK304" s="276"/>
      <c r="BL304" s="370"/>
      <c r="BM304" s="373"/>
      <c r="BN304" s="370"/>
      <c r="BO304" s="282"/>
      <c r="BP304" s="276"/>
      <c r="BQ304" s="273"/>
      <c r="BR304" s="281"/>
      <c r="BS304" s="276"/>
      <c r="BT304" s="272"/>
      <c r="BU304" s="272"/>
      <c r="BV304" s="272"/>
      <c r="BW304" s="272"/>
      <c r="BX304" s="272"/>
      <c r="BY304" s="272"/>
      <c r="BZ304" s="272"/>
      <c r="CA304" s="277"/>
      <c r="CB304" s="273"/>
      <c r="CC304" s="276"/>
      <c r="CD304" s="275"/>
      <c r="CE304" s="275"/>
      <c r="CF304" s="270"/>
      <c r="CG304" s="270"/>
      <c r="CH304" s="269"/>
      <c r="CI304" s="281"/>
      <c r="CJ304" s="270"/>
      <c r="CK304" s="278"/>
      <c r="CL304" s="278"/>
      <c r="CM304" s="278"/>
      <c r="CN304" s="279"/>
      <c r="CO304" s="279"/>
      <c r="CP304" s="269"/>
      <c r="CQ304" s="281"/>
      <c r="CR304" s="276"/>
      <c r="CS304" s="272"/>
      <c r="CT304" s="272"/>
      <c r="CU304" s="278"/>
      <c r="CV304" s="278"/>
      <c r="CW304" s="278"/>
      <c r="CX304" s="278"/>
      <c r="CY304" s="278"/>
      <c r="CZ304" s="278"/>
      <c r="DA304" s="278"/>
      <c r="DB304" s="281"/>
      <c r="DC304" s="276"/>
      <c r="DD304" s="276"/>
      <c r="DE304" s="269"/>
      <c r="DF304" s="269"/>
      <c r="DG304" s="270"/>
      <c r="DH304" s="270"/>
      <c r="DI304" s="276"/>
      <c r="DJ304" s="276"/>
      <c r="DK304" s="276"/>
      <c r="DL304" s="276"/>
      <c r="DM304" s="272"/>
      <c r="DN304" s="269"/>
      <c r="DO304" s="269"/>
      <c r="DP304" s="272"/>
      <c r="DQ304" s="269"/>
      <c r="DR304" s="281"/>
      <c r="DS304" s="269"/>
      <c r="DT304" s="274"/>
      <c r="DU304" s="275"/>
      <c r="DV304" s="275"/>
      <c r="DW304" s="273"/>
      <c r="DX304" s="273"/>
      <c r="DY304" s="275"/>
      <c r="DZ304" s="275"/>
      <c r="EA304" s="275"/>
      <c r="EB304" s="275"/>
      <c r="EC304" s="275"/>
      <c r="ED304" s="275"/>
      <c r="EE304" s="275"/>
      <c r="EF304" s="275"/>
      <c r="EG304" s="275"/>
      <c r="EH304" s="275"/>
      <c r="EI304" s="275"/>
      <c r="EJ304" s="275"/>
      <c r="EK304" s="273"/>
      <c r="EL304" s="289"/>
      <c r="EM304" s="289"/>
      <c r="EN304" s="289"/>
      <c r="EO304" s="289"/>
      <c r="EP304" s="289"/>
      <c r="EQ304" s="289"/>
      <c r="ER304" s="289"/>
      <c r="ES304" s="289"/>
      <c r="ET304" s="289"/>
      <c r="EU304" s="289"/>
      <c r="EV304" s="289"/>
      <c r="EW304" s="289"/>
      <c r="EX304" s="289"/>
      <c r="EY304" s="289"/>
      <c r="EZ304" s="289"/>
      <c r="FA304" s="289"/>
      <c r="FB304" s="289"/>
      <c r="FC304" s="289"/>
      <c r="FD304" s="289"/>
      <c r="FE304" s="290"/>
      <c r="FF304" s="290"/>
      <c r="FG304" s="290"/>
      <c r="FH304" s="290"/>
      <c r="FI304" s="290"/>
      <c r="FJ304" s="290"/>
      <c r="FK304" s="290"/>
      <c r="FL304" s="290"/>
      <c r="FM304" s="290"/>
      <c r="FN304" s="290"/>
      <c r="FO304" s="290"/>
      <c r="FP304" s="290"/>
      <c r="FQ304" s="290"/>
      <c r="FR304" s="290"/>
      <c r="FS304" s="290"/>
      <c r="FT304" s="290"/>
      <c r="FU304" s="290"/>
      <c r="FV304" s="290"/>
      <c r="FW304" s="290"/>
      <c r="FX304" s="268"/>
      <c r="FY304" s="268"/>
      <c r="FZ304" s="268"/>
      <c r="GA304" s="268"/>
      <c r="GB304" s="268"/>
      <c r="GC304" s="268"/>
      <c r="GD304" s="268"/>
      <c r="GE304" s="268"/>
      <c r="GF304" s="268"/>
      <c r="GG304" s="268"/>
      <c r="GH304" s="268"/>
      <c r="GI304" s="268"/>
      <c r="GJ304" s="268"/>
      <c r="GK304" s="268"/>
      <c r="GL304" s="268"/>
      <c r="GM304" s="268"/>
      <c r="GN304" s="268"/>
      <c r="GO304" s="268"/>
      <c r="HB304" s="294"/>
      <c r="HC304" s="294"/>
      <c r="HL304" s="341"/>
      <c r="HM304" s="341"/>
      <c r="HN304" s="341"/>
    </row>
    <row r="305" spans="1:222" x14ac:dyDescent="0.3">
      <c r="A305" s="269"/>
      <c r="B305" s="270"/>
      <c r="C305" s="270"/>
      <c r="D305" s="269"/>
      <c r="E305" s="281"/>
      <c r="F305" s="269"/>
      <c r="G305" s="384"/>
      <c r="H305" s="276"/>
      <c r="I305" s="272"/>
      <c r="J305" s="271"/>
      <c r="K305" s="269"/>
      <c r="L305" s="270"/>
      <c r="M305" s="270"/>
      <c r="N305" s="269"/>
      <c r="O305" s="270"/>
      <c r="P305" s="270"/>
      <c r="Q305" s="270"/>
      <c r="R305" s="270"/>
      <c r="S305" s="270"/>
      <c r="T305" s="270"/>
      <c r="U305" s="270"/>
      <c r="V305" s="270"/>
      <c r="W305" s="270"/>
      <c r="X305" s="270"/>
      <c r="Y305" s="270"/>
      <c r="Z305" s="269"/>
      <c r="AA305" s="269"/>
      <c r="AB305" s="269"/>
      <c r="AC305" s="269"/>
      <c r="AD305" s="281"/>
      <c r="AE305" s="281"/>
      <c r="AF305" s="276"/>
      <c r="AG305" s="276"/>
      <c r="AH305" s="281"/>
      <c r="AI305" s="281"/>
      <c r="AJ305" s="269"/>
      <c r="AK305" s="276"/>
      <c r="AL305" s="276"/>
      <c r="AM305" s="270"/>
      <c r="AN305" s="270"/>
      <c r="AO305" s="270"/>
      <c r="AP305" s="270"/>
      <c r="AQ305" s="273"/>
      <c r="AR305" s="273"/>
      <c r="AS305" s="273"/>
      <c r="AT305" s="273"/>
      <c r="AU305" s="270"/>
      <c r="AV305" s="276"/>
      <c r="AW305" s="276"/>
      <c r="AX305" s="275"/>
      <c r="AY305" s="276"/>
      <c r="AZ305" s="276"/>
      <c r="BA305" s="275"/>
      <c r="BB305" s="276"/>
      <c r="BC305" s="276"/>
      <c r="BD305" s="276"/>
      <c r="BE305" s="276"/>
      <c r="BF305" s="270"/>
      <c r="BG305" s="351"/>
      <c r="BH305" s="270"/>
      <c r="BI305" s="270"/>
      <c r="BJ305" s="276"/>
      <c r="BK305" s="276"/>
      <c r="BL305" s="370"/>
      <c r="BM305" s="373"/>
      <c r="BN305" s="370"/>
      <c r="BO305" s="282"/>
      <c r="BP305" s="276"/>
      <c r="BQ305" s="273"/>
      <c r="BR305" s="281"/>
      <c r="BS305" s="276"/>
      <c r="BT305" s="272"/>
      <c r="BU305" s="272"/>
      <c r="BV305" s="272"/>
      <c r="BW305" s="272"/>
      <c r="BX305" s="272"/>
      <c r="BY305" s="272"/>
      <c r="BZ305" s="272"/>
      <c r="CA305" s="277"/>
      <c r="CB305" s="273"/>
      <c r="CC305" s="276"/>
      <c r="CD305" s="275"/>
      <c r="CE305" s="275"/>
      <c r="CF305" s="270"/>
      <c r="CG305" s="270"/>
      <c r="CH305" s="269"/>
      <c r="CI305" s="281"/>
      <c r="CJ305" s="270"/>
      <c r="CK305" s="278"/>
      <c r="CL305" s="278"/>
      <c r="CM305" s="278"/>
      <c r="CN305" s="279"/>
      <c r="CO305" s="279"/>
      <c r="CP305" s="269"/>
      <c r="CQ305" s="281"/>
      <c r="CR305" s="276"/>
      <c r="CS305" s="272"/>
      <c r="CT305" s="272"/>
      <c r="CU305" s="278"/>
      <c r="CV305" s="278"/>
      <c r="CW305" s="278"/>
      <c r="CX305" s="278"/>
      <c r="CY305" s="278"/>
      <c r="CZ305" s="278"/>
      <c r="DA305" s="278"/>
      <c r="DB305" s="281"/>
      <c r="DC305" s="276"/>
      <c r="DD305" s="276"/>
      <c r="DE305" s="269"/>
      <c r="DF305" s="269"/>
      <c r="DG305" s="270"/>
      <c r="DH305" s="270"/>
      <c r="DI305" s="276"/>
      <c r="DJ305" s="276"/>
      <c r="DK305" s="276"/>
      <c r="DL305" s="276"/>
      <c r="DM305" s="272"/>
      <c r="DN305" s="269"/>
      <c r="DO305" s="269"/>
      <c r="DP305" s="272"/>
      <c r="DQ305" s="269"/>
      <c r="DR305" s="281"/>
      <c r="DS305" s="269"/>
      <c r="DT305" s="274"/>
      <c r="DU305" s="275"/>
      <c r="DV305" s="275"/>
      <c r="DW305" s="273"/>
      <c r="DX305" s="273"/>
      <c r="DY305" s="275"/>
      <c r="DZ305" s="275"/>
      <c r="EA305" s="275"/>
      <c r="EB305" s="275"/>
      <c r="EC305" s="275"/>
      <c r="ED305" s="275"/>
      <c r="EE305" s="275"/>
      <c r="EF305" s="275"/>
      <c r="EG305" s="275"/>
      <c r="EH305" s="275"/>
      <c r="EI305" s="275"/>
      <c r="EJ305" s="275"/>
      <c r="EK305" s="273"/>
      <c r="EL305" s="289"/>
      <c r="EM305" s="289"/>
      <c r="EN305" s="289"/>
      <c r="EO305" s="289"/>
      <c r="EP305" s="289"/>
      <c r="EQ305" s="289"/>
      <c r="ER305" s="289"/>
      <c r="ES305" s="289"/>
      <c r="ET305" s="289"/>
      <c r="EU305" s="289"/>
      <c r="EV305" s="289"/>
      <c r="EW305" s="289"/>
      <c r="EX305" s="289"/>
      <c r="EY305" s="289"/>
      <c r="EZ305" s="289"/>
      <c r="FA305" s="289"/>
      <c r="FB305" s="289"/>
      <c r="FC305" s="289"/>
      <c r="FD305" s="289"/>
      <c r="FE305" s="290"/>
      <c r="FF305" s="290"/>
      <c r="FG305" s="290"/>
      <c r="FH305" s="290"/>
      <c r="FI305" s="290"/>
      <c r="FJ305" s="290"/>
      <c r="FK305" s="290"/>
      <c r="FL305" s="290"/>
      <c r="FM305" s="290"/>
      <c r="FN305" s="290"/>
      <c r="FO305" s="290"/>
      <c r="FP305" s="290"/>
      <c r="FQ305" s="290"/>
      <c r="FR305" s="290"/>
      <c r="FS305" s="290"/>
      <c r="FT305" s="290"/>
      <c r="FU305" s="290"/>
      <c r="FV305" s="290"/>
      <c r="FW305" s="290"/>
      <c r="FX305" s="268"/>
      <c r="FY305" s="268"/>
      <c r="FZ305" s="268"/>
      <c r="GA305" s="268"/>
      <c r="GB305" s="268"/>
      <c r="GC305" s="268"/>
      <c r="GD305" s="268"/>
      <c r="GE305" s="268"/>
      <c r="GF305" s="268"/>
      <c r="GG305" s="268"/>
      <c r="GH305" s="268"/>
      <c r="GI305" s="268"/>
      <c r="GJ305" s="268"/>
      <c r="GK305" s="268"/>
      <c r="GL305" s="268"/>
      <c r="GM305" s="268"/>
      <c r="GN305" s="268"/>
      <c r="GO305" s="268"/>
      <c r="HB305" s="294"/>
      <c r="HC305" s="294"/>
      <c r="HL305" s="341"/>
      <c r="HM305" s="341"/>
      <c r="HN305" s="341"/>
    </row>
    <row r="306" spans="1:222" x14ac:dyDescent="0.3">
      <c r="A306" s="269"/>
      <c r="B306" s="270"/>
      <c r="C306" s="270"/>
      <c r="D306" s="269"/>
      <c r="E306" s="281"/>
      <c r="F306" s="269"/>
      <c r="G306" s="384"/>
      <c r="H306" s="276"/>
      <c r="I306" s="272"/>
      <c r="J306" s="271"/>
      <c r="K306" s="269"/>
      <c r="L306" s="270"/>
      <c r="M306" s="270"/>
      <c r="N306" s="269"/>
      <c r="O306" s="270"/>
      <c r="P306" s="270"/>
      <c r="Q306" s="270"/>
      <c r="R306" s="270"/>
      <c r="S306" s="270"/>
      <c r="T306" s="270"/>
      <c r="U306" s="270"/>
      <c r="V306" s="270"/>
      <c r="W306" s="270"/>
      <c r="X306" s="270"/>
      <c r="Y306" s="270"/>
      <c r="Z306" s="269"/>
      <c r="AA306" s="269"/>
      <c r="AB306" s="269"/>
      <c r="AC306" s="269"/>
      <c r="AD306" s="281"/>
      <c r="AE306" s="281"/>
      <c r="AF306" s="276"/>
      <c r="AG306" s="276"/>
      <c r="AH306" s="281"/>
      <c r="AI306" s="281"/>
      <c r="AJ306" s="269"/>
      <c r="AK306" s="276"/>
      <c r="AL306" s="276"/>
      <c r="AM306" s="270"/>
      <c r="AN306" s="270"/>
      <c r="AO306" s="270"/>
      <c r="AP306" s="270"/>
      <c r="AQ306" s="273"/>
      <c r="AR306" s="273"/>
      <c r="AS306" s="273"/>
      <c r="AT306" s="273"/>
      <c r="AU306" s="270"/>
      <c r="AV306" s="276"/>
      <c r="AW306" s="276"/>
      <c r="AX306" s="275"/>
      <c r="AY306" s="276"/>
      <c r="AZ306" s="276"/>
      <c r="BA306" s="275"/>
      <c r="BB306" s="276"/>
      <c r="BC306" s="276"/>
      <c r="BD306" s="276"/>
      <c r="BE306" s="276"/>
      <c r="BF306" s="270"/>
      <c r="BG306" s="351"/>
      <c r="BH306" s="270"/>
      <c r="BI306" s="270"/>
      <c r="BJ306" s="276"/>
      <c r="BK306" s="276"/>
      <c r="BL306" s="370"/>
      <c r="BM306" s="373"/>
      <c r="BN306" s="370"/>
      <c r="BO306" s="282"/>
      <c r="BP306" s="276"/>
      <c r="BQ306" s="273"/>
      <c r="BR306" s="281"/>
      <c r="BS306" s="276"/>
      <c r="BT306" s="272"/>
      <c r="BU306" s="272"/>
      <c r="BV306" s="272"/>
      <c r="BW306" s="272"/>
      <c r="BX306" s="272"/>
      <c r="BY306" s="272"/>
      <c r="BZ306" s="272"/>
      <c r="CA306" s="277"/>
      <c r="CB306" s="273"/>
      <c r="CC306" s="276"/>
      <c r="CD306" s="275"/>
      <c r="CE306" s="275"/>
      <c r="CF306" s="270"/>
      <c r="CG306" s="270"/>
      <c r="CH306" s="269"/>
      <c r="CI306" s="281"/>
      <c r="CJ306" s="270"/>
      <c r="CK306" s="278"/>
      <c r="CL306" s="278"/>
      <c r="CM306" s="278"/>
      <c r="CN306" s="279"/>
      <c r="CO306" s="279"/>
      <c r="CP306" s="269"/>
      <c r="CQ306" s="281"/>
      <c r="CR306" s="276"/>
      <c r="CS306" s="272"/>
      <c r="CT306" s="272"/>
      <c r="CU306" s="278"/>
      <c r="CV306" s="278"/>
      <c r="CW306" s="278"/>
      <c r="CX306" s="278"/>
      <c r="CY306" s="278"/>
      <c r="CZ306" s="278"/>
      <c r="DA306" s="278"/>
      <c r="DB306" s="281"/>
      <c r="DC306" s="276"/>
      <c r="DD306" s="276"/>
      <c r="DE306" s="269"/>
      <c r="DF306" s="269"/>
      <c r="DG306" s="270"/>
      <c r="DH306" s="270"/>
      <c r="DI306" s="276"/>
      <c r="DJ306" s="276"/>
      <c r="DK306" s="276"/>
      <c r="DL306" s="276"/>
      <c r="DM306" s="272"/>
      <c r="DN306" s="269"/>
      <c r="DO306" s="269"/>
      <c r="DP306" s="272"/>
      <c r="DQ306" s="269"/>
      <c r="DR306" s="281"/>
      <c r="DS306" s="269"/>
      <c r="DT306" s="274"/>
      <c r="DU306" s="275"/>
      <c r="DV306" s="275"/>
      <c r="DW306" s="273"/>
      <c r="DX306" s="273"/>
      <c r="DY306" s="275"/>
      <c r="DZ306" s="275"/>
      <c r="EA306" s="275"/>
      <c r="EB306" s="275"/>
      <c r="EC306" s="275"/>
      <c r="ED306" s="275"/>
      <c r="EE306" s="275"/>
      <c r="EF306" s="275"/>
      <c r="EG306" s="275"/>
      <c r="EH306" s="275"/>
      <c r="EI306" s="275"/>
      <c r="EJ306" s="275"/>
      <c r="EK306" s="273"/>
      <c r="EL306" s="289"/>
      <c r="EM306" s="289"/>
      <c r="EN306" s="289"/>
      <c r="EO306" s="289"/>
      <c r="EP306" s="289"/>
      <c r="EQ306" s="289"/>
      <c r="ER306" s="289"/>
      <c r="ES306" s="289"/>
      <c r="ET306" s="289"/>
      <c r="EU306" s="289"/>
      <c r="EV306" s="289"/>
      <c r="EW306" s="289"/>
      <c r="EX306" s="289"/>
      <c r="EY306" s="289"/>
      <c r="EZ306" s="289"/>
      <c r="FA306" s="289"/>
      <c r="FB306" s="289"/>
      <c r="FC306" s="289"/>
      <c r="FD306" s="289"/>
      <c r="FE306" s="290"/>
      <c r="FF306" s="290"/>
      <c r="FG306" s="290"/>
      <c r="FH306" s="290"/>
      <c r="FI306" s="290"/>
      <c r="FJ306" s="290"/>
      <c r="FK306" s="290"/>
      <c r="FL306" s="290"/>
      <c r="FM306" s="290"/>
      <c r="FN306" s="290"/>
      <c r="FO306" s="290"/>
      <c r="FP306" s="290"/>
      <c r="FQ306" s="290"/>
      <c r="FR306" s="290"/>
      <c r="FS306" s="290"/>
      <c r="FT306" s="290"/>
      <c r="FU306" s="290"/>
      <c r="FV306" s="290"/>
      <c r="FW306" s="290"/>
      <c r="FX306" s="268"/>
      <c r="FY306" s="268"/>
      <c r="FZ306" s="268"/>
      <c r="GA306" s="268"/>
      <c r="GB306" s="268"/>
      <c r="GC306" s="268"/>
      <c r="GD306" s="268"/>
      <c r="GE306" s="268"/>
      <c r="GF306" s="268"/>
      <c r="GG306" s="268"/>
      <c r="GH306" s="268"/>
      <c r="GI306" s="268"/>
      <c r="GJ306" s="268"/>
      <c r="GK306" s="268"/>
      <c r="GL306" s="268"/>
      <c r="GM306" s="268"/>
      <c r="GN306" s="268"/>
      <c r="GO306" s="268"/>
      <c r="HB306" s="294"/>
      <c r="HC306" s="294"/>
      <c r="HL306" s="341"/>
      <c r="HM306" s="341"/>
      <c r="HN306" s="341"/>
    </row>
    <row r="307" spans="1:222" x14ac:dyDescent="0.3">
      <c r="A307" s="269"/>
      <c r="B307" s="270"/>
      <c r="C307" s="270"/>
      <c r="D307" s="269"/>
      <c r="E307" s="281"/>
      <c r="F307" s="269"/>
      <c r="G307" s="384"/>
      <c r="H307" s="276"/>
      <c r="I307" s="272"/>
      <c r="J307" s="271"/>
      <c r="K307" s="269"/>
      <c r="L307" s="270"/>
      <c r="M307" s="270"/>
      <c r="N307" s="269"/>
      <c r="O307" s="270"/>
      <c r="P307" s="270"/>
      <c r="Q307" s="270"/>
      <c r="R307" s="270"/>
      <c r="S307" s="270"/>
      <c r="T307" s="270"/>
      <c r="U307" s="270"/>
      <c r="V307" s="270"/>
      <c r="W307" s="270"/>
      <c r="X307" s="270"/>
      <c r="Y307" s="270"/>
      <c r="Z307" s="269"/>
      <c r="AA307" s="269"/>
      <c r="AB307" s="269"/>
      <c r="AC307" s="269"/>
      <c r="AD307" s="281"/>
      <c r="AE307" s="281"/>
      <c r="AF307" s="276"/>
      <c r="AG307" s="276"/>
      <c r="AH307" s="281"/>
      <c r="AI307" s="281"/>
      <c r="AJ307" s="269"/>
      <c r="AK307" s="276"/>
      <c r="AL307" s="276"/>
      <c r="AM307" s="270"/>
      <c r="AN307" s="270"/>
      <c r="AO307" s="270"/>
      <c r="AP307" s="270"/>
      <c r="AQ307" s="273"/>
      <c r="AR307" s="273"/>
      <c r="AS307" s="273"/>
      <c r="AT307" s="273"/>
      <c r="AU307" s="270"/>
      <c r="AV307" s="276"/>
      <c r="AW307" s="276"/>
      <c r="AX307" s="275"/>
      <c r="AY307" s="276"/>
      <c r="AZ307" s="276"/>
      <c r="BA307" s="275"/>
      <c r="BB307" s="276"/>
      <c r="BC307" s="276"/>
      <c r="BD307" s="276"/>
      <c r="BE307" s="276"/>
      <c r="BF307" s="270"/>
      <c r="BG307" s="351"/>
      <c r="BH307" s="270"/>
      <c r="BI307" s="270"/>
      <c r="BJ307" s="276"/>
      <c r="BK307" s="276"/>
      <c r="BL307" s="370"/>
      <c r="BM307" s="373"/>
      <c r="BN307" s="370"/>
      <c r="BO307" s="282"/>
      <c r="BP307" s="276"/>
      <c r="BQ307" s="273"/>
      <c r="BR307" s="281"/>
      <c r="BS307" s="276"/>
      <c r="BT307" s="272"/>
      <c r="BU307" s="272"/>
      <c r="BV307" s="272"/>
      <c r="BW307" s="272"/>
      <c r="BX307" s="272"/>
      <c r="BY307" s="272"/>
      <c r="BZ307" s="272"/>
      <c r="CA307" s="277"/>
      <c r="CB307" s="273"/>
      <c r="CC307" s="276"/>
      <c r="CD307" s="275"/>
      <c r="CE307" s="275"/>
      <c r="CF307" s="270"/>
      <c r="CG307" s="270"/>
      <c r="CH307" s="269"/>
      <c r="CI307" s="281"/>
      <c r="CJ307" s="270"/>
      <c r="CK307" s="278"/>
      <c r="CL307" s="278"/>
      <c r="CM307" s="278"/>
      <c r="CN307" s="279"/>
      <c r="CO307" s="279"/>
      <c r="CP307" s="269"/>
      <c r="CQ307" s="281"/>
      <c r="CR307" s="276"/>
      <c r="CS307" s="272"/>
      <c r="CT307" s="272"/>
      <c r="CU307" s="278"/>
      <c r="CV307" s="278"/>
      <c r="CW307" s="278"/>
      <c r="CX307" s="278"/>
      <c r="CY307" s="278"/>
      <c r="CZ307" s="278"/>
      <c r="DA307" s="278"/>
      <c r="DB307" s="281"/>
      <c r="DC307" s="276"/>
      <c r="DD307" s="276"/>
      <c r="DE307" s="269"/>
      <c r="DF307" s="269"/>
      <c r="DG307" s="270"/>
      <c r="DH307" s="270"/>
      <c r="DI307" s="276"/>
      <c r="DJ307" s="276"/>
      <c r="DK307" s="276"/>
      <c r="DL307" s="276"/>
      <c r="DM307" s="272"/>
      <c r="DN307" s="269"/>
      <c r="DO307" s="269"/>
      <c r="DP307" s="272"/>
      <c r="DQ307" s="269"/>
      <c r="DR307" s="281"/>
      <c r="DS307" s="269"/>
      <c r="DT307" s="274"/>
      <c r="DU307" s="275"/>
      <c r="DV307" s="275"/>
      <c r="DW307" s="273"/>
      <c r="DX307" s="273"/>
      <c r="DY307" s="275"/>
      <c r="DZ307" s="275"/>
      <c r="EA307" s="275"/>
      <c r="EB307" s="275"/>
      <c r="EC307" s="275"/>
      <c r="ED307" s="275"/>
      <c r="EE307" s="275"/>
      <c r="EF307" s="275"/>
      <c r="EG307" s="275"/>
      <c r="EH307" s="275"/>
      <c r="EI307" s="275"/>
      <c r="EJ307" s="275"/>
      <c r="EK307" s="273"/>
      <c r="EL307" s="289"/>
      <c r="EM307" s="289"/>
      <c r="EN307" s="289"/>
      <c r="EO307" s="289"/>
      <c r="EP307" s="289"/>
      <c r="EQ307" s="289"/>
      <c r="ER307" s="289"/>
      <c r="ES307" s="289"/>
      <c r="ET307" s="289"/>
      <c r="EU307" s="289"/>
      <c r="EV307" s="289"/>
      <c r="EW307" s="289"/>
      <c r="EX307" s="289"/>
      <c r="EY307" s="289"/>
      <c r="EZ307" s="289"/>
      <c r="FA307" s="289"/>
      <c r="FB307" s="289"/>
      <c r="FC307" s="289"/>
      <c r="FD307" s="289"/>
      <c r="FE307" s="290"/>
      <c r="FF307" s="290"/>
      <c r="FG307" s="290"/>
      <c r="FH307" s="290"/>
      <c r="FI307" s="290"/>
      <c r="FJ307" s="290"/>
      <c r="FK307" s="290"/>
      <c r="FL307" s="290"/>
      <c r="FM307" s="290"/>
      <c r="FN307" s="290"/>
      <c r="FO307" s="290"/>
      <c r="FP307" s="290"/>
      <c r="FQ307" s="290"/>
      <c r="FR307" s="290"/>
      <c r="FS307" s="290"/>
      <c r="FT307" s="290"/>
      <c r="FU307" s="290"/>
      <c r="FV307" s="290"/>
      <c r="FW307" s="290"/>
      <c r="FX307" s="268"/>
      <c r="FY307" s="268"/>
      <c r="FZ307" s="268"/>
      <c r="GA307" s="268"/>
      <c r="GB307" s="268"/>
      <c r="GC307" s="268"/>
      <c r="GD307" s="268"/>
      <c r="GE307" s="268"/>
      <c r="GF307" s="268"/>
      <c r="GG307" s="268"/>
      <c r="GH307" s="268"/>
      <c r="GI307" s="268"/>
      <c r="GJ307" s="268"/>
      <c r="GK307" s="268"/>
      <c r="GL307" s="268"/>
      <c r="GM307" s="268"/>
      <c r="GN307" s="268"/>
      <c r="GO307" s="268"/>
      <c r="HB307" s="294"/>
      <c r="HC307" s="294"/>
      <c r="HL307" s="341"/>
      <c r="HM307" s="341"/>
      <c r="HN307" s="341"/>
    </row>
    <row r="308" spans="1:222" x14ac:dyDescent="0.3">
      <c r="A308" s="269"/>
      <c r="B308" s="270"/>
      <c r="C308" s="270"/>
      <c r="D308" s="269"/>
      <c r="E308" s="281"/>
      <c r="F308" s="269"/>
      <c r="G308" s="384"/>
      <c r="H308" s="276"/>
      <c r="I308" s="272"/>
      <c r="J308" s="271"/>
      <c r="K308" s="269"/>
      <c r="L308" s="270"/>
      <c r="M308" s="270"/>
      <c r="N308" s="269"/>
      <c r="O308" s="270"/>
      <c r="P308" s="270"/>
      <c r="Q308" s="270"/>
      <c r="R308" s="270"/>
      <c r="S308" s="270"/>
      <c r="T308" s="270"/>
      <c r="U308" s="270"/>
      <c r="V308" s="270"/>
      <c r="W308" s="270"/>
      <c r="X308" s="270"/>
      <c r="Y308" s="270"/>
      <c r="Z308" s="269"/>
      <c r="AA308" s="269"/>
      <c r="AB308" s="269"/>
      <c r="AC308" s="269"/>
      <c r="AD308" s="281"/>
      <c r="AE308" s="281"/>
      <c r="AF308" s="276"/>
      <c r="AG308" s="276"/>
      <c r="AH308" s="281"/>
      <c r="AI308" s="281"/>
      <c r="AJ308" s="269"/>
      <c r="AK308" s="276"/>
      <c r="AL308" s="276"/>
      <c r="AM308" s="270"/>
      <c r="AN308" s="270"/>
      <c r="AO308" s="270"/>
      <c r="AP308" s="270"/>
      <c r="AQ308" s="273"/>
      <c r="AR308" s="273"/>
      <c r="AS308" s="273"/>
      <c r="AT308" s="273"/>
      <c r="AU308" s="270"/>
      <c r="AV308" s="276"/>
      <c r="AW308" s="276"/>
      <c r="AX308" s="275"/>
      <c r="AY308" s="276"/>
      <c r="AZ308" s="276"/>
      <c r="BA308" s="275"/>
      <c r="BB308" s="276"/>
      <c r="BC308" s="276"/>
      <c r="BD308" s="276"/>
      <c r="BE308" s="276"/>
      <c r="BF308" s="270"/>
      <c r="BG308" s="351"/>
      <c r="BH308" s="270"/>
      <c r="BI308" s="270"/>
      <c r="BJ308" s="276"/>
      <c r="BK308" s="276"/>
      <c r="BL308" s="370"/>
      <c r="BM308" s="373"/>
      <c r="BN308" s="370"/>
      <c r="BO308" s="282"/>
      <c r="BP308" s="276"/>
      <c r="BQ308" s="273"/>
      <c r="BR308" s="281"/>
      <c r="BS308" s="276"/>
      <c r="BT308" s="272"/>
      <c r="BU308" s="272"/>
      <c r="BV308" s="272"/>
      <c r="BW308" s="272"/>
      <c r="BX308" s="272"/>
      <c r="BY308" s="272"/>
      <c r="BZ308" s="272"/>
      <c r="CA308" s="277"/>
      <c r="CB308" s="273"/>
      <c r="CC308" s="276"/>
      <c r="CD308" s="275"/>
      <c r="CE308" s="275"/>
      <c r="CF308" s="270"/>
      <c r="CG308" s="270"/>
      <c r="CH308" s="269"/>
      <c r="CI308" s="281"/>
      <c r="CJ308" s="270"/>
      <c r="CK308" s="278"/>
      <c r="CL308" s="278"/>
      <c r="CM308" s="278"/>
      <c r="CN308" s="279"/>
      <c r="CO308" s="279"/>
      <c r="CP308" s="269"/>
      <c r="CQ308" s="281"/>
      <c r="CR308" s="276"/>
      <c r="CS308" s="272"/>
      <c r="CT308" s="272"/>
      <c r="CU308" s="278"/>
      <c r="CV308" s="278"/>
      <c r="CW308" s="278"/>
      <c r="CX308" s="278"/>
      <c r="CY308" s="278"/>
      <c r="CZ308" s="278"/>
      <c r="DA308" s="278"/>
      <c r="DB308" s="281"/>
      <c r="DC308" s="276"/>
      <c r="DD308" s="276"/>
      <c r="DE308" s="269"/>
      <c r="DF308" s="269"/>
      <c r="DG308" s="270"/>
      <c r="DH308" s="270"/>
      <c r="DI308" s="276"/>
      <c r="DJ308" s="276"/>
      <c r="DK308" s="276"/>
      <c r="DL308" s="276"/>
      <c r="DM308" s="272"/>
      <c r="DN308" s="269"/>
      <c r="DO308" s="269"/>
      <c r="DP308" s="272"/>
      <c r="DQ308" s="269"/>
      <c r="DR308" s="281"/>
      <c r="DS308" s="269"/>
      <c r="DT308" s="274"/>
      <c r="DU308" s="275"/>
      <c r="DV308" s="275"/>
      <c r="DW308" s="273"/>
      <c r="DX308" s="273"/>
      <c r="DY308" s="275"/>
      <c r="DZ308" s="275"/>
      <c r="EA308" s="275"/>
      <c r="EB308" s="275"/>
      <c r="EC308" s="275"/>
      <c r="ED308" s="275"/>
      <c r="EE308" s="275"/>
      <c r="EF308" s="275"/>
      <c r="EG308" s="275"/>
      <c r="EH308" s="275"/>
      <c r="EI308" s="275"/>
      <c r="EJ308" s="275"/>
      <c r="EK308" s="273"/>
      <c r="EL308" s="289"/>
      <c r="EM308" s="289"/>
      <c r="EN308" s="289"/>
      <c r="EO308" s="289"/>
      <c r="EP308" s="289"/>
      <c r="EQ308" s="289"/>
      <c r="ER308" s="289"/>
      <c r="ES308" s="289"/>
      <c r="ET308" s="289"/>
      <c r="EU308" s="289"/>
      <c r="EV308" s="289"/>
      <c r="EW308" s="289"/>
      <c r="EX308" s="289"/>
      <c r="EY308" s="289"/>
      <c r="EZ308" s="289"/>
      <c r="FA308" s="289"/>
      <c r="FB308" s="289"/>
      <c r="FC308" s="289"/>
      <c r="FD308" s="289"/>
      <c r="FE308" s="290"/>
      <c r="FF308" s="290"/>
      <c r="FG308" s="290"/>
      <c r="FH308" s="290"/>
      <c r="FI308" s="290"/>
      <c r="FJ308" s="290"/>
      <c r="FK308" s="290"/>
      <c r="FL308" s="290"/>
      <c r="FM308" s="290"/>
      <c r="FN308" s="290"/>
      <c r="FO308" s="290"/>
      <c r="FP308" s="290"/>
      <c r="FQ308" s="290"/>
      <c r="FR308" s="290"/>
      <c r="FS308" s="290"/>
      <c r="FT308" s="290"/>
      <c r="FU308" s="290"/>
      <c r="FV308" s="290"/>
      <c r="FW308" s="290"/>
      <c r="FX308" s="268"/>
      <c r="FY308" s="268"/>
      <c r="FZ308" s="268"/>
      <c r="GA308" s="268"/>
      <c r="GB308" s="268"/>
      <c r="GC308" s="268"/>
      <c r="GD308" s="268"/>
      <c r="GE308" s="268"/>
      <c r="GF308" s="268"/>
      <c r="GG308" s="268"/>
      <c r="GH308" s="268"/>
      <c r="GI308" s="268"/>
      <c r="GJ308" s="268"/>
      <c r="GK308" s="268"/>
      <c r="GL308" s="268"/>
      <c r="GM308" s="268"/>
      <c r="GN308" s="268"/>
      <c r="GO308" s="268"/>
      <c r="HB308" s="294"/>
      <c r="HC308" s="294"/>
      <c r="HL308" s="341"/>
      <c r="HM308" s="341"/>
      <c r="HN308" s="341"/>
    </row>
    <row r="309" spans="1:222" x14ac:dyDescent="0.3">
      <c r="A309" s="269"/>
      <c r="B309" s="270"/>
      <c r="C309" s="270"/>
      <c r="D309" s="269"/>
      <c r="E309" s="281"/>
      <c r="F309" s="269"/>
      <c r="G309" s="384"/>
      <c r="H309" s="276"/>
      <c r="I309" s="272"/>
      <c r="J309" s="271"/>
      <c r="K309" s="269"/>
      <c r="L309" s="270"/>
      <c r="M309" s="270"/>
      <c r="N309" s="269"/>
      <c r="O309" s="270"/>
      <c r="P309" s="270"/>
      <c r="Q309" s="270"/>
      <c r="R309" s="270"/>
      <c r="S309" s="270"/>
      <c r="T309" s="270"/>
      <c r="U309" s="270"/>
      <c r="V309" s="270"/>
      <c r="W309" s="270"/>
      <c r="X309" s="270"/>
      <c r="Y309" s="270"/>
      <c r="Z309" s="269"/>
      <c r="AA309" s="269"/>
      <c r="AB309" s="269"/>
      <c r="AC309" s="269"/>
      <c r="AD309" s="281"/>
      <c r="AE309" s="281"/>
      <c r="AF309" s="276"/>
      <c r="AG309" s="276"/>
      <c r="AH309" s="281"/>
      <c r="AI309" s="281"/>
      <c r="AJ309" s="269"/>
      <c r="AK309" s="276"/>
      <c r="AL309" s="276"/>
      <c r="AM309" s="270"/>
      <c r="AN309" s="270"/>
      <c r="AO309" s="270"/>
      <c r="AP309" s="270"/>
      <c r="AQ309" s="273"/>
      <c r="AR309" s="273"/>
      <c r="AS309" s="273"/>
      <c r="AT309" s="273"/>
      <c r="AU309" s="270"/>
      <c r="AV309" s="276"/>
      <c r="AW309" s="276"/>
      <c r="AX309" s="275"/>
      <c r="AY309" s="276"/>
      <c r="AZ309" s="276"/>
      <c r="BA309" s="275"/>
      <c r="BB309" s="276"/>
      <c r="BC309" s="276"/>
      <c r="BD309" s="276"/>
      <c r="BE309" s="276"/>
      <c r="BF309" s="270"/>
      <c r="BG309" s="351"/>
      <c r="BH309" s="270"/>
      <c r="BI309" s="270"/>
      <c r="BJ309" s="276"/>
      <c r="BK309" s="276"/>
      <c r="BL309" s="370"/>
      <c r="BM309" s="373"/>
      <c r="BN309" s="370"/>
      <c r="BO309" s="282"/>
      <c r="BP309" s="276"/>
      <c r="BQ309" s="273"/>
      <c r="BR309" s="281"/>
      <c r="BS309" s="276"/>
      <c r="BT309" s="272"/>
      <c r="BU309" s="272"/>
      <c r="BV309" s="272"/>
      <c r="BW309" s="272"/>
      <c r="BX309" s="272"/>
      <c r="BY309" s="272"/>
      <c r="BZ309" s="272"/>
      <c r="CA309" s="277"/>
      <c r="CB309" s="273"/>
      <c r="CC309" s="276"/>
      <c r="CD309" s="275"/>
      <c r="CE309" s="275"/>
      <c r="CF309" s="270"/>
      <c r="CG309" s="270"/>
      <c r="CH309" s="269"/>
      <c r="CI309" s="281"/>
      <c r="CJ309" s="270"/>
      <c r="CK309" s="278"/>
      <c r="CL309" s="278"/>
      <c r="CM309" s="278"/>
      <c r="CN309" s="279"/>
      <c r="CO309" s="279"/>
      <c r="CP309" s="269"/>
      <c r="CQ309" s="281"/>
      <c r="CR309" s="276"/>
      <c r="CS309" s="272"/>
      <c r="CT309" s="272"/>
      <c r="CU309" s="278"/>
      <c r="CV309" s="278"/>
      <c r="CW309" s="278"/>
      <c r="CX309" s="278"/>
      <c r="CY309" s="278"/>
      <c r="CZ309" s="278"/>
      <c r="DA309" s="278"/>
      <c r="DB309" s="281"/>
      <c r="DC309" s="276"/>
      <c r="DD309" s="276"/>
      <c r="DE309" s="269"/>
      <c r="DF309" s="269"/>
      <c r="DG309" s="270"/>
      <c r="DH309" s="270"/>
      <c r="DI309" s="276"/>
      <c r="DJ309" s="276"/>
      <c r="DK309" s="276"/>
      <c r="DL309" s="276"/>
      <c r="DM309" s="272"/>
      <c r="DN309" s="269"/>
      <c r="DO309" s="269"/>
      <c r="DP309" s="272"/>
      <c r="DQ309" s="269"/>
      <c r="DR309" s="281"/>
      <c r="DS309" s="269"/>
      <c r="DT309" s="274"/>
      <c r="DU309" s="275"/>
      <c r="DV309" s="275"/>
      <c r="DW309" s="273"/>
      <c r="DX309" s="273"/>
      <c r="DY309" s="275"/>
      <c r="DZ309" s="275"/>
      <c r="EA309" s="275"/>
      <c r="EB309" s="275"/>
      <c r="EC309" s="275"/>
      <c r="ED309" s="275"/>
      <c r="EE309" s="275"/>
      <c r="EF309" s="275"/>
      <c r="EG309" s="275"/>
      <c r="EH309" s="275"/>
      <c r="EI309" s="275"/>
      <c r="EJ309" s="275"/>
      <c r="EK309" s="273"/>
      <c r="EL309" s="289"/>
      <c r="EM309" s="289"/>
      <c r="EN309" s="289"/>
      <c r="EO309" s="289"/>
      <c r="EP309" s="289"/>
      <c r="EQ309" s="289"/>
      <c r="ER309" s="289"/>
      <c r="ES309" s="289"/>
      <c r="ET309" s="289"/>
      <c r="EU309" s="289"/>
      <c r="EV309" s="289"/>
      <c r="EW309" s="289"/>
      <c r="EX309" s="289"/>
      <c r="EY309" s="289"/>
      <c r="EZ309" s="289"/>
      <c r="FA309" s="289"/>
      <c r="FB309" s="289"/>
      <c r="FC309" s="289"/>
      <c r="FD309" s="289"/>
      <c r="FE309" s="290"/>
      <c r="FF309" s="290"/>
      <c r="FG309" s="290"/>
      <c r="FH309" s="290"/>
      <c r="FI309" s="290"/>
      <c r="FJ309" s="290"/>
      <c r="FK309" s="290"/>
      <c r="FL309" s="290"/>
      <c r="FM309" s="290"/>
      <c r="FN309" s="290"/>
      <c r="FO309" s="290"/>
      <c r="FP309" s="290"/>
      <c r="FQ309" s="290"/>
      <c r="FR309" s="290"/>
      <c r="FS309" s="290"/>
      <c r="FT309" s="290"/>
      <c r="FU309" s="290"/>
      <c r="FV309" s="290"/>
      <c r="FW309" s="290"/>
      <c r="FX309" s="268"/>
      <c r="FY309" s="268"/>
      <c r="FZ309" s="268"/>
      <c r="GA309" s="268"/>
      <c r="GB309" s="268"/>
      <c r="GC309" s="268"/>
      <c r="GD309" s="268"/>
      <c r="GE309" s="268"/>
      <c r="GF309" s="268"/>
      <c r="GG309" s="268"/>
      <c r="GH309" s="268"/>
      <c r="GI309" s="268"/>
      <c r="GJ309" s="268"/>
      <c r="GK309" s="268"/>
      <c r="GL309" s="268"/>
      <c r="GM309" s="268"/>
      <c r="GN309" s="268"/>
      <c r="GO309" s="268"/>
      <c r="HB309" s="294"/>
      <c r="HC309" s="294"/>
      <c r="HL309" s="341"/>
      <c r="HM309" s="341"/>
      <c r="HN309" s="341"/>
    </row>
    <row r="310" spans="1:222" x14ac:dyDescent="0.3">
      <c r="A310" s="269"/>
      <c r="B310" s="270"/>
      <c r="C310" s="270"/>
      <c r="D310" s="269"/>
      <c r="E310" s="281"/>
      <c r="F310" s="269"/>
      <c r="G310" s="384"/>
      <c r="H310" s="276"/>
      <c r="I310" s="272"/>
      <c r="J310" s="271"/>
      <c r="K310" s="269"/>
      <c r="L310" s="270"/>
      <c r="M310" s="270"/>
      <c r="N310" s="269"/>
      <c r="O310" s="270"/>
      <c r="P310" s="270"/>
      <c r="Q310" s="270"/>
      <c r="R310" s="270"/>
      <c r="S310" s="270"/>
      <c r="T310" s="270"/>
      <c r="U310" s="270"/>
      <c r="V310" s="270"/>
      <c r="W310" s="270"/>
      <c r="X310" s="270"/>
      <c r="Y310" s="270"/>
      <c r="Z310" s="269"/>
      <c r="AA310" s="269"/>
      <c r="AB310" s="269"/>
      <c r="AC310" s="269"/>
      <c r="AD310" s="281"/>
      <c r="AE310" s="281"/>
      <c r="AF310" s="276"/>
      <c r="AG310" s="276"/>
      <c r="AH310" s="281"/>
      <c r="AI310" s="281"/>
      <c r="AJ310" s="269"/>
      <c r="AK310" s="276"/>
      <c r="AL310" s="276"/>
      <c r="AM310" s="270"/>
      <c r="AN310" s="270"/>
      <c r="AO310" s="270"/>
      <c r="AP310" s="270"/>
      <c r="AQ310" s="273"/>
      <c r="AR310" s="273"/>
      <c r="AS310" s="273"/>
      <c r="AT310" s="273"/>
      <c r="AU310" s="270"/>
      <c r="AV310" s="276"/>
      <c r="AW310" s="276"/>
      <c r="AX310" s="275"/>
      <c r="AY310" s="276"/>
      <c r="AZ310" s="276"/>
      <c r="BA310" s="275"/>
      <c r="BB310" s="276"/>
      <c r="BC310" s="276"/>
      <c r="BD310" s="276"/>
      <c r="BE310" s="276"/>
      <c r="BF310" s="270"/>
      <c r="BG310" s="351"/>
      <c r="BH310" s="270"/>
      <c r="BI310" s="270"/>
      <c r="BJ310" s="276"/>
      <c r="BK310" s="276"/>
      <c r="BL310" s="370"/>
      <c r="BM310" s="373"/>
      <c r="BN310" s="370"/>
      <c r="BO310" s="282"/>
      <c r="BP310" s="276"/>
      <c r="BQ310" s="273"/>
      <c r="BR310" s="281"/>
      <c r="BS310" s="276"/>
      <c r="BT310" s="272"/>
      <c r="BU310" s="272"/>
      <c r="BV310" s="272"/>
      <c r="BW310" s="272"/>
      <c r="BX310" s="272"/>
      <c r="BY310" s="272"/>
      <c r="BZ310" s="272"/>
      <c r="CA310" s="277"/>
      <c r="CB310" s="273"/>
      <c r="CC310" s="276"/>
      <c r="CD310" s="275"/>
      <c r="CE310" s="275"/>
      <c r="CF310" s="270"/>
      <c r="CG310" s="270"/>
      <c r="CH310" s="269"/>
      <c r="CI310" s="281"/>
      <c r="CJ310" s="270"/>
      <c r="CK310" s="278"/>
      <c r="CL310" s="278"/>
      <c r="CM310" s="278"/>
      <c r="CN310" s="279"/>
      <c r="CO310" s="279"/>
      <c r="CP310" s="269"/>
      <c r="CQ310" s="281"/>
      <c r="CR310" s="276"/>
      <c r="CS310" s="272"/>
      <c r="CT310" s="272"/>
      <c r="CU310" s="278"/>
      <c r="CV310" s="278"/>
      <c r="CW310" s="278"/>
      <c r="CX310" s="278"/>
      <c r="CY310" s="278"/>
      <c r="CZ310" s="278"/>
      <c r="DA310" s="278"/>
      <c r="DB310" s="281"/>
      <c r="DC310" s="276"/>
      <c r="DD310" s="276"/>
      <c r="DE310" s="269"/>
      <c r="DF310" s="269"/>
      <c r="DG310" s="270"/>
      <c r="DH310" s="270"/>
      <c r="DI310" s="276"/>
      <c r="DJ310" s="276"/>
      <c r="DK310" s="276"/>
      <c r="DL310" s="276"/>
      <c r="DM310" s="272"/>
      <c r="DN310" s="269"/>
      <c r="DO310" s="269"/>
      <c r="DP310" s="272"/>
      <c r="DQ310" s="269"/>
      <c r="DR310" s="281"/>
      <c r="DS310" s="269"/>
      <c r="DT310" s="274"/>
      <c r="DU310" s="275"/>
      <c r="DV310" s="275"/>
      <c r="DW310" s="273"/>
      <c r="DX310" s="273"/>
      <c r="DY310" s="275"/>
      <c r="DZ310" s="275"/>
      <c r="EA310" s="275"/>
      <c r="EB310" s="275"/>
      <c r="EC310" s="275"/>
      <c r="ED310" s="275"/>
      <c r="EE310" s="275"/>
      <c r="EF310" s="275"/>
      <c r="EG310" s="275"/>
      <c r="EH310" s="275"/>
      <c r="EI310" s="275"/>
      <c r="EJ310" s="275"/>
      <c r="EK310" s="273"/>
      <c r="EL310" s="289"/>
      <c r="EM310" s="289"/>
      <c r="EN310" s="289"/>
      <c r="EO310" s="289"/>
      <c r="EP310" s="289"/>
      <c r="EQ310" s="289"/>
      <c r="ER310" s="289"/>
      <c r="ES310" s="289"/>
      <c r="ET310" s="289"/>
      <c r="EU310" s="289"/>
      <c r="EV310" s="289"/>
      <c r="EW310" s="289"/>
      <c r="EX310" s="289"/>
      <c r="EY310" s="289"/>
      <c r="EZ310" s="289"/>
      <c r="FA310" s="289"/>
      <c r="FB310" s="289"/>
      <c r="FC310" s="289"/>
      <c r="FD310" s="289"/>
      <c r="FE310" s="290"/>
      <c r="FF310" s="290"/>
      <c r="FG310" s="290"/>
      <c r="FH310" s="290"/>
      <c r="FI310" s="290"/>
      <c r="FJ310" s="290"/>
      <c r="FK310" s="290"/>
      <c r="FL310" s="290"/>
      <c r="FM310" s="290"/>
      <c r="FN310" s="290"/>
      <c r="FO310" s="290"/>
      <c r="FP310" s="290"/>
      <c r="FQ310" s="290"/>
      <c r="FR310" s="290"/>
      <c r="FS310" s="290"/>
      <c r="FT310" s="290"/>
      <c r="FU310" s="290"/>
      <c r="FV310" s="290"/>
      <c r="FW310" s="290"/>
      <c r="FX310" s="268"/>
      <c r="FY310" s="268"/>
      <c r="FZ310" s="268"/>
      <c r="GA310" s="268"/>
      <c r="GB310" s="268"/>
      <c r="GC310" s="268"/>
      <c r="GD310" s="268"/>
      <c r="GE310" s="268"/>
      <c r="GF310" s="268"/>
      <c r="GG310" s="268"/>
      <c r="GH310" s="268"/>
      <c r="GI310" s="268"/>
      <c r="GJ310" s="268"/>
      <c r="GK310" s="268"/>
      <c r="GL310" s="268"/>
      <c r="GM310" s="268"/>
      <c r="GN310" s="268"/>
      <c r="GO310" s="268"/>
      <c r="HB310" s="294"/>
      <c r="HC310" s="294"/>
      <c r="HL310" s="341"/>
      <c r="HM310" s="341"/>
      <c r="HN310" s="341"/>
    </row>
    <row r="311" spans="1:222" x14ac:dyDescent="0.3">
      <c r="A311" s="269"/>
      <c r="B311" s="270"/>
      <c r="C311" s="270"/>
      <c r="D311" s="269"/>
      <c r="E311" s="281"/>
      <c r="F311" s="269"/>
      <c r="G311" s="384"/>
      <c r="H311" s="276"/>
      <c r="I311" s="272"/>
      <c r="J311" s="271"/>
      <c r="K311" s="269"/>
      <c r="L311" s="270"/>
      <c r="M311" s="270"/>
      <c r="N311" s="269"/>
      <c r="O311" s="270"/>
      <c r="P311" s="270"/>
      <c r="Q311" s="270"/>
      <c r="R311" s="270"/>
      <c r="S311" s="270"/>
      <c r="T311" s="270"/>
      <c r="U311" s="270"/>
      <c r="V311" s="270"/>
      <c r="W311" s="270"/>
      <c r="X311" s="270"/>
      <c r="Y311" s="270"/>
      <c r="Z311" s="269"/>
      <c r="AA311" s="269"/>
      <c r="AB311" s="269"/>
      <c r="AC311" s="269"/>
      <c r="AD311" s="281"/>
      <c r="AE311" s="281"/>
      <c r="AF311" s="276"/>
      <c r="AG311" s="276"/>
      <c r="AH311" s="281"/>
      <c r="AI311" s="281"/>
      <c r="AJ311" s="269"/>
      <c r="AK311" s="276"/>
      <c r="AL311" s="276"/>
      <c r="AM311" s="270"/>
      <c r="AN311" s="270"/>
      <c r="AO311" s="270"/>
      <c r="AP311" s="270"/>
      <c r="AQ311" s="273"/>
      <c r="AR311" s="273"/>
      <c r="AS311" s="273"/>
      <c r="AT311" s="273"/>
      <c r="AU311" s="270"/>
      <c r="AV311" s="276"/>
      <c r="AW311" s="276"/>
      <c r="AX311" s="275"/>
      <c r="AY311" s="276"/>
      <c r="AZ311" s="276"/>
      <c r="BA311" s="275"/>
      <c r="BB311" s="276"/>
      <c r="BC311" s="276"/>
      <c r="BD311" s="276"/>
      <c r="BE311" s="276"/>
      <c r="BF311" s="270"/>
      <c r="BG311" s="351"/>
      <c r="BH311" s="270"/>
      <c r="BI311" s="270"/>
      <c r="BJ311" s="276"/>
      <c r="BK311" s="276"/>
      <c r="BL311" s="370"/>
      <c r="BM311" s="373"/>
      <c r="BN311" s="370"/>
      <c r="BO311" s="282"/>
      <c r="BP311" s="276"/>
      <c r="BQ311" s="273"/>
      <c r="BR311" s="281"/>
      <c r="BS311" s="276"/>
      <c r="BT311" s="272"/>
      <c r="BU311" s="272"/>
      <c r="BV311" s="272"/>
      <c r="BW311" s="272"/>
      <c r="BX311" s="272"/>
      <c r="BY311" s="272"/>
      <c r="BZ311" s="272"/>
      <c r="CA311" s="277"/>
      <c r="CB311" s="273"/>
      <c r="CC311" s="276"/>
      <c r="CD311" s="275"/>
      <c r="CE311" s="275"/>
      <c r="CF311" s="270"/>
      <c r="CG311" s="270"/>
      <c r="CH311" s="269"/>
      <c r="CI311" s="281"/>
      <c r="CJ311" s="270"/>
      <c r="CK311" s="278"/>
      <c r="CL311" s="278"/>
      <c r="CM311" s="278"/>
      <c r="CN311" s="279"/>
      <c r="CO311" s="279"/>
      <c r="CP311" s="269"/>
      <c r="CQ311" s="281"/>
      <c r="CR311" s="276"/>
      <c r="CS311" s="272"/>
      <c r="CT311" s="272"/>
      <c r="CU311" s="278"/>
      <c r="CV311" s="278"/>
      <c r="CW311" s="278"/>
      <c r="CX311" s="278"/>
      <c r="CY311" s="278"/>
      <c r="CZ311" s="278"/>
      <c r="DA311" s="278"/>
      <c r="DB311" s="281"/>
      <c r="DC311" s="276"/>
      <c r="DD311" s="276"/>
      <c r="DE311" s="269"/>
      <c r="DF311" s="269"/>
      <c r="DG311" s="270"/>
      <c r="DH311" s="270"/>
      <c r="DI311" s="276"/>
      <c r="DJ311" s="276"/>
      <c r="DK311" s="276"/>
      <c r="DL311" s="276"/>
      <c r="DM311" s="272"/>
      <c r="DN311" s="269"/>
      <c r="DO311" s="269"/>
      <c r="DP311" s="272"/>
      <c r="DQ311" s="269"/>
      <c r="DR311" s="281"/>
      <c r="DS311" s="269"/>
      <c r="DT311" s="274"/>
      <c r="DU311" s="275"/>
      <c r="DV311" s="275"/>
      <c r="DW311" s="273"/>
      <c r="DX311" s="273"/>
      <c r="DY311" s="275"/>
      <c r="DZ311" s="275"/>
      <c r="EA311" s="275"/>
      <c r="EB311" s="275"/>
      <c r="EC311" s="275"/>
      <c r="ED311" s="275"/>
      <c r="EE311" s="275"/>
      <c r="EF311" s="275"/>
      <c r="EG311" s="275"/>
      <c r="EH311" s="275"/>
      <c r="EI311" s="275"/>
      <c r="EJ311" s="275"/>
      <c r="EK311" s="273"/>
      <c r="EL311" s="289"/>
      <c r="EM311" s="289"/>
      <c r="EN311" s="289"/>
      <c r="EO311" s="289"/>
      <c r="EP311" s="289"/>
      <c r="EQ311" s="289"/>
      <c r="ER311" s="289"/>
      <c r="ES311" s="289"/>
      <c r="ET311" s="289"/>
      <c r="EU311" s="289"/>
      <c r="EV311" s="289"/>
      <c r="EW311" s="289"/>
      <c r="EX311" s="289"/>
      <c r="EY311" s="289"/>
      <c r="EZ311" s="289"/>
      <c r="FA311" s="289"/>
      <c r="FB311" s="289"/>
      <c r="FC311" s="289"/>
      <c r="FD311" s="289"/>
      <c r="FE311" s="290"/>
      <c r="FF311" s="290"/>
      <c r="FG311" s="290"/>
      <c r="FH311" s="290"/>
      <c r="FI311" s="290"/>
      <c r="FJ311" s="290"/>
      <c r="FK311" s="290"/>
      <c r="FL311" s="290"/>
      <c r="FM311" s="290"/>
      <c r="FN311" s="290"/>
      <c r="FO311" s="290"/>
      <c r="FP311" s="290"/>
      <c r="FQ311" s="290"/>
      <c r="FR311" s="290"/>
      <c r="FS311" s="290"/>
      <c r="FT311" s="290"/>
      <c r="FU311" s="290"/>
      <c r="FV311" s="290"/>
      <c r="FW311" s="290"/>
      <c r="FX311" s="268"/>
      <c r="FY311" s="268"/>
      <c r="FZ311" s="268"/>
      <c r="GA311" s="268"/>
      <c r="GB311" s="268"/>
      <c r="GC311" s="268"/>
      <c r="GD311" s="268"/>
      <c r="GE311" s="268"/>
      <c r="GF311" s="268"/>
      <c r="GG311" s="268"/>
      <c r="GH311" s="268"/>
      <c r="GI311" s="268"/>
      <c r="GJ311" s="268"/>
      <c r="GK311" s="268"/>
      <c r="GL311" s="268"/>
      <c r="GM311" s="268"/>
      <c r="GN311" s="268"/>
      <c r="GO311" s="268"/>
      <c r="HB311" s="294"/>
      <c r="HC311" s="294"/>
      <c r="HL311" s="341"/>
      <c r="HM311" s="341"/>
      <c r="HN311" s="341"/>
    </row>
    <row r="312" spans="1:222" x14ac:dyDescent="0.3">
      <c r="A312" s="269"/>
      <c r="B312" s="270"/>
      <c r="C312" s="270"/>
      <c r="D312" s="269"/>
      <c r="E312" s="281"/>
      <c r="F312" s="269"/>
      <c r="G312" s="384"/>
      <c r="H312" s="276"/>
      <c r="I312" s="272"/>
      <c r="J312" s="271"/>
      <c r="K312" s="269"/>
      <c r="L312" s="270"/>
      <c r="M312" s="270"/>
      <c r="N312" s="269"/>
      <c r="O312" s="270"/>
      <c r="P312" s="270"/>
      <c r="Q312" s="270"/>
      <c r="R312" s="270"/>
      <c r="S312" s="270"/>
      <c r="T312" s="270"/>
      <c r="U312" s="270"/>
      <c r="V312" s="270"/>
      <c r="W312" s="270"/>
      <c r="X312" s="270"/>
      <c r="Y312" s="270"/>
      <c r="Z312" s="269"/>
      <c r="AA312" s="269"/>
      <c r="AB312" s="269"/>
      <c r="AC312" s="269"/>
      <c r="AD312" s="281"/>
      <c r="AE312" s="281"/>
      <c r="AF312" s="276"/>
      <c r="AG312" s="276"/>
      <c r="AH312" s="281"/>
      <c r="AI312" s="281"/>
      <c r="AJ312" s="269"/>
      <c r="AK312" s="276"/>
      <c r="AL312" s="276"/>
      <c r="AM312" s="270"/>
      <c r="AN312" s="270"/>
      <c r="AO312" s="270"/>
      <c r="AP312" s="270"/>
      <c r="AQ312" s="273"/>
      <c r="AR312" s="273"/>
      <c r="AS312" s="273"/>
      <c r="AT312" s="273"/>
      <c r="AU312" s="270"/>
      <c r="AV312" s="276"/>
      <c r="AW312" s="276"/>
      <c r="AX312" s="275"/>
      <c r="AY312" s="276"/>
      <c r="AZ312" s="276"/>
      <c r="BA312" s="275"/>
      <c r="BB312" s="276"/>
      <c r="BC312" s="276"/>
      <c r="BD312" s="276"/>
      <c r="BE312" s="276"/>
      <c r="BF312" s="270"/>
      <c r="BG312" s="351"/>
      <c r="BH312" s="270"/>
      <c r="BI312" s="270"/>
      <c r="BJ312" s="276"/>
      <c r="BK312" s="276"/>
      <c r="BL312" s="370"/>
      <c r="BM312" s="373"/>
      <c r="BN312" s="370"/>
      <c r="BO312" s="282"/>
      <c r="BP312" s="276"/>
      <c r="BQ312" s="273"/>
      <c r="BR312" s="281"/>
      <c r="BS312" s="276"/>
      <c r="BT312" s="272"/>
      <c r="BU312" s="272"/>
      <c r="BV312" s="272"/>
      <c r="BW312" s="272"/>
      <c r="BX312" s="272"/>
      <c r="BY312" s="272"/>
      <c r="BZ312" s="272"/>
      <c r="CA312" s="277"/>
      <c r="CB312" s="273"/>
      <c r="CC312" s="276"/>
      <c r="CD312" s="275"/>
      <c r="CE312" s="275"/>
      <c r="CF312" s="270"/>
      <c r="CG312" s="270"/>
      <c r="CH312" s="269"/>
      <c r="CI312" s="281"/>
      <c r="CJ312" s="270"/>
      <c r="CK312" s="278"/>
      <c r="CL312" s="278"/>
      <c r="CM312" s="278"/>
      <c r="CN312" s="279"/>
      <c r="CO312" s="279"/>
      <c r="CP312" s="269"/>
      <c r="CQ312" s="281"/>
      <c r="CR312" s="276"/>
      <c r="CS312" s="272"/>
      <c r="CT312" s="272"/>
      <c r="CU312" s="278"/>
      <c r="CV312" s="278"/>
      <c r="CW312" s="278"/>
      <c r="CX312" s="278"/>
      <c r="CY312" s="278"/>
      <c r="CZ312" s="278"/>
      <c r="DA312" s="278"/>
      <c r="DB312" s="281"/>
      <c r="DC312" s="276"/>
      <c r="DD312" s="276"/>
      <c r="DE312" s="269"/>
      <c r="DF312" s="269"/>
      <c r="DG312" s="270"/>
      <c r="DH312" s="270"/>
      <c r="DI312" s="276"/>
      <c r="DJ312" s="276"/>
      <c r="DK312" s="276"/>
      <c r="DL312" s="276"/>
      <c r="DM312" s="272"/>
      <c r="DN312" s="269"/>
      <c r="DO312" s="269"/>
      <c r="DP312" s="272"/>
      <c r="DQ312" s="269"/>
      <c r="DR312" s="281"/>
      <c r="DS312" s="269"/>
      <c r="DT312" s="274"/>
      <c r="DU312" s="275"/>
      <c r="DV312" s="275"/>
      <c r="DW312" s="273"/>
      <c r="DX312" s="273"/>
      <c r="DY312" s="275"/>
      <c r="DZ312" s="275"/>
      <c r="EA312" s="275"/>
      <c r="EB312" s="275"/>
      <c r="EC312" s="275"/>
      <c r="ED312" s="275"/>
      <c r="EE312" s="275"/>
      <c r="EF312" s="275"/>
      <c r="EG312" s="275"/>
      <c r="EH312" s="275"/>
      <c r="EI312" s="275"/>
      <c r="EJ312" s="275"/>
      <c r="EK312" s="273"/>
      <c r="EL312" s="289"/>
      <c r="EM312" s="289"/>
      <c r="EN312" s="289"/>
      <c r="EO312" s="289"/>
      <c r="EP312" s="289"/>
      <c r="EQ312" s="289"/>
      <c r="ER312" s="289"/>
      <c r="ES312" s="289"/>
      <c r="ET312" s="289"/>
      <c r="EU312" s="289"/>
      <c r="EV312" s="289"/>
      <c r="EW312" s="289"/>
      <c r="EX312" s="289"/>
      <c r="EY312" s="289"/>
      <c r="EZ312" s="289"/>
      <c r="FA312" s="289"/>
      <c r="FB312" s="289"/>
      <c r="FC312" s="289"/>
      <c r="FD312" s="289"/>
      <c r="FE312" s="290"/>
      <c r="FF312" s="290"/>
      <c r="FG312" s="290"/>
      <c r="FH312" s="290"/>
      <c r="FI312" s="290"/>
      <c r="FJ312" s="290"/>
      <c r="FK312" s="290"/>
      <c r="FL312" s="290"/>
      <c r="FM312" s="290"/>
      <c r="FN312" s="290"/>
      <c r="FO312" s="290"/>
      <c r="FP312" s="290"/>
      <c r="FQ312" s="290"/>
      <c r="FR312" s="290"/>
      <c r="FS312" s="290"/>
      <c r="FT312" s="290"/>
      <c r="FU312" s="290"/>
      <c r="FV312" s="290"/>
      <c r="FW312" s="290"/>
      <c r="FX312" s="268"/>
      <c r="FY312" s="268"/>
      <c r="FZ312" s="268"/>
      <c r="GA312" s="268"/>
      <c r="GB312" s="268"/>
      <c r="GC312" s="268"/>
      <c r="GD312" s="268"/>
      <c r="GE312" s="268"/>
      <c r="GF312" s="268"/>
      <c r="GG312" s="268"/>
      <c r="GH312" s="268"/>
      <c r="GI312" s="268"/>
      <c r="GJ312" s="268"/>
      <c r="GK312" s="268"/>
      <c r="GL312" s="268"/>
      <c r="GM312" s="268"/>
      <c r="GN312" s="268"/>
      <c r="GO312" s="268"/>
      <c r="HB312" s="294"/>
      <c r="HC312" s="294"/>
      <c r="HL312" s="341"/>
      <c r="HM312" s="341"/>
      <c r="HN312" s="341"/>
    </row>
    <row r="313" spans="1:222" x14ac:dyDescent="0.3">
      <c r="A313" s="269"/>
      <c r="B313" s="270"/>
      <c r="C313" s="270"/>
      <c r="D313" s="269"/>
      <c r="E313" s="281"/>
      <c r="F313" s="269"/>
      <c r="G313" s="384"/>
      <c r="H313" s="276"/>
      <c r="I313" s="272"/>
      <c r="J313" s="271"/>
      <c r="K313" s="269"/>
      <c r="L313" s="270"/>
      <c r="M313" s="270"/>
      <c r="N313" s="269"/>
      <c r="O313" s="270"/>
      <c r="P313" s="270"/>
      <c r="Q313" s="270"/>
      <c r="R313" s="270"/>
      <c r="S313" s="270"/>
      <c r="T313" s="270"/>
      <c r="U313" s="270"/>
      <c r="V313" s="270"/>
      <c r="W313" s="270"/>
      <c r="X313" s="270"/>
      <c r="Y313" s="270"/>
      <c r="Z313" s="269"/>
      <c r="AA313" s="269"/>
      <c r="AB313" s="269"/>
      <c r="AC313" s="269"/>
      <c r="AD313" s="281"/>
      <c r="AE313" s="281"/>
      <c r="AF313" s="276"/>
      <c r="AG313" s="276"/>
      <c r="AH313" s="281"/>
      <c r="AI313" s="281"/>
      <c r="AJ313" s="269"/>
      <c r="AK313" s="276"/>
      <c r="AL313" s="276"/>
      <c r="AM313" s="270"/>
      <c r="AN313" s="270"/>
      <c r="AO313" s="270"/>
      <c r="AP313" s="270"/>
      <c r="AQ313" s="273"/>
      <c r="AR313" s="273"/>
      <c r="AS313" s="273"/>
      <c r="AT313" s="273"/>
      <c r="AU313" s="270"/>
      <c r="AV313" s="276"/>
      <c r="AW313" s="276"/>
      <c r="AX313" s="275"/>
      <c r="AY313" s="276"/>
      <c r="AZ313" s="276"/>
      <c r="BA313" s="275"/>
      <c r="BB313" s="276"/>
      <c r="BC313" s="276"/>
      <c r="BD313" s="276"/>
      <c r="BE313" s="276"/>
      <c r="BF313" s="270"/>
      <c r="BG313" s="351"/>
      <c r="BH313" s="270"/>
      <c r="BI313" s="270"/>
      <c r="BJ313" s="276"/>
      <c r="BK313" s="276"/>
      <c r="BL313" s="370"/>
      <c r="BM313" s="373"/>
      <c r="BN313" s="370"/>
      <c r="BO313" s="282"/>
      <c r="BP313" s="276"/>
      <c r="BQ313" s="273"/>
      <c r="BR313" s="281"/>
      <c r="BS313" s="276"/>
      <c r="BT313" s="272"/>
      <c r="BU313" s="272"/>
      <c r="BV313" s="272"/>
      <c r="BW313" s="272"/>
      <c r="BX313" s="272"/>
      <c r="BY313" s="272"/>
      <c r="BZ313" s="272"/>
      <c r="CA313" s="277"/>
      <c r="CB313" s="273"/>
      <c r="CC313" s="276"/>
      <c r="CD313" s="275"/>
      <c r="CE313" s="275"/>
      <c r="CF313" s="270"/>
      <c r="CG313" s="270"/>
      <c r="CH313" s="269"/>
      <c r="CI313" s="281"/>
      <c r="CJ313" s="270"/>
      <c r="CK313" s="278"/>
      <c r="CL313" s="278"/>
      <c r="CM313" s="278"/>
      <c r="CN313" s="279"/>
      <c r="CO313" s="279"/>
      <c r="CP313" s="269"/>
      <c r="CQ313" s="281"/>
      <c r="CR313" s="276"/>
      <c r="CS313" s="272"/>
      <c r="CT313" s="272"/>
      <c r="CU313" s="278"/>
      <c r="CV313" s="278"/>
      <c r="CW313" s="278"/>
      <c r="CX313" s="278"/>
      <c r="CY313" s="278"/>
      <c r="CZ313" s="278"/>
      <c r="DA313" s="278"/>
      <c r="DB313" s="281"/>
      <c r="DC313" s="276"/>
      <c r="DD313" s="276"/>
      <c r="DE313" s="269"/>
      <c r="DF313" s="269"/>
      <c r="DG313" s="270"/>
      <c r="DH313" s="270"/>
      <c r="DI313" s="276"/>
      <c r="DJ313" s="276"/>
      <c r="DK313" s="276"/>
      <c r="DL313" s="276"/>
      <c r="DM313" s="272"/>
      <c r="DN313" s="269"/>
      <c r="DO313" s="269"/>
      <c r="DP313" s="272"/>
      <c r="DQ313" s="269"/>
      <c r="DR313" s="281"/>
      <c r="DS313" s="269"/>
      <c r="DT313" s="274"/>
      <c r="DU313" s="275"/>
      <c r="DV313" s="275"/>
      <c r="DW313" s="273"/>
      <c r="DX313" s="273"/>
      <c r="DY313" s="275"/>
      <c r="DZ313" s="275"/>
      <c r="EA313" s="275"/>
      <c r="EB313" s="275"/>
      <c r="EC313" s="275"/>
      <c r="ED313" s="275"/>
      <c r="EE313" s="275"/>
      <c r="EF313" s="275"/>
      <c r="EG313" s="275"/>
      <c r="EH313" s="275"/>
      <c r="EI313" s="275"/>
      <c r="EJ313" s="275"/>
      <c r="EK313" s="273"/>
      <c r="EL313" s="289"/>
      <c r="EM313" s="289"/>
      <c r="EN313" s="289"/>
      <c r="EO313" s="289"/>
      <c r="EP313" s="289"/>
      <c r="EQ313" s="289"/>
      <c r="ER313" s="289"/>
      <c r="ES313" s="289"/>
      <c r="ET313" s="289"/>
      <c r="EU313" s="289"/>
      <c r="EV313" s="289"/>
      <c r="EW313" s="289"/>
      <c r="EX313" s="289"/>
      <c r="EY313" s="289"/>
      <c r="EZ313" s="289"/>
      <c r="FA313" s="289"/>
      <c r="FB313" s="289"/>
      <c r="FC313" s="289"/>
      <c r="FD313" s="289"/>
      <c r="FE313" s="290"/>
      <c r="FF313" s="290"/>
      <c r="FG313" s="290"/>
      <c r="FH313" s="290"/>
      <c r="FI313" s="290"/>
      <c r="FJ313" s="290"/>
      <c r="FK313" s="290"/>
      <c r="FL313" s="290"/>
      <c r="FM313" s="290"/>
      <c r="FN313" s="290"/>
      <c r="FO313" s="290"/>
      <c r="FP313" s="290"/>
      <c r="FQ313" s="290"/>
      <c r="FR313" s="290"/>
      <c r="FS313" s="290"/>
      <c r="FT313" s="290"/>
      <c r="FU313" s="290"/>
      <c r="FV313" s="290"/>
      <c r="FW313" s="290"/>
      <c r="FX313" s="268"/>
      <c r="FY313" s="268"/>
      <c r="FZ313" s="268"/>
      <c r="GA313" s="268"/>
      <c r="GB313" s="268"/>
      <c r="GC313" s="268"/>
      <c r="GD313" s="268"/>
      <c r="GE313" s="268"/>
      <c r="GF313" s="268"/>
      <c r="GG313" s="268"/>
      <c r="GH313" s="268"/>
      <c r="GI313" s="268"/>
      <c r="GJ313" s="268"/>
      <c r="GK313" s="268"/>
      <c r="GL313" s="268"/>
      <c r="GM313" s="268"/>
      <c r="GN313" s="268"/>
      <c r="GO313" s="268"/>
      <c r="HB313" s="294"/>
      <c r="HC313" s="294"/>
      <c r="HL313" s="341"/>
      <c r="HM313" s="341"/>
      <c r="HN313" s="341"/>
    </row>
    <row r="314" spans="1:222" x14ac:dyDescent="0.3">
      <c r="A314" s="269"/>
      <c r="B314" s="270"/>
      <c r="C314" s="270"/>
      <c r="D314" s="269"/>
      <c r="E314" s="281"/>
      <c r="F314" s="269"/>
      <c r="G314" s="384"/>
      <c r="H314" s="276"/>
      <c r="I314" s="272"/>
      <c r="J314" s="271"/>
      <c r="K314" s="269"/>
      <c r="L314" s="270"/>
      <c r="M314" s="270"/>
      <c r="N314" s="269"/>
      <c r="O314" s="270"/>
      <c r="P314" s="270"/>
      <c r="Q314" s="270"/>
      <c r="R314" s="270"/>
      <c r="S314" s="270"/>
      <c r="T314" s="270"/>
      <c r="U314" s="270"/>
      <c r="V314" s="270"/>
      <c r="W314" s="270"/>
      <c r="X314" s="270"/>
      <c r="Y314" s="270"/>
      <c r="Z314" s="269"/>
      <c r="AA314" s="269"/>
      <c r="AB314" s="269"/>
      <c r="AC314" s="269"/>
      <c r="AD314" s="281"/>
      <c r="AE314" s="281"/>
      <c r="AF314" s="276"/>
      <c r="AG314" s="276"/>
      <c r="AH314" s="281"/>
      <c r="AI314" s="281"/>
      <c r="AJ314" s="269"/>
      <c r="AK314" s="276"/>
      <c r="AL314" s="276"/>
      <c r="AM314" s="270"/>
      <c r="AN314" s="270"/>
      <c r="AO314" s="270"/>
      <c r="AP314" s="270"/>
      <c r="AQ314" s="273"/>
      <c r="AR314" s="273"/>
      <c r="AS314" s="273"/>
      <c r="AT314" s="273"/>
      <c r="AU314" s="270"/>
      <c r="AV314" s="276"/>
      <c r="AW314" s="276"/>
      <c r="AX314" s="275"/>
      <c r="AY314" s="276"/>
      <c r="AZ314" s="276"/>
      <c r="BA314" s="275"/>
      <c r="BB314" s="276"/>
      <c r="BC314" s="276"/>
      <c r="BD314" s="276"/>
      <c r="BE314" s="276"/>
      <c r="BF314" s="270"/>
      <c r="BG314" s="351"/>
      <c r="BH314" s="270"/>
      <c r="BI314" s="270"/>
      <c r="BJ314" s="276"/>
      <c r="BK314" s="276"/>
      <c r="BL314" s="370"/>
      <c r="BM314" s="373"/>
      <c r="BN314" s="370"/>
      <c r="BO314" s="282"/>
      <c r="BP314" s="276"/>
      <c r="BQ314" s="273"/>
      <c r="BR314" s="281"/>
      <c r="BS314" s="276"/>
      <c r="BT314" s="272"/>
      <c r="BU314" s="272"/>
      <c r="BV314" s="272"/>
      <c r="BW314" s="272"/>
      <c r="BX314" s="272"/>
      <c r="BY314" s="272"/>
      <c r="BZ314" s="272"/>
      <c r="CA314" s="277"/>
      <c r="CB314" s="273"/>
      <c r="CC314" s="276"/>
      <c r="CD314" s="275"/>
      <c r="CE314" s="275"/>
      <c r="CF314" s="270"/>
      <c r="CG314" s="270"/>
      <c r="CH314" s="269"/>
      <c r="CI314" s="281"/>
      <c r="CJ314" s="270"/>
      <c r="CK314" s="278"/>
      <c r="CL314" s="278"/>
      <c r="CM314" s="278"/>
      <c r="CN314" s="279"/>
      <c r="CO314" s="279"/>
      <c r="CP314" s="269"/>
      <c r="CQ314" s="281"/>
      <c r="CR314" s="276"/>
      <c r="CS314" s="272"/>
      <c r="CT314" s="272"/>
      <c r="CU314" s="278"/>
      <c r="CV314" s="278"/>
      <c r="CW314" s="278"/>
      <c r="CX314" s="278"/>
      <c r="CY314" s="278"/>
      <c r="CZ314" s="278"/>
      <c r="DA314" s="278"/>
      <c r="DB314" s="281"/>
      <c r="DC314" s="276"/>
      <c r="DD314" s="276"/>
      <c r="DE314" s="269"/>
      <c r="DF314" s="269"/>
      <c r="DG314" s="270"/>
      <c r="DH314" s="270"/>
      <c r="DI314" s="276"/>
      <c r="DJ314" s="276"/>
      <c r="DK314" s="276"/>
      <c r="DL314" s="276"/>
      <c r="DM314" s="272"/>
      <c r="DN314" s="269"/>
      <c r="DO314" s="269"/>
      <c r="DP314" s="272"/>
      <c r="DQ314" s="269"/>
      <c r="DR314" s="281"/>
      <c r="DS314" s="269"/>
      <c r="DT314" s="274"/>
      <c r="DU314" s="275"/>
      <c r="DV314" s="275"/>
      <c r="DW314" s="273"/>
      <c r="DX314" s="273"/>
      <c r="DY314" s="275"/>
      <c r="DZ314" s="275"/>
      <c r="EA314" s="275"/>
      <c r="EB314" s="275"/>
      <c r="EC314" s="275"/>
      <c r="ED314" s="275"/>
      <c r="EE314" s="275"/>
      <c r="EF314" s="275"/>
      <c r="EG314" s="275"/>
      <c r="EH314" s="275"/>
      <c r="EI314" s="275"/>
      <c r="EJ314" s="275"/>
      <c r="EK314" s="273"/>
      <c r="EL314" s="289"/>
      <c r="EM314" s="289"/>
      <c r="EN314" s="289"/>
      <c r="EO314" s="289"/>
      <c r="EP314" s="289"/>
      <c r="EQ314" s="289"/>
      <c r="ER314" s="289"/>
      <c r="ES314" s="289"/>
      <c r="ET314" s="289"/>
      <c r="EU314" s="289"/>
      <c r="EV314" s="289"/>
      <c r="EW314" s="289"/>
      <c r="EX314" s="289"/>
      <c r="EY314" s="289"/>
      <c r="EZ314" s="289"/>
      <c r="FA314" s="289"/>
      <c r="FB314" s="289"/>
      <c r="FC314" s="289"/>
      <c r="FD314" s="289"/>
      <c r="FE314" s="290"/>
      <c r="FF314" s="290"/>
      <c r="FG314" s="290"/>
      <c r="FH314" s="290"/>
      <c r="FI314" s="290"/>
      <c r="FJ314" s="290"/>
      <c r="FK314" s="290"/>
      <c r="FL314" s="290"/>
      <c r="FM314" s="290"/>
      <c r="FN314" s="290"/>
      <c r="FO314" s="290"/>
      <c r="FP314" s="290"/>
      <c r="FQ314" s="290"/>
      <c r="FR314" s="290"/>
      <c r="FS314" s="290"/>
      <c r="FT314" s="290"/>
      <c r="FU314" s="290"/>
      <c r="FV314" s="290"/>
      <c r="FW314" s="290"/>
      <c r="FX314" s="268"/>
      <c r="FY314" s="268"/>
      <c r="FZ314" s="268"/>
      <c r="GA314" s="268"/>
      <c r="GB314" s="268"/>
      <c r="GC314" s="268"/>
      <c r="GD314" s="268"/>
      <c r="GE314" s="268"/>
      <c r="GF314" s="268"/>
      <c r="GG314" s="268"/>
      <c r="GH314" s="268"/>
      <c r="GI314" s="268"/>
      <c r="GJ314" s="268"/>
      <c r="GK314" s="268"/>
      <c r="GL314" s="268"/>
      <c r="GM314" s="268"/>
      <c r="GN314" s="268"/>
      <c r="GO314" s="268"/>
      <c r="HB314" s="294"/>
      <c r="HC314" s="294"/>
      <c r="HL314" s="341"/>
      <c r="HM314" s="341"/>
      <c r="HN314" s="341"/>
    </row>
    <row r="315" spans="1:222" x14ac:dyDescent="0.3">
      <c r="A315" s="269"/>
      <c r="B315" s="270"/>
      <c r="C315" s="270"/>
      <c r="D315" s="269"/>
      <c r="E315" s="281"/>
      <c r="F315" s="269"/>
      <c r="G315" s="384"/>
      <c r="H315" s="276"/>
      <c r="I315" s="272"/>
      <c r="J315" s="271"/>
      <c r="K315" s="269"/>
      <c r="L315" s="270"/>
      <c r="M315" s="270"/>
      <c r="N315" s="269"/>
      <c r="O315" s="270"/>
      <c r="P315" s="270"/>
      <c r="Q315" s="270"/>
      <c r="R315" s="270"/>
      <c r="S315" s="270"/>
      <c r="T315" s="270"/>
      <c r="U315" s="270"/>
      <c r="V315" s="270"/>
      <c r="W315" s="270"/>
      <c r="X315" s="270"/>
      <c r="Y315" s="270"/>
      <c r="Z315" s="269"/>
      <c r="AA315" s="269"/>
      <c r="AB315" s="269"/>
      <c r="AC315" s="269"/>
      <c r="AD315" s="281"/>
      <c r="AE315" s="281"/>
      <c r="AF315" s="276"/>
      <c r="AG315" s="276"/>
      <c r="AH315" s="281"/>
      <c r="AI315" s="281"/>
      <c r="AJ315" s="269"/>
      <c r="AK315" s="276"/>
      <c r="AL315" s="276"/>
      <c r="AM315" s="270"/>
      <c r="AN315" s="270"/>
      <c r="AO315" s="270"/>
      <c r="AP315" s="270"/>
      <c r="AQ315" s="273"/>
      <c r="AR315" s="273"/>
      <c r="AS315" s="273"/>
      <c r="AT315" s="273"/>
      <c r="AU315" s="270"/>
      <c r="AV315" s="276"/>
      <c r="AW315" s="276"/>
      <c r="AX315" s="275"/>
      <c r="AY315" s="276"/>
      <c r="AZ315" s="276"/>
      <c r="BA315" s="275"/>
      <c r="BB315" s="276"/>
      <c r="BC315" s="276"/>
      <c r="BD315" s="276"/>
      <c r="BE315" s="276"/>
      <c r="BF315" s="270"/>
      <c r="BG315" s="351"/>
      <c r="BH315" s="270"/>
      <c r="BI315" s="270"/>
      <c r="BJ315" s="276"/>
      <c r="BK315" s="276"/>
      <c r="BL315" s="370"/>
      <c r="BM315" s="373"/>
      <c r="BN315" s="370"/>
      <c r="BO315" s="282"/>
      <c r="BP315" s="276"/>
      <c r="BQ315" s="273"/>
      <c r="BR315" s="281"/>
      <c r="BS315" s="276"/>
      <c r="BT315" s="272"/>
      <c r="BU315" s="272"/>
      <c r="BV315" s="272"/>
      <c r="BW315" s="272"/>
      <c r="BX315" s="272"/>
      <c r="BY315" s="272"/>
      <c r="BZ315" s="272"/>
      <c r="CA315" s="277"/>
      <c r="CB315" s="273"/>
      <c r="CC315" s="276"/>
      <c r="CD315" s="275"/>
      <c r="CE315" s="275"/>
      <c r="CF315" s="270"/>
      <c r="CG315" s="270"/>
      <c r="CH315" s="269"/>
      <c r="CI315" s="281"/>
      <c r="CJ315" s="270"/>
      <c r="CK315" s="278"/>
      <c r="CL315" s="278"/>
      <c r="CM315" s="278"/>
      <c r="CN315" s="279"/>
      <c r="CO315" s="279"/>
      <c r="CP315" s="269"/>
      <c r="CQ315" s="281"/>
      <c r="CR315" s="276"/>
      <c r="CS315" s="272"/>
      <c r="CT315" s="272"/>
      <c r="CU315" s="278"/>
      <c r="CV315" s="278"/>
      <c r="CW315" s="278"/>
      <c r="CX315" s="278"/>
      <c r="CY315" s="278"/>
      <c r="CZ315" s="278"/>
      <c r="DA315" s="278"/>
      <c r="DB315" s="281"/>
      <c r="DC315" s="276"/>
      <c r="DD315" s="276"/>
      <c r="DE315" s="269"/>
      <c r="DF315" s="269"/>
      <c r="DG315" s="270"/>
      <c r="DH315" s="270"/>
      <c r="DI315" s="276"/>
      <c r="DJ315" s="276"/>
      <c r="DK315" s="276"/>
      <c r="DL315" s="276"/>
      <c r="DM315" s="272"/>
      <c r="DN315" s="269"/>
      <c r="DO315" s="269"/>
      <c r="DP315" s="272"/>
      <c r="DQ315" s="269"/>
      <c r="DR315" s="281"/>
      <c r="DS315" s="269"/>
      <c r="DT315" s="274"/>
      <c r="DU315" s="275"/>
      <c r="DV315" s="275"/>
      <c r="DW315" s="273"/>
      <c r="DX315" s="273"/>
      <c r="DY315" s="275"/>
      <c r="DZ315" s="275"/>
      <c r="EA315" s="275"/>
      <c r="EB315" s="275"/>
      <c r="EC315" s="275"/>
      <c r="ED315" s="275"/>
      <c r="EE315" s="275"/>
      <c r="EF315" s="275"/>
      <c r="EG315" s="275"/>
      <c r="EH315" s="275"/>
      <c r="EI315" s="275"/>
      <c r="EJ315" s="275"/>
      <c r="EK315" s="273"/>
      <c r="EL315" s="289"/>
      <c r="EM315" s="289"/>
      <c r="EN315" s="289"/>
      <c r="EO315" s="289"/>
      <c r="EP315" s="289"/>
      <c r="EQ315" s="289"/>
      <c r="ER315" s="289"/>
      <c r="ES315" s="289"/>
      <c r="ET315" s="289"/>
      <c r="EU315" s="289"/>
      <c r="EV315" s="289"/>
      <c r="EW315" s="289"/>
      <c r="EX315" s="289"/>
      <c r="EY315" s="289"/>
      <c r="EZ315" s="289"/>
      <c r="FA315" s="289"/>
      <c r="FB315" s="289"/>
      <c r="FC315" s="289"/>
      <c r="FD315" s="289"/>
      <c r="FE315" s="290"/>
      <c r="FF315" s="290"/>
      <c r="FG315" s="290"/>
      <c r="FH315" s="290"/>
      <c r="FI315" s="290"/>
      <c r="FJ315" s="290"/>
      <c r="FK315" s="290"/>
      <c r="FL315" s="290"/>
      <c r="FM315" s="290"/>
      <c r="FN315" s="290"/>
      <c r="FO315" s="290"/>
      <c r="FP315" s="290"/>
      <c r="FQ315" s="290"/>
      <c r="FR315" s="290"/>
      <c r="FS315" s="290"/>
      <c r="FT315" s="290"/>
      <c r="FU315" s="290"/>
      <c r="FV315" s="290"/>
      <c r="FW315" s="290"/>
      <c r="FX315" s="268"/>
      <c r="FY315" s="268"/>
      <c r="FZ315" s="268"/>
      <c r="GA315" s="268"/>
      <c r="GB315" s="268"/>
      <c r="GC315" s="268"/>
      <c r="GD315" s="268"/>
      <c r="GE315" s="268"/>
      <c r="GF315" s="268"/>
      <c r="GG315" s="268"/>
      <c r="GH315" s="268"/>
      <c r="GI315" s="268"/>
      <c r="GJ315" s="268"/>
      <c r="GK315" s="268"/>
      <c r="GL315" s="268"/>
      <c r="GM315" s="268"/>
      <c r="GN315" s="268"/>
      <c r="GO315" s="268"/>
      <c r="HB315" s="294"/>
      <c r="HC315" s="294"/>
      <c r="HL315" s="341"/>
      <c r="HM315" s="341"/>
      <c r="HN315" s="341"/>
    </row>
    <row r="316" spans="1:222" x14ac:dyDescent="0.3">
      <c r="A316" s="269"/>
      <c r="B316" s="270"/>
      <c r="C316" s="270"/>
      <c r="D316" s="269"/>
      <c r="E316" s="281"/>
      <c r="F316" s="269"/>
      <c r="G316" s="384"/>
      <c r="H316" s="276"/>
      <c r="I316" s="272"/>
      <c r="J316" s="271"/>
      <c r="K316" s="269"/>
      <c r="L316" s="270"/>
      <c r="M316" s="270"/>
      <c r="N316" s="269"/>
      <c r="O316" s="270"/>
      <c r="P316" s="270"/>
      <c r="Q316" s="270"/>
      <c r="R316" s="270"/>
      <c r="S316" s="270"/>
      <c r="T316" s="270"/>
      <c r="U316" s="270"/>
      <c r="V316" s="270"/>
      <c r="W316" s="270"/>
      <c r="X316" s="270"/>
      <c r="Y316" s="270"/>
      <c r="Z316" s="269"/>
      <c r="AA316" s="269"/>
      <c r="AB316" s="269"/>
      <c r="AC316" s="269"/>
      <c r="AD316" s="281"/>
      <c r="AE316" s="281"/>
      <c r="AF316" s="276"/>
      <c r="AG316" s="276"/>
      <c r="AH316" s="281"/>
      <c r="AI316" s="281"/>
      <c r="AJ316" s="269"/>
      <c r="AK316" s="276"/>
      <c r="AL316" s="276"/>
      <c r="AM316" s="270"/>
      <c r="AN316" s="270"/>
      <c r="AO316" s="270"/>
      <c r="AP316" s="270"/>
      <c r="AQ316" s="273"/>
      <c r="AR316" s="273"/>
      <c r="AS316" s="273"/>
      <c r="AT316" s="273"/>
      <c r="AU316" s="270"/>
      <c r="AV316" s="276"/>
      <c r="AW316" s="276"/>
      <c r="AX316" s="275"/>
      <c r="AY316" s="276"/>
      <c r="AZ316" s="276"/>
      <c r="BA316" s="275"/>
      <c r="BB316" s="276"/>
      <c r="BC316" s="276"/>
      <c r="BD316" s="276"/>
      <c r="BE316" s="276"/>
      <c r="BF316" s="270"/>
      <c r="BG316" s="351"/>
      <c r="BH316" s="270"/>
      <c r="BI316" s="270"/>
      <c r="BJ316" s="276"/>
      <c r="BK316" s="276"/>
      <c r="BL316" s="370"/>
      <c r="BM316" s="373"/>
      <c r="BN316" s="370"/>
      <c r="BO316" s="282"/>
      <c r="BP316" s="276"/>
      <c r="BQ316" s="273"/>
      <c r="BR316" s="281"/>
      <c r="BS316" s="276"/>
      <c r="BT316" s="272"/>
      <c r="BU316" s="272"/>
      <c r="BV316" s="272"/>
      <c r="BW316" s="272"/>
      <c r="BX316" s="272"/>
      <c r="BY316" s="272"/>
      <c r="BZ316" s="272"/>
      <c r="CA316" s="277"/>
      <c r="CB316" s="273"/>
      <c r="CC316" s="276"/>
      <c r="CD316" s="275"/>
      <c r="CE316" s="275"/>
      <c r="CF316" s="270"/>
      <c r="CG316" s="270"/>
      <c r="CH316" s="269"/>
      <c r="CI316" s="281"/>
      <c r="CJ316" s="270"/>
      <c r="CK316" s="278"/>
      <c r="CL316" s="278"/>
      <c r="CM316" s="278"/>
      <c r="CN316" s="279"/>
      <c r="CO316" s="279"/>
      <c r="CP316" s="269"/>
      <c r="CQ316" s="281"/>
      <c r="CR316" s="276"/>
      <c r="CS316" s="272"/>
      <c r="CT316" s="272"/>
      <c r="CU316" s="278"/>
      <c r="CV316" s="278"/>
      <c r="CW316" s="278"/>
      <c r="CX316" s="278"/>
      <c r="CY316" s="278"/>
      <c r="CZ316" s="278"/>
      <c r="DA316" s="278"/>
      <c r="DB316" s="281"/>
      <c r="DC316" s="276"/>
      <c r="DD316" s="276"/>
      <c r="DE316" s="269"/>
      <c r="DF316" s="269"/>
      <c r="DG316" s="270"/>
      <c r="DH316" s="270"/>
      <c r="DI316" s="276"/>
      <c r="DJ316" s="276"/>
      <c r="DK316" s="276"/>
      <c r="DL316" s="276"/>
      <c r="DM316" s="272"/>
      <c r="DN316" s="269"/>
      <c r="DO316" s="269"/>
      <c r="DP316" s="272"/>
      <c r="DQ316" s="269"/>
      <c r="DR316" s="281"/>
      <c r="DS316" s="269"/>
      <c r="DT316" s="274"/>
      <c r="DU316" s="275"/>
      <c r="DV316" s="275"/>
      <c r="DW316" s="273"/>
      <c r="DX316" s="273"/>
      <c r="DY316" s="275"/>
      <c r="DZ316" s="275"/>
      <c r="EA316" s="275"/>
      <c r="EB316" s="275"/>
      <c r="EC316" s="275"/>
      <c r="ED316" s="275"/>
      <c r="EE316" s="275"/>
      <c r="EF316" s="275"/>
      <c r="EG316" s="275"/>
      <c r="EH316" s="275"/>
      <c r="EI316" s="275"/>
      <c r="EJ316" s="275"/>
      <c r="EK316" s="273"/>
      <c r="EL316" s="289"/>
      <c r="EM316" s="289"/>
      <c r="EN316" s="289"/>
      <c r="EO316" s="289"/>
      <c r="EP316" s="289"/>
      <c r="EQ316" s="289"/>
      <c r="ER316" s="289"/>
      <c r="ES316" s="289"/>
      <c r="ET316" s="289"/>
      <c r="EU316" s="289"/>
      <c r="EV316" s="289"/>
      <c r="EW316" s="289"/>
      <c r="EX316" s="289"/>
      <c r="EY316" s="289"/>
      <c r="EZ316" s="289"/>
      <c r="FA316" s="289"/>
      <c r="FB316" s="289"/>
      <c r="FC316" s="289"/>
      <c r="FD316" s="289"/>
      <c r="FE316" s="290"/>
      <c r="FF316" s="290"/>
      <c r="FG316" s="290"/>
      <c r="FH316" s="290"/>
      <c r="FI316" s="290"/>
      <c r="FJ316" s="290"/>
      <c r="FK316" s="290"/>
      <c r="FL316" s="290"/>
      <c r="FM316" s="290"/>
      <c r="FN316" s="290"/>
      <c r="FO316" s="290"/>
      <c r="FP316" s="290"/>
      <c r="FQ316" s="290"/>
      <c r="FR316" s="290"/>
      <c r="FS316" s="290"/>
      <c r="FT316" s="290"/>
      <c r="FU316" s="290"/>
      <c r="FV316" s="290"/>
      <c r="FW316" s="290"/>
      <c r="FX316" s="268"/>
      <c r="FY316" s="268"/>
      <c r="FZ316" s="268"/>
      <c r="GA316" s="268"/>
      <c r="GB316" s="268"/>
      <c r="GC316" s="268"/>
      <c r="GD316" s="268"/>
      <c r="GE316" s="268"/>
      <c r="GF316" s="268"/>
      <c r="GG316" s="268"/>
      <c r="GH316" s="268"/>
      <c r="GI316" s="268"/>
      <c r="GJ316" s="268"/>
      <c r="GK316" s="268"/>
      <c r="GL316" s="268"/>
      <c r="GM316" s="268"/>
      <c r="GN316" s="268"/>
      <c r="GO316" s="268"/>
      <c r="HB316" s="294"/>
      <c r="HC316" s="294"/>
      <c r="HL316" s="341"/>
      <c r="HM316" s="341"/>
      <c r="HN316" s="341"/>
    </row>
    <row r="317" spans="1:222" x14ac:dyDescent="0.3">
      <c r="A317" s="269"/>
      <c r="B317" s="270"/>
      <c r="C317" s="270"/>
      <c r="D317" s="269"/>
      <c r="E317" s="281"/>
      <c r="F317" s="269"/>
      <c r="G317" s="384"/>
      <c r="H317" s="276"/>
      <c r="I317" s="272"/>
      <c r="J317" s="271"/>
      <c r="K317" s="269"/>
      <c r="L317" s="270"/>
      <c r="M317" s="270"/>
      <c r="N317" s="269"/>
      <c r="O317" s="270"/>
      <c r="P317" s="270"/>
      <c r="Q317" s="270"/>
      <c r="R317" s="270"/>
      <c r="S317" s="270"/>
      <c r="T317" s="270"/>
      <c r="U317" s="270"/>
      <c r="V317" s="270"/>
      <c r="W317" s="270"/>
      <c r="X317" s="270"/>
      <c r="Y317" s="270"/>
      <c r="Z317" s="269"/>
      <c r="AA317" s="269"/>
      <c r="AB317" s="269"/>
      <c r="AC317" s="269"/>
      <c r="AD317" s="281"/>
      <c r="AE317" s="281"/>
      <c r="AF317" s="276"/>
      <c r="AG317" s="276"/>
      <c r="AH317" s="281"/>
      <c r="AI317" s="281"/>
      <c r="AJ317" s="269"/>
      <c r="AK317" s="276"/>
      <c r="AL317" s="276"/>
      <c r="AM317" s="270"/>
      <c r="AN317" s="270"/>
      <c r="AO317" s="270"/>
      <c r="AP317" s="270"/>
      <c r="AQ317" s="273"/>
      <c r="AR317" s="273"/>
      <c r="AS317" s="273"/>
      <c r="AT317" s="273"/>
      <c r="AU317" s="270"/>
      <c r="AV317" s="276"/>
      <c r="AW317" s="276"/>
      <c r="AX317" s="275"/>
      <c r="AY317" s="276"/>
      <c r="AZ317" s="276"/>
      <c r="BA317" s="275"/>
      <c r="BB317" s="276"/>
      <c r="BC317" s="276"/>
      <c r="BD317" s="276"/>
      <c r="BE317" s="276"/>
      <c r="BF317" s="270"/>
      <c r="BG317" s="351"/>
      <c r="BH317" s="270"/>
      <c r="BI317" s="270"/>
      <c r="BJ317" s="276"/>
      <c r="BK317" s="276"/>
      <c r="BL317" s="370"/>
      <c r="BM317" s="373"/>
      <c r="BN317" s="370"/>
      <c r="BO317" s="282"/>
      <c r="BP317" s="276"/>
      <c r="BQ317" s="273"/>
      <c r="BR317" s="281"/>
      <c r="BS317" s="276"/>
      <c r="BT317" s="272"/>
      <c r="BU317" s="272"/>
      <c r="BV317" s="272"/>
      <c r="BW317" s="272"/>
      <c r="BX317" s="272"/>
      <c r="BY317" s="272"/>
      <c r="BZ317" s="272"/>
      <c r="CA317" s="277"/>
      <c r="CB317" s="273"/>
      <c r="CC317" s="276"/>
      <c r="CD317" s="275"/>
      <c r="CE317" s="275"/>
      <c r="CF317" s="270"/>
      <c r="CG317" s="270"/>
      <c r="CH317" s="269"/>
      <c r="CI317" s="281"/>
      <c r="CJ317" s="270"/>
      <c r="CK317" s="278"/>
      <c r="CL317" s="278"/>
      <c r="CM317" s="278"/>
      <c r="CN317" s="279"/>
      <c r="CO317" s="279"/>
      <c r="CP317" s="269"/>
      <c r="CQ317" s="281"/>
      <c r="CR317" s="276"/>
      <c r="CS317" s="272"/>
      <c r="CT317" s="272"/>
      <c r="CU317" s="278"/>
      <c r="CV317" s="278"/>
      <c r="CW317" s="278"/>
      <c r="CX317" s="278"/>
      <c r="CY317" s="278"/>
      <c r="CZ317" s="278"/>
      <c r="DA317" s="278"/>
      <c r="DB317" s="281"/>
      <c r="DC317" s="276"/>
      <c r="DD317" s="276"/>
      <c r="DE317" s="269"/>
      <c r="DF317" s="269"/>
      <c r="DG317" s="270"/>
      <c r="DH317" s="270"/>
      <c r="DI317" s="276"/>
      <c r="DJ317" s="276"/>
      <c r="DK317" s="276"/>
      <c r="DL317" s="276"/>
      <c r="DM317" s="272"/>
      <c r="DN317" s="269"/>
      <c r="DO317" s="269"/>
      <c r="DP317" s="272"/>
      <c r="DQ317" s="269"/>
      <c r="DR317" s="281"/>
      <c r="DS317" s="269"/>
      <c r="DT317" s="274"/>
      <c r="DU317" s="275"/>
      <c r="DV317" s="275"/>
      <c r="DW317" s="273"/>
      <c r="DX317" s="273"/>
      <c r="DY317" s="275"/>
      <c r="DZ317" s="275"/>
      <c r="EA317" s="275"/>
      <c r="EB317" s="275"/>
      <c r="EC317" s="275"/>
      <c r="ED317" s="275"/>
      <c r="EE317" s="275"/>
      <c r="EF317" s="275"/>
      <c r="EG317" s="275"/>
      <c r="EH317" s="275"/>
      <c r="EI317" s="275"/>
      <c r="EJ317" s="275"/>
      <c r="EK317" s="273"/>
      <c r="EL317" s="289"/>
      <c r="EM317" s="289"/>
      <c r="EN317" s="289"/>
      <c r="EO317" s="289"/>
      <c r="EP317" s="289"/>
      <c r="EQ317" s="289"/>
      <c r="ER317" s="289"/>
      <c r="ES317" s="289"/>
      <c r="ET317" s="289"/>
      <c r="EU317" s="289"/>
      <c r="EV317" s="289"/>
      <c r="EW317" s="289"/>
      <c r="EX317" s="289"/>
      <c r="EY317" s="289"/>
      <c r="EZ317" s="289"/>
      <c r="FA317" s="289"/>
      <c r="FB317" s="289"/>
      <c r="FC317" s="289"/>
      <c r="FD317" s="289"/>
      <c r="FE317" s="290"/>
      <c r="FF317" s="290"/>
      <c r="FG317" s="290"/>
      <c r="FH317" s="290"/>
      <c r="FI317" s="290"/>
      <c r="FJ317" s="290"/>
      <c r="FK317" s="290"/>
      <c r="FL317" s="290"/>
      <c r="FM317" s="290"/>
      <c r="FN317" s="290"/>
      <c r="FO317" s="290"/>
      <c r="FP317" s="290"/>
      <c r="FQ317" s="290"/>
      <c r="FR317" s="290"/>
      <c r="FS317" s="290"/>
      <c r="FT317" s="290"/>
      <c r="FU317" s="290"/>
      <c r="FV317" s="290"/>
      <c r="FW317" s="290"/>
      <c r="FX317" s="268"/>
      <c r="FY317" s="268"/>
      <c r="FZ317" s="268"/>
      <c r="GA317" s="268"/>
      <c r="GB317" s="268"/>
      <c r="GC317" s="268"/>
      <c r="GD317" s="268"/>
      <c r="GE317" s="268"/>
      <c r="GF317" s="268"/>
      <c r="GG317" s="268"/>
      <c r="GH317" s="268"/>
      <c r="GI317" s="268"/>
      <c r="GJ317" s="268"/>
      <c r="GK317" s="268"/>
      <c r="GL317" s="268"/>
      <c r="GM317" s="268"/>
      <c r="GN317" s="268"/>
      <c r="GO317" s="268"/>
      <c r="HB317" s="294"/>
      <c r="HC317" s="294"/>
      <c r="HL317" s="341"/>
      <c r="HM317" s="341"/>
      <c r="HN317" s="341"/>
    </row>
    <row r="318" spans="1:222" x14ac:dyDescent="0.3">
      <c r="A318" s="269"/>
      <c r="B318" s="270"/>
      <c r="C318" s="270"/>
      <c r="D318" s="269"/>
      <c r="E318" s="281"/>
      <c r="F318" s="269"/>
      <c r="G318" s="384"/>
      <c r="H318" s="276"/>
      <c r="I318" s="272"/>
      <c r="J318" s="271"/>
      <c r="K318" s="269"/>
      <c r="L318" s="270"/>
      <c r="M318" s="270"/>
      <c r="N318" s="269"/>
      <c r="O318" s="270"/>
      <c r="P318" s="270"/>
      <c r="Q318" s="270"/>
      <c r="R318" s="270"/>
      <c r="S318" s="270"/>
      <c r="T318" s="270"/>
      <c r="U318" s="270"/>
      <c r="V318" s="270"/>
      <c r="W318" s="270"/>
      <c r="X318" s="270"/>
      <c r="Y318" s="270"/>
      <c r="Z318" s="269"/>
      <c r="AA318" s="269"/>
      <c r="AB318" s="269"/>
      <c r="AC318" s="269"/>
      <c r="AD318" s="281"/>
      <c r="AE318" s="281"/>
      <c r="AF318" s="276"/>
      <c r="AG318" s="276"/>
      <c r="AH318" s="281"/>
      <c r="AI318" s="281"/>
      <c r="AJ318" s="269"/>
      <c r="AK318" s="276"/>
      <c r="AL318" s="276"/>
      <c r="AM318" s="270"/>
      <c r="AN318" s="270"/>
      <c r="AO318" s="270"/>
      <c r="AP318" s="270"/>
      <c r="AQ318" s="273"/>
      <c r="AR318" s="273"/>
      <c r="AS318" s="273"/>
      <c r="AT318" s="273"/>
      <c r="AU318" s="270"/>
      <c r="AV318" s="276"/>
      <c r="AW318" s="276"/>
      <c r="AX318" s="275"/>
      <c r="AY318" s="276"/>
      <c r="AZ318" s="276"/>
      <c r="BA318" s="275"/>
      <c r="BB318" s="276"/>
      <c r="BC318" s="276"/>
      <c r="BD318" s="276"/>
      <c r="BE318" s="276"/>
      <c r="BF318" s="270"/>
      <c r="BG318" s="351"/>
      <c r="BH318" s="270"/>
      <c r="BI318" s="270"/>
      <c r="BJ318" s="276"/>
      <c r="BK318" s="276"/>
      <c r="BL318" s="370"/>
      <c r="BM318" s="373"/>
      <c r="BN318" s="370"/>
      <c r="BO318" s="282"/>
      <c r="BP318" s="276"/>
      <c r="BQ318" s="273"/>
      <c r="BR318" s="281"/>
      <c r="BS318" s="276"/>
      <c r="BT318" s="272"/>
      <c r="BU318" s="272"/>
      <c r="BV318" s="272"/>
      <c r="BW318" s="272"/>
      <c r="BX318" s="272"/>
      <c r="BY318" s="272"/>
      <c r="BZ318" s="272"/>
      <c r="CA318" s="277"/>
      <c r="CB318" s="273"/>
      <c r="CC318" s="276"/>
      <c r="CD318" s="275"/>
      <c r="CE318" s="275"/>
      <c r="CF318" s="270"/>
      <c r="CG318" s="270"/>
      <c r="CH318" s="269"/>
      <c r="CI318" s="281"/>
      <c r="CJ318" s="270"/>
      <c r="CK318" s="278"/>
      <c r="CL318" s="278"/>
      <c r="CM318" s="278"/>
      <c r="CN318" s="279"/>
      <c r="CO318" s="279"/>
      <c r="CP318" s="269"/>
      <c r="CQ318" s="281"/>
      <c r="CR318" s="276"/>
      <c r="CS318" s="272"/>
      <c r="CT318" s="272"/>
      <c r="CU318" s="278"/>
      <c r="CV318" s="278"/>
      <c r="CW318" s="278"/>
      <c r="CX318" s="278"/>
      <c r="CY318" s="278"/>
      <c r="CZ318" s="278"/>
      <c r="DA318" s="278"/>
      <c r="DB318" s="281"/>
      <c r="DC318" s="276"/>
      <c r="DD318" s="276"/>
      <c r="DE318" s="269"/>
      <c r="DF318" s="269"/>
      <c r="DG318" s="270"/>
      <c r="DH318" s="270"/>
      <c r="DI318" s="276"/>
      <c r="DJ318" s="276"/>
      <c r="DK318" s="276"/>
      <c r="DL318" s="276"/>
      <c r="DM318" s="272"/>
      <c r="DN318" s="269"/>
      <c r="DO318" s="269"/>
      <c r="DP318" s="272"/>
      <c r="DQ318" s="269"/>
      <c r="DR318" s="281"/>
      <c r="DS318" s="269"/>
      <c r="DT318" s="274"/>
      <c r="DU318" s="275"/>
      <c r="DV318" s="275"/>
      <c r="DW318" s="273"/>
      <c r="DX318" s="273"/>
      <c r="DY318" s="275"/>
      <c r="DZ318" s="275"/>
      <c r="EA318" s="275"/>
      <c r="EB318" s="275"/>
      <c r="EC318" s="275"/>
      <c r="ED318" s="275"/>
      <c r="EE318" s="275"/>
      <c r="EF318" s="275"/>
      <c r="EG318" s="275"/>
      <c r="EH318" s="275"/>
      <c r="EI318" s="275"/>
      <c r="EJ318" s="275"/>
      <c r="EK318" s="273"/>
      <c r="EL318" s="289"/>
      <c r="EM318" s="289"/>
      <c r="EN318" s="289"/>
      <c r="EO318" s="289"/>
      <c r="EP318" s="289"/>
      <c r="EQ318" s="289"/>
      <c r="ER318" s="289"/>
      <c r="ES318" s="289"/>
      <c r="ET318" s="289"/>
      <c r="EU318" s="289"/>
      <c r="EV318" s="289"/>
      <c r="EW318" s="289"/>
      <c r="EX318" s="289"/>
      <c r="EY318" s="289"/>
      <c r="EZ318" s="289"/>
      <c r="FA318" s="289"/>
      <c r="FB318" s="289"/>
      <c r="FC318" s="289"/>
      <c r="FD318" s="289"/>
      <c r="FE318" s="290"/>
      <c r="FF318" s="290"/>
      <c r="FG318" s="290"/>
      <c r="FH318" s="290"/>
      <c r="FI318" s="290"/>
      <c r="FJ318" s="290"/>
      <c r="FK318" s="290"/>
      <c r="FL318" s="290"/>
      <c r="FM318" s="290"/>
      <c r="FN318" s="290"/>
      <c r="FO318" s="290"/>
      <c r="FP318" s="290"/>
      <c r="FQ318" s="290"/>
      <c r="FR318" s="290"/>
      <c r="FS318" s="290"/>
      <c r="FT318" s="290"/>
      <c r="FU318" s="290"/>
      <c r="FV318" s="290"/>
      <c r="FW318" s="290"/>
      <c r="FX318" s="268"/>
      <c r="FY318" s="268"/>
      <c r="FZ318" s="268"/>
      <c r="GA318" s="268"/>
      <c r="GB318" s="268"/>
      <c r="GC318" s="268"/>
      <c r="GD318" s="268"/>
      <c r="GE318" s="268"/>
      <c r="GF318" s="268"/>
      <c r="GG318" s="268"/>
      <c r="GH318" s="268"/>
      <c r="GI318" s="268"/>
      <c r="GJ318" s="268"/>
      <c r="GK318" s="268"/>
      <c r="GL318" s="268"/>
      <c r="GM318" s="268"/>
      <c r="GN318" s="268"/>
      <c r="GO318" s="268"/>
      <c r="HB318" s="294"/>
      <c r="HC318" s="294"/>
      <c r="HL318" s="341"/>
      <c r="HM318" s="341"/>
      <c r="HN318" s="341"/>
    </row>
    <row r="319" spans="1:222" x14ac:dyDescent="0.3">
      <c r="A319" s="269"/>
      <c r="B319" s="270"/>
      <c r="C319" s="270"/>
      <c r="D319" s="269"/>
      <c r="E319" s="281"/>
      <c r="F319" s="269"/>
      <c r="G319" s="384"/>
      <c r="H319" s="276"/>
      <c r="I319" s="272"/>
      <c r="J319" s="271"/>
      <c r="K319" s="269"/>
      <c r="L319" s="270"/>
      <c r="M319" s="270"/>
      <c r="N319" s="269"/>
      <c r="O319" s="270"/>
      <c r="P319" s="270"/>
      <c r="Q319" s="270"/>
      <c r="R319" s="270"/>
      <c r="S319" s="270"/>
      <c r="T319" s="270"/>
      <c r="U319" s="270"/>
      <c r="V319" s="270"/>
      <c r="W319" s="270"/>
      <c r="X319" s="270"/>
      <c r="Y319" s="270"/>
      <c r="Z319" s="269"/>
      <c r="AA319" s="269"/>
      <c r="AB319" s="269"/>
      <c r="AC319" s="269"/>
      <c r="AD319" s="281"/>
      <c r="AE319" s="281"/>
      <c r="AF319" s="276"/>
      <c r="AG319" s="276"/>
      <c r="AH319" s="281"/>
      <c r="AI319" s="281"/>
      <c r="AJ319" s="269"/>
      <c r="AK319" s="276"/>
      <c r="AL319" s="276"/>
      <c r="AM319" s="270"/>
      <c r="AN319" s="270"/>
      <c r="AO319" s="270"/>
      <c r="AP319" s="270"/>
      <c r="AQ319" s="273"/>
      <c r="AR319" s="273"/>
      <c r="AS319" s="273"/>
      <c r="AT319" s="273"/>
      <c r="AU319" s="270"/>
      <c r="AV319" s="276"/>
      <c r="AW319" s="276"/>
      <c r="AX319" s="275"/>
      <c r="AY319" s="276"/>
      <c r="AZ319" s="276"/>
      <c r="BA319" s="275"/>
      <c r="BB319" s="276"/>
      <c r="BC319" s="276"/>
      <c r="BD319" s="276"/>
      <c r="BE319" s="276"/>
      <c r="BF319" s="270"/>
      <c r="BG319" s="351"/>
      <c r="BH319" s="270"/>
      <c r="BI319" s="270"/>
      <c r="BJ319" s="276"/>
      <c r="BK319" s="276"/>
      <c r="BL319" s="370"/>
      <c r="BM319" s="373"/>
      <c r="BN319" s="370"/>
      <c r="BO319" s="282"/>
      <c r="BP319" s="276"/>
      <c r="BQ319" s="273"/>
      <c r="BR319" s="281"/>
      <c r="BS319" s="276"/>
      <c r="BT319" s="272"/>
      <c r="BU319" s="272"/>
      <c r="BV319" s="272"/>
      <c r="BW319" s="272"/>
      <c r="BX319" s="272"/>
      <c r="BY319" s="272"/>
      <c r="BZ319" s="272"/>
      <c r="CA319" s="277"/>
      <c r="CB319" s="273"/>
      <c r="CC319" s="276"/>
      <c r="CD319" s="275"/>
      <c r="CE319" s="275"/>
      <c r="CF319" s="270"/>
      <c r="CG319" s="270"/>
      <c r="CH319" s="269"/>
      <c r="CI319" s="281"/>
      <c r="CJ319" s="270"/>
      <c r="CK319" s="278"/>
      <c r="CL319" s="278"/>
      <c r="CM319" s="278"/>
      <c r="CN319" s="279"/>
      <c r="CO319" s="279"/>
      <c r="CP319" s="269"/>
      <c r="CQ319" s="281"/>
      <c r="CR319" s="276"/>
      <c r="CS319" s="272"/>
      <c r="CT319" s="272"/>
      <c r="CU319" s="278"/>
      <c r="CV319" s="278"/>
      <c r="CW319" s="278"/>
      <c r="CX319" s="278"/>
      <c r="CY319" s="278"/>
      <c r="CZ319" s="278"/>
      <c r="DA319" s="278"/>
      <c r="DB319" s="281"/>
      <c r="DC319" s="276"/>
      <c r="DD319" s="276"/>
      <c r="DE319" s="269"/>
      <c r="DF319" s="269"/>
      <c r="DG319" s="270"/>
      <c r="DH319" s="270"/>
      <c r="DI319" s="276"/>
      <c r="DJ319" s="276"/>
      <c r="DK319" s="276"/>
      <c r="DL319" s="276"/>
      <c r="DM319" s="272"/>
      <c r="DN319" s="269"/>
      <c r="DO319" s="269"/>
      <c r="DP319" s="272"/>
      <c r="DQ319" s="269"/>
      <c r="DR319" s="281"/>
      <c r="DS319" s="269"/>
      <c r="DT319" s="274"/>
      <c r="DU319" s="275"/>
      <c r="DV319" s="275"/>
      <c r="DW319" s="273"/>
      <c r="DX319" s="273"/>
      <c r="DY319" s="275"/>
      <c r="DZ319" s="275"/>
      <c r="EA319" s="275"/>
      <c r="EB319" s="275"/>
      <c r="EC319" s="275"/>
      <c r="ED319" s="275"/>
      <c r="EE319" s="275"/>
      <c r="EF319" s="275"/>
      <c r="EG319" s="275"/>
      <c r="EH319" s="275"/>
      <c r="EI319" s="275"/>
      <c r="EJ319" s="275"/>
      <c r="EK319" s="273"/>
      <c r="EL319" s="289"/>
      <c r="EM319" s="289"/>
      <c r="EN319" s="289"/>
      <c r="EO319" s="289"/>
      <c r="EP319" s="289"/>
      <c r="EQ319" s="289"/>
      <c r="ER319" s="289"/>
      <c r="ES319" s="289"/>
      <c r="ET319" s="289"/>
      <c r="EU319" s="289"/>
      <c r="EV319" s="289"/>
      <c r="EW319" s="289"/>
      <c r="EX319" s="289"/>
      <c r="EY319" s="289"/>
      <c r="EZ319" s="289"/>
      <c r="FA319" s="289"/>
      <c r="FB319" s="289"/>
      <c r="FC319" s="289"/>
      <c r="FD319" s="289"/>
      <c r="FE319" s="290"/>
      <c r="FF319" s="290"/>
      <c r="FG319" s="290"/>
      <c r="FH319" s="290"/>
      <c r="FI319" s="290"/>
      <c r="FJ319" s="290"/>
      <c r="FK319" s="290"/>
      <c r="FL319" s="290"/>
      <c r="FM319" s="290"/>
      <c r="FN319" s="290"/>
      <c r="FO319" s="290"/>
      <c r="FP319" s="290"/>
      <c r="FQ319" s="290"/>
      <c r="FR319" s="290"/>
      <c r="FS319" s="290"/>
      <c r="FT319" s="290"/>
      <c r="FU319" s="290"/>
      <c r="FV319" s="290"/>
      <c r="FW319" s="290"/>
      <c r="FX319" s="268"/>
      <c r="FY319" s="268"/>
      <c r="FZ319" s="268"/>
      <c r="GA319" s="268"/>
      <c r="GB319" s="268"/>
      <c r="GC319" s="268"/>
      <c r="GD319" s="268"/>
      <c r="GE319" s="268"/>
      <c r="GF319" s="268"/>
      <c r="GG319" s="268"/>
      <c r="GH319" s="268"/>
      <c r="GI319" s="268"/>
      <c r="GJ319" s="268"/>
      <c r="GK319" s="268"/>
      <c r="GL319" s="268"/>
      <c r="GM319" s="268"/>
      <c r="GN319" s="268"/>
      <c r="GO319" s="268"/>
      <c r="HB319" s="294"/>
      <c r="HC319" s="294"/>
      <c r="HL319" s="341"/>
      <c r="HM319" s="341"/>
      <c r="HN319" s="341"/>
    </row>
    <row r="320" spans="1:222" x14ac:dyDescent="0.3">
      <c r="A320" s="269"/>
      <c r="B320" s="270"/>
      <c r="C320" s="270"/>
      <c r="D320" s="269"/>
      <c r="E320" s="281"/>
      <c r="F320" s="269"/>
      <c r="G320" s="384"/>
      <c r="H320" s="276"/>
      <c r="I320" s="272"/>
      <c r="J320" s="271"/>
      <c r="K320" s="269"/>
      <c r="L320" s="270"/>
      <c r="M320" s="270"/>
      <c r="N320" s="269"/>
      <c r="O320" s="270"/>
      <c r="P320" s="270"/>
      <c r="Q320" s="270"/>
      <c r="R320" s="270"/>
      <c r="S320" s="270"/>
      <c r="T320" s="270"/>
      <c r="U320" s="270"/>
      <c r="V320" s="270"/>
      <c r="W320" s="270"/>
      <c r="X320" s="270"/>
      <c r="Y320" s="270"/>
      <c r="Z320" s="269"/>
      <c r="AA320" s="269"/>
      <c r="AB320" s="269"/>
      <c r="AC320" s="269"/>
      <c r="AD320" s="281"/>
      <c r="AE320" s="281"/>
      <c r="AF320" s="276"/>
      <c r="AG320" s="276"/>
      <c r="AH320" s="281"/>
      <c r="AI320" s="281"/>
      <c r="AJ320" s="269"/>
      <c r="AK320" s="276"/>
      <c r="AL320" s="276"/>
      <c r="AM320" s="270"/>
      <c r="AN320" s="270"/>
      <c r="AO320" s="270"/>
      <c r="AP320" s="270"/>
      <c r="AQ320" s="273"/>
      <c r="AR320" s="273"/>
      <c r="AS320" s="273"/>
      <c r="AT320" s="273"/>
      <c r="AU320" s="270"/>
      <c r="AV320" s="276"/>
      <c r="AW320" s="276"/>
      <c r="AX320" s="275"/>
      <c r="AY320" s="276"/>
      <c r="AZ320" s="276"/>
      <c r="BA320" s="275"/>
      <c r="BB320" s="276"/>
      <c r="BC320" s="276"/>
      <c r="BD320" s="276"/>
      <c r="BE320" s="276"/>
      <c r="BF320" s="270"/>
      <c r="BG320" s="351"/>
      <c r="BH320" s="270"/>
      <c r="BI320" s="270"/>
      <c r="BJ320" s="276"/>
      <c r="BK320" s="276"/>
      <c r="BL320" s="370"/>
      <c r="BM320" s="373"/>
      <c r="BN320" s="370"/>
      <c r="BO320" s="282"/>
      <c r="BP320" s="276"/>
      <c r="BQ320" s="273"/>
      <c r="BR320" s="281"/>
      <c r="BS320" s="276"/>
      <c r="BT320" s="272"/>
      <c r="BU320" s="272"/>
      <c r="BV320" s="272"/>
      <c r="BW320" s="272"/>
      <c r="BX320" s="272"/>
      <c r="BY320" s="272"/>
      <c r="BZ320" s="272"/>
      <c r="CA320" s="277"/>
      <c r="CB320" s="273"/>
      <c r="CC320" s="276"/>
      <c r="CD320" s="275"/>
      <c r="CE320" s="275"/>
      <c r="CF320" s="270"/>
      <c r="CG320" s="270"/>
      <c r="CH320" s="269"/>
      <c r="CI320" s="281"/>
      <c r="CJ320" s="270"/>
      <c r="CK320" s="278"/>
      <c r="CL320" s="278"/>
      <c r="CM320" s="278"/>
      <c r="CN320" s="279"/>
      <c r="CO320" s="279"/>
      <c r="CP320" s="269"/>
      <c r="CQ320" s="281"/>
      <c r="CR320" s="276"/>
      <c r="CS320" s="272"/>
      <c r="CT320" s="272"/>
      <c r="CU320" s="278"/>
      <c r="CV320" s="278"/>
      <c r="CW320" s="278"/>
      <c r="CX320" s="278"/>
      <c r="CY320" s="278"/>
      <c r="CZ320" s="278"/>
      <c r="DA320" s="278"/>
      <c r="DB320" s="281"/>
      <c r="DC320" s="276"/>
      <c r="DD320" s="276"/>
      <c r="DE320" s="269"/>
      <c r="DF320" s="269"/>
      <c r="DG320" s="270"/>
      <c r="DH320" s="270"/>
      <c r="DI320" s="276"/>
      <c r="DJ320" s="276"/>
      <c r="DK320" s="276"/>
      <c r="DL320" s="276"/>
      <c r="DM320" s="272"/>
      <c r="DN320" s="269"/>
      <c r="DO320" s="269"/>
      <c r="DP320" s="272"/>
      <c r="DQ320" s="269"/>
      <c r="DR320" s="281"/>
      <c r="DS320" s="269"/>
      <c r="DT320" s="274"/>
      <c r="DU320" s="275"/>
      <c r="DV320" s="275"/>
      <c r="DW320" s="273"/>
      <c r="DX320" s="273"/>
      <c r="DY320" s="275"/>
      <c r="DZ320" s="275"/>
      <c r="EA320" s="275"/>
      <c r="EB320" s="275"/>
      <c r="EC320" s="275"/>
      <c r="ED320" s="275"/>
      <c r="EE320" s="275"/>
      <c r="EF320" s="275"/>
      <c r="EG320" s="275"/>
      <c r="EH320" s="275"/>
      <c r="EI320" s="275"/>
      <c r="EJ320" s="275"/>
      <c r="EK320" s="273"/>
      <c r="EL320" s="289"/>
      <c r="EM320" s="289"/>
      <c r="EN320" s="289"/>
      <c r="EO320" s="289"/>
      <c r="EP320" s="289"/>
      <c r="EQ320" s="289"/>
      <c r="ER320" s="289"/>
      <c r="ES320" s="289"/>
      <c r="ET320" s="289"/>
      <c r="EU320" s="289"/>
      <c r="EV320" s="289"/>
      <c r="EW320" s="289"/>
      <c r="EX320" s="289"/>
      <c r="EY320" s="289"/>
      <c r="EZ320" s="289"/>
      <c r="FA320" s="289"/>
      <c r="FB320" s="289"/>
      <c r="FC320" s="289"/>
      <c r="FD320" s="289"/>
      <c r="FE320" s="290"/>
      <c r="FF320" s="290"/>
      <c r="FG320" s="290"/>
      <c r="FH320" s="290"/>
      <c r="FI320" s="290"/>
      <c r="FJ320" s="290"/>
      <c r="FK320" s="290"/>
      <c r="FL320" s="290"/>
      <c r="FM320" s="290"/>
      <c r="FN320" s="290"/>
      <c r="FO320" s="290"/>
      <c r="FP320" s="290"/>
      <c r="FQ320" s="290"/>
      <c r="FR320" s="290"/>
      <c r="FS320" s="290"/>
      <c r="FT320" s="290"/>
      <c r="FU320" s="290"/>
      <c r="FV320" s="290"/>
      <c r="FW320" s="290"/>
      <c r="FX320" s="268"/>
      <c r="FY320" s="268"/>
      <c r="FZ320" s="268"/>
      <c r="GA320" s="268"/>
      <c r="GB320" s="268"/>
      <c r="GC320" s="268"/>
      <c r="GD320" s="268"/>
      <c r="GE320" s="268"/>
      <c r="GF320" s="268"/>
      <c r="GG320" s="268"/>
      <c r="GH320" s="268"/>
      <c r="GI320" s="268"/>
      <c r="GJ320" s="268"/>
      <c r="GK320" s="268"/>
      <c r="GL320" s="268"/>
      <c r="GM320" s="268"/>
      <c r="GN320" s="268"/>
      <c r="GO320" s="268"/>
      <c r="HB320" s="294"/>
      <c r="HC320" s="294"/>
      <c r="HL320" s="341"/>
      <c r="HM320" s="341"/>
      <c r="HN320" s="341"/>
    </row>
    <row r="321" spans="1:222" x14ac:dyDescent="0.3">
      <c r="A321" s="269"/>
      <c r="B321" s="270"/>
      <c r="C321" s="270"/>
      <c r="D321" s="269"/>
      <c r="E321" s="281"/>
      <c r="F321" s="269"/>
      <c r="G321" s="384"/>
      <c r="H321" s="276"/>
      <c r="I321" s="272"/>
      <c r="J321" s="271"/>
      <c r="K321" s="269"/>
      <c r="L321" s="270"/>
      <c r="M321" s="270"/>
      <c r="N321" s="269"/>
      <c r="O321" s="270"/>
      <c r="P321" s="270"/>
      <c r="Q321" s="270"/>
      <c r="R321" s="270"/>
      <c r="S321" s="270"/>
      <c r="T321" s="270"/>
      <c r="U321" s="270"/>
      <c r="V321" s="270"/>
      <c r="W321" s="270"/>
      <c r="X321" s="270"/>
      <c r="Y321" s="270"/>
      <c r="Z321" s="269"/>
      <c r="AA321" s="269"/>
      <c r="AB321" s="269"/>
      <c r="AC321" s="269"/>
      <c r="AD321" s="281"/>
      <c r="AE321" s="281"/>
      <c r="AF321" s="276"/>
      <c r="AG321" s="276"/>
      <c r="AH321" s="281"/>
      <c r="AI321" s="281"/>
      <c r="AJ321" s="269"/>
      <c r="AK321" s="276"/>
      <c r="AL321" s="276"/>
      <c r="AM321" s="270"/>
      <c r="AN321" s="270"/>
      <c r="AO321" s="270"/>
      <c r="AP321" s="270"/>
      <c r="AQ321" s="273"/>
      <c r="AR321" s="273"/>
      <c r="AS321" s="273"/>
      <c r="AT321" s="273"/>
      <c r="AU321" s="270"/>
      <c r="AV321" s="276"/>
      <c r="AW321" s="276"/>
      <c r="AX321" s="275"/>
      <c r="AY321" s="276"/>
      <c r="AZ321" s="276"/>
      <c r="BA321" s="275"/>
      <c r="BB321" s="276"/>
      <c r="BC321" s="276"/>
      <c r="BD321" s="276"/>
      <c r="BE321" s="276"/>
      <c r="BF321" s="270"/>
      <c r="BG321" s="351"/>
      <c r="BH321" s="270"/>
      <c r="BI321" s="270"/>
      <c r="BJ321" s="276"/>
      <c r="BK321" s="276"/>
      <c r="BL321" s="370"/>
      <c r="BM321" s="373"/>
      <c r="BN321" s="370"/>
      <c r="BO321" s="282"/>
      <c r="BP321" s="276"/>
      <c r="BQ321" s="273"/>
      <c r="BR321" s="281"/>
      <c r="BS321" s="276"/>
      <c r="BT321" s="272"/>
      <c r="BU321" s="272"/>
      <c r="BV321" s="272"/>
      <c r="BW321" s="272"/>
      <c r="BX321" s="272"/>
      <c r="BY321" s="272"/>
      <c r="BZ321" s="272"/>
      <c r="CA321" s="277"/>
      <c r="CB321" s="273"/>
      <c r="CC321" s="276"/>
      <c r="CD321" s="275"/>
      <c r="CE321" s="275"/>
      <c r="CF321" s="270"/>
      <c r="CG321" s="270"/>
      <c r="CH321" s="269"/>
      <c r="CI321" s="281"/>
      <c r="CJ321" s="270"/>
      <c r="CK321" s="278"/>
      <c r="CL321" s="278"/>
      <c r="CM321" s="278"/>
      <c r="CN321" s="279"/>
      <c r="CO321" s="279"/>
      <c r="CP321" s="269"/>
      <c r="CQ321" s="281"/>
      <c r="CR321" s="276"/>
      <c r="CS321" s="272"/>
      <c r="CT321" s="272"/>
      <c r="CU321" s="278"/>
      <c r="CV321" s="278"/>
      <c r="CW321" s="278"/>
      <c r="CX321" s="278"/>
      <c r="CY321" s="278"/>
      <c r="CZ321" s="278"/>
      <c r="DA321" s="278"/>
      <c r="DB321" s="281"/>
      <c r="DC321" s="276"/>
      <c r="DD321" s="276"/>
      <c r="DE321" s="269"/>
      <c r="DF321" s="269"/>
      <c r="DG321" s="270"/>
      <c r="DH321" s="270"/>
      <c r="DI321" s="276"/>
      <c r="DJ321" s="276"/>
      <c r="DK321" s="276"/>
      <c r="DL321" s="276"/>
      <c r="DM321" s="272"/>
      <c r="DN321" s="269"/>
      <c r="DO321" s="269"/>
      <c r="DP321" s="272"/>
      <c r="DQ321" s="269"/>
      <c r="DR321" s="281"/>
      <c r="DS321" s="269"/>
      <c r="DT321" s="274"/>
      <c r="DU321" s="275"/>
      <c r="DV321" s="275"/>
      <c r="DW321" s="273"/>
      <c r="DX321" s="273"/>
      <c r="DY321" s="275"/>
      <c r="DZ321" s="275"/>
      <c r="EA321" s="275"/>
      <c r="EB321" s="275"/>
      <c r="EC321" s="275"/>
      <c r="ED321" s="275"/>
      <c r="EE321" s="275"/>
      <c r="EF321" s="275"/>
      <c r="EG321" s="275"/>
      <c r="EH321" s="275"/>
      <c r="EI321" s="275"/>
      <c r="EJ321" s="275"/>
      <c r="EK321" s="273"/>
      <c r="EL321" s="289"/>
      <c r="EM321" s="289"/>
      <c r="EN321" s="289"/>
      <c r="EO321" s="289"/>
      <c r="EP321" s="289"/>
      <c r="EQ321" s="289"/>
      <c r="ER321" s="289"/>
      <c r="ES321" s="289"/>
      <c r="ET321" s="289"/>
      <c r="EU321" s="289"/>
      <c r="EV321" s="289"/>
      <c r="EW321" s="289"/>
      <c r="EX321" s="289"/>
      <c r="EY321" s="289"/>
      <c r="EZ321" s="289"/>
      <c r="FA321" s="289"/>
      <c r="FB321" s="289"/>
      <c r="FC321" s="289"/>
      <c r="FD321" s="289"/>
      <c r="FE321" s="290"/>
      <c r="FF321" s="290"/>
      <c r="FG321" s="290"/>
      <c r="FH321" s="290"/>
      <c r="FI321" s="290"/>
      <c r="FJ321" s="290"/>
      <c r="FK321" s="290"/>
      <c r="FL321" s="290"/>
      <c r="FM321" s="290"/>
      <c r="FN321" s="290"/>
      <c r="FO321" s="290"/>
      <c r="FP321" s="290"/>
      <c r="FQ321" s="290"/>
      <c r="FR321" s="290"/>
      <c r="FS321" s="290"/>
      <c r="FT321" s="290"/>
      <c r="FU321" s="290"/>
      <c r="FV321" s="290"/>
      <c r="FW321" s="290"/>
      <c r="FX321" s="268"/>
      <c r="FY321" s="268"/>
      <c r="FZ321" s="268"/>
      <c r="GA321" s="268"/>
      <c r="GB321" s="268"/>
      <c r="GC321" s="268"/>
      <c r="GD321" s="268"/>
      <c r="GE321" s="268"/>
      <c r="GF321" s="268"/>
      <c r="GG321" s="268"/>
      <c r="GH321" s="268"/>
      <c r="GI321" s="268"/>
      <c r="GJ321" s="268"/>
      <c r="GK321" s="268"/>
      <c r="GL321" s="268"/>
      <c r="GM321" s="268"/>
      <c r="GN321" s="268"/>
      <c r="GO321" s="268"/>
      <c r="HB321" s="294"/>
      <c r="HC321" s="294"/>
      <c r="HL321" s="341"/>
      <c r="HM321" s="341"/>
      <c r="HN321" s="341"/>
    </row>
    <row r="322" spans="1:222" x14ac:dyDescent="0.3">
      <c r="A322" s="269"/>
      <c r="B322" s="270"/>
      <c r="C322" s="270"/>
      <c r="D322" s="269"/>
      <c r="E322" s="281"/>
      <c r="F322" s="269"/>
      <c r="G322" s="384"/>
      <c r="H322" s="276"/>
      <c r="I322" s="272"/>
      <c r="J322" s="271"/>
      <c r="K322" s="269"/>
      <c r="L322" s="270"/>
      <c r="M322" s="270"/>
      <c r="N322" s="269"/>
      <c r="O322" s="270"/>
      <c r="P322" s="270"/>
      <c r="Q322" s="270"/>
      <c r="R322" s="270"/>
      <c r="S322" s="270"/>
      <c r="T322" s="270"/>
      <c r="U322" s="270"/>
      <c r="V322" s="270"/>
      <c r="W322" s="270"/>
      <c r="X322" s="270"/>
      <c r="Y322" s="270"/>
      <c r="Z322" s="269"/>
      <c r="AA322" s="269"/>
      <c r="AB322" s="269"/>
      <c r="AC322" s="269"/>
      <c r="AD322" s="281"/>
      <c r="AE322" s="281"/>
      <c r="AF322" s="276"/>
      <c r="AG322" s="276"/>
      <c r="AH322" s="281"/>
      <c r="AI322" s="281"/>
      <c r="AJ322" s="269"/>
      <c r="AK322" s="276"/>
      <c r="AL322" s="276"/>
      <c r="AM322" s="270"/>
      <c r="AN322" s="270"/>
      <c r="AO322" s="270"/>
      <c r="AP322" s="270"/>
      <c r="AQ322" s="273"/>
      <c r="AR322" s="273"/>
      <c r="AS322" s="273"/>
      <c r="AT322" s="273"/>
      <c r="AU322" s="270"/>
      <c r="AV322" s="276"/>
      <c r="AW322" s="276"/>
      <c r="AX322" s="275"/>
      <c r="AY322" s="276"/>
      <c r="AZ322" s="276"/>
      <c r="BA322" s="275"/>
      <c r="BB322" s="276"/>
      <c r="BC322" s="276"/>
      <c r="BD322" s="276"/>
      <c r="BE322" s="276"/>
      <c r="BF322" s="270"/>
      <c r="BG322" s="351"/>
      <c r="BH322" s="270"/>
      <c r="BI322" s="270"/>
      <c r="BJ322" s="276"/>
      <c r="BK322" s="276"/>
      <c r="BL322" s="370"/>
      <c r="BM322" s="373"/>
      <c r="BN322" s="370"/>
      <c r="BO322" s="282"/>
      <c r="BP322" s="276"/>
      <c r="BQ322" s="273"/>
      <c r="BR322" s="281"/>
      <c r="BS322" s="276"/>
      <c r="BT322" s="272"/>
      <c r="BU322" s="272"/>
      <c r="BV322" s="272"/>
      <c r="BW322" s="272"/>
      <c r="BX322" s="272"/>
      <c r="BY322" s="272"/>
      <c r="BZ322" s="272"/>
      <c r="CA322" s="277"/>
      <c r="CB322" s="273"/>
      <c r="CC322" s="276"/>
      <c r="CD322" s="275"/>
      <c r="CE322" s="275"/>
      <c r="CF322" s="270"/>
      <c r="CG322" s="270"/>
      <c r="CH322" s="269"/>
      <c r="CI322" s="281"/>
      <c r="CJ322" s="270"/>
      <c r="CK322" s="278"/>
      <c r="CL322" s="278"/>
      <c r="CM322" s="278"/>
      <c r="CN322" s="279"/>
      <c r="CO322" s="279"/>
      <c r="CP322" s="269"/>
      <c r="CQ322" s="281"/>
      <c r="CR322" s="276"/>
      <c r="CS322" s="272"/>
      <c r="CT322" s="272"/>
      <c r="CU322" s="278"/>
      <c r="CV322" s="278"/>
      <c r="CW322" s="278"/>
      <c r="CX322" s="278"/>
      <c r="CY322" s="278"/>
      <c r="CZ322" s="278"/>
      <c r="DA322" s="278"/>
      <c r="DB322" s="281"/>
      <c r="DC322" s="276"/>
      <c r="DD322" s="276"/>
      <c r="DE322" s="269"/>
      <c r="DF322" s="269"/>
      <c r="DG322" s="270"/>
      <c r="DH322" s="270"/>
      <c r="DI322" s="276"/>
      <c r="DJ322" s="276"/>
      <c r="DK322" s="276"/>
      <c r="DL322" s="276"/>
      <c r="DM322" s="272"/>
      <c r="DN322" s="269"/>
      <c r="DO322" s="269"/>
      <c r="DP322" s="272"/>
      <c r="DQ322" s="269"/>
      <c r="DR322" s="281"/>
      <c r="DS322" s="269"/>
      <c r="DT322" s="274"/>
      <c r="DU322" s="275"/>
      <c r="DV322" s="275"/>
      <c r="DW322" s="273"/>
      <c r="DX322" s="273"/>
      <c r="DY322" s="275"/>
      <c r="DZ322" s="275"/>
      <c r="EA322" s="275"/>
      <c r="EB322" s="275"/>
      <c r="EC322" s="275"/>
      <c r="ED322" s="275"/>
      <c r="EE322" s="275"/>
      <c r="EF322" s="275"/>
      <c r="EG322" s="275"/>
      <c r="EH322" s="275"/>
      <c r="EI322" s="275"/>
      <c r="EJ322" s="275"/>
      <c r="EK322" s="273"/>
      <c r="EL322" s="289"/>
      <c r="EM322" s="289"/>
      <c r="EN322" s="289"/>
      <c r="EO322" s="289"/>
      <c r="EP322" s="289"/>
      <c r="EQ322" s="289"/>
      <c r="ER322" s="289"/>
      <c r="ES322" s="289"/>
      <c r="ET322" s="289"/>
      <c r="EU322" s="289"/>
      <c r="EV322" s="289"/>
      <c r="EW322" s="289"/>
      <c r="EX322" s="289"/>
      <c r="EY322" s="289"/>
      <c r="EZ322" s="289"/>
      <c r="FA322" s="289"/>
      <c r="FB322" s="289"/>
      <c r="FC322" s="289"/>
      <c r="FD322" s="289"/>
      <c r="FE322" s="290"/>
      <c r="FF322" s="290"/>
      <c r="FG322" s="290"/>
      <c r="FH322" s="290"/>
      <c r="FI322" s="290"/>
      <c r="FJ322" s="290"/>
      <c r="FK322" s="290"/>
      <c r="FL322" s="290"/>
      <c r="FM322" s="290"/>
      <c r="FN322" s="290"/>
      <c r="FO322" s="290"/>
      <c r="FP322" s="290"/>
      <c r="FQ322" s="290"/>
      <c r="FR322" s="290"/>
      <c r="FS322" s="290"/>
      <c r="FT322" s="290"/>
      <c r="FU322" s="290"/>
      <c r="FV322" s="290"/>
      <c r="FW322" s="290"/>
      <c r="FX322" s="268"/>
      <c r="FY322" s="268"/>
      <c r="FZ322" s="268"/>
      <c r="GA322" s="268"/>
      <c r="GB322" s="268"/>
      <c r="GC322" s="268"/>
      <c r="GD322" s="268"/>
      <c r="GE322" s="268"/>
      <c r="GF322" s="268"/>
      <c r="GG322" s="268"/>
      <c r="GH322" s="268"/>
      <c r="GI322" s="268"/>
      <c r="GJ322" s="268"/>
      <c r="GK322" s="268"/>
      <c r="GL322" s="268"/>
      <c r="GM322" s="268"/>
      <c r="GN322" s="268"/>
      <c r="GO322" s="268"/>
      <c r="HB322" s="294"/>
      <c r="HC322" s="294"/>
      <c r="HL322" s="341"/>
      <c r="HM322" s="341"/>
      <c r="HN322" s="341"/>
    </row>
    <row r="323" spans="1:222" x14ac:dyDescent="0.3">
      <c r="A323" s="269"/>
      <c r="B323" s="270"/>
      <c r="C323" s="270"/>
      <c r="D323" s="269"/>
      <c r="E323" s="281"/>
      <c r="F323" s="269"/>
      <c r="G323" s="384"/>
      <c r="H323" s="276"/>
      <c r="I323" s="272"/>
      <c r="J323" s="271"/>
      <c r="K323" s="269"/>
      <c r="L323" s="270"/>
      <c r="M323" s="270"/>
      <c r="N323" s="269"/>
      <c r="O323" s="270"/>
      <c r="P323" s="270"/>
      <c r="Q323" s="270"/>
      <c r="R323" s="270"/>
      <c r="S323" s="270"/>
      <c r="T323" s="270"/>
      <c r="U323" s="270"/>
      <c r="V323" s="270"/>
      <c r="W323" s="270"/>
      <c r="X323" s="270"/>
      <c r="Y323" s="270"/>
      <c r="Z323" s="269"/>
      <c r="AA323" s="269"/>
      <c r="AB323" s="269"/>
      <c r="AC323" s="269"/>
      <c r="AD323" s="281"/>
      <c r="AE323" s="281"/>
      <c r="AF323" s="276"/>
      <c r="AG323" s="276"/>
      <c r="AH323" s="281"/>
      <c r="AI323" s="281"/>
      <c r="AJ323" s="269"/>
      <c r="AK323" s="276"/>
      <c r="AL323" s="276"/>
      <c r="AM323" s="270"/>
      <c r="AN323" s="270"/>
      <c r="AO323" s="270"/>
      <c r="AP323" s="270"/>
      <c r="AQ323" s="273"/>
      <c r="AR323" s="273"/>
      <c r="AS323" s="273"/>
      <c r="AT323" s="273"/>
      <c r="AU323" s="270"/>
      <c r="AV323" s="276"/>
      <c r="AW323" s="276"/>
      <c r="AX323" s="275"/>
      <c r="AY323" s="276"/>
      <c r="AZ323" s="276"/>
      <c r="BA323" s="275"/>
      <c r="BB323" s="276"/>
      <c r="BC323" s="276"/>
      <c r="BD323" s="276"/>
      <c r="BE323" s="276"/>
      <c r="BF323" s="270"/>
      <c r="BG323" s="351"/>
      <c r="BH323" s="270"/>
      <c r="BI323" s="270"/>
      <c r="BJ323" s="276"/>
      <c r="BK323" s="276"/>
      <c r="BL323" s="370"/>
      <c r="BM323" s="373"/>
      <c r="BN323" s="370"/>
      <c r="BO323" s="282"/>
      <c r="BP323" s="276"/>
      <c r="BQ323" s="273"/>
      <c r="BR323" s="281"/>
      <c r="BS323" s="276"/>
      <c r="BT323" s="272"/>
      <c r="BU323" s="272"/>
      <c r="BV323" s="272"/>
      <c r="BW323" s="272"/>
      <c r="BX323" s="272"/>
      <c r="BY323" s="272"/>
      <c r="BZ323" s="272"/>
      <c r="CA323" s="277"/>
      <c r="CB323" s="273"/>
      <c r="CC323" s="276"/>
      <c r="CD323" s="275"/>
      <c r="CE323" s="275"/>
      <c r="CF323" s="270"/>
      <c r="CG323" s="270"/>
      <c r="CH323" s="269"/>
      <c r="CI323" s="281"/>
      <c r="CJ323" s="270"/>
      <c r="CK323" s="278"/>
      <c r="CL323" s="278"/>
      <c r="CM323" s="278"/>
      <c r="CN323" s="279"/>
      <c r="CO323" s="279"/>
      <c r="CP323" s="269"/>
      <c r="CQ323" s="281"/>
      <c r="CR323" s="276"/>
      <c r="CS323" s="272"/>
      <c r="CT323" s="272"/>
      <c r="CU323" s="278"/>
      <c r="CV323" s="278"/>
      <c r="CW323" s="278"/>
      <c r="CX323" s="278"/>
      <c r="CY323" s="278"/>
      <c r="CZ323" s="278"/>
      <c r="DA323" s="278"/>
      <c r="DB323" s="281"/>
      <c r="DC323" s="276"/>
      <c r="DD323" s="276"/>
      <c r="DE323" s="269"/>
      <c r="DF323" s="269"/>
      <c r="DG323" s="270"/>
      <c r="DH323" s="270"/>
      <c r="DI323" s="276"/>
      <c r="DJ323" s="276"/>
      <c r="DK323" s="276"/>
      <c r="DL323" s="276"/>
      <c r="DM323" s="272"/>
      <c r="DN323" s="269"/>
      <c r="DO323" s="269"/>
      <c r="DP323" s="272"/>
      <c r="DQ323" s="269"/>
      <c r="DR323" s="281"/>
      <c r="DS323" s="269"/>
      <c r="DT323" s="274"/>
      <c r="DU323" s="275"/>
      <c r="DV323" s="275"/>
      <c r="DW323" s="273"/>
      <c r="DX323" s="273"/>
      <c r="DY323" s="275"/>
      <c r="DZ323" s="275"/>
      <c r="EA323" s="275"/>
      <c r="EB323" s="275"/>
      <c r="EC323" s="275"/>
      <c r="ED323" s="275"/>
      <c r="EE323" s="275"/>
      <c r="EF323" s="275"/>
      <c r="EG323" s="275"/>
      <c r="EH323" s="275"/>
      <c r="EI323" s="275"/>
      <c r="EJ323" s="275"/>
      <c r="EK323" s="273"/>
      <c r="EL323" s="289"/>
      <c r="EM323" s="289"/>
      <c r="EN323" s="289"/>
      <c r="EO323" s="289"/>
      <c r="EP323" s="289"/>
      <c r="EQ323" s="289"/>
      <c r="ER323" s="289"/>
      <c r="ES323" s="289"/>
      <c r="ET323" s="289"/>
      <c r="EU323" s="289"/>
      <c r="EV323" s="289"/>
      <c r="EW323" s="289"/>
      <c r="EX323" s="289"/>
      <c r="EY323" s="289"/>
      <c r="EZ323" s="289"/>
      <c r="FA323" s="289"/>
      <c r="FB323" s="289"/>
      <c r="FC323" s="289"/>
      <c r="FD323" s="289"/>
      <c r="FE323" s="290"/>
      <c r="FF323" s="290"/>
      <c r="FG323" s="290"/>
      <c r="FH323" s="290"/>
      <c r="FI323" s="290"/>
      <c r="FJ323" s="290"/>
      <c r="FK323" s="290"/>
      <c r="FL323" s="290"/>
      <c r="FM323" s="290"/>
      <c r="FN323" s="290"/>
      <c r="FO323" s="290"/>
      <c r="FP323" s="290"/>
      <c r="FQ323" s="290"/>
      <c r="FR323" s="290"/>
      <c r="FS323" s="290"/>
      <c r="FT323" s="290"/>
      <c r="FU323" s="290"/>
      <c r="FV323" s="290"/>
      <c r="FW323" s="290"/>
      <c r="FX323" s="268"/>
      <c r="FY323" s="268"/>
      <c r="FZ323" s="268"/>
      <c r="GA323" s="268"/>
      <c r="GB323" s="268"/>
      <c r="GC323" s="268"/>
      <c r="GD323" s="268"/>
      <c r="GE323" s="268"/>
      <c r="GF323" s="268"/>
      <c r="GG323" s="268"/>
      <c r="GH323" s="268"/>
      <c r="GI323" s="268"/>
      <c r="GJ323" s="268"/>
      <c r="GK323" s="268"/>
      <c r="GL323" s="268"/>
      <c r="GM323" s="268"/>
      <c r="GN323" s="268"/>
      <c r="GO323" s="268"/>
      <c r="HB323" s="294"/>
      <c r="HC323" s="294"/>
      <c r="HL323" s="341"/>
      <c r="HM323" s="341"/>
      <c r="HN323" s="341"/>
    </row>
    <row r="324" spans="1:222" x14ac:dyDescent="0.3">
      <c r="A324" s="269"/>
      <c r="B324" s="270"/>
      <c r="C324" s="270"/>
      <c r="D324" s="269"/>
      <c r="E324" s="281"/>
      <c r="F324" s="269"/>
      <c r="G324" s="384"/>
      <c r="H324" s="276"/>
      <c r="I324" s="272"/>
      <c r="J324" s="271"/>
      <c r="K324" s="269"/>
      <c r="L324" s="270"/>
      <c r="M324" s="270"/>
      <c r="N324" s="269"/>
      <c r="O324" s="270"/>
      <c r="P324" s="270"/>
      <c r="Q324" s="270"/>
      <c r="R324" s="270"/>
      <c r="S324" s="270"/>
      <c r="T324" s="270"/>
      <c r="U324" s="270"/>
      <c r="V324" s="270"/>
      <c r="W324" s="270"/>
      <c r="X324" s="270"/>
      <c r="Y324" s="270"/>
      <c r="Z324" s="269"/>
      <c r="AA324" s="269"/>
      <c r="AB324" s="269"/>
      <c r="AC324" s="269"/>
      <c r="AD324" s="281"/>
      <c r="AE324" s="281"/>
      <c r="AF324" s="276"/>
      <c r="AG324" s="276"/>
      <c r="AH324" s="281"/>
      <c r="AI324" s="281"/>
      <c r="AJ324" s="269"/>
      <c r="AK324" s="276"/>
      <c r="AL324" s="276"/>
      <c r="AM324" s="270"/>
      <c r="AN324" s="270"/>
      <c r="AO324" s="270"/>
      <c r="AP324" s="270"/>
      <c r="AQ324" s="273"/>
      <c r="AR324" s="273"/>
      <c r="AS324" s="273"/>
      <c r="AT324" s="273"/>
      <c r="AU324" s="270"/>
      <c r="AV324" s="276"/>
      <c r="AW324" s="276"/>
      <c r="AX324" s="275"/>
      <c r="AY324" s="276"/>
      <c r="AZ324" s="276"/>
      <c r="BA324" s="275"/>
      <c r="BB324" s="276"/>
      <c r="BC324" s="276"/>
      <c r="BD324" s="276"/>
      <c r="BE324" s="276"/>
      <c r="BF324" s="270"/>
      <c r="BG324" s="351"/>
      <c r="BH324" s="270"/>
      <c r="BI324" s="270"/>
      <c r="BJ324" s="276"/>
      <c r="BK324" s="276"/>
      <c r="BL324" s="370"/>
      <c r="BM324" s="373"/>
      <c r="BN324" s="370"/>
      <c r="BO324" s="282"/>
      <c r="BP324" s="276"/>
      <c r="BQ324" s="273"/>
      <c r="BR324" s="281"/>
      <c r="BS324" s="276"/>
      <c r="BT324" s="272"/>
      <c r="BU324" s="272"/>
      <c r="BV324" s="272"/>
      <c r="BW324" s="272"/>
      <c r="BX324" s="272"/>
      <c r="BY324" s="272"/>
      <c r="BZ324" s="272"/>
      <c r="CA324" s="277"/>
      <c r="CB324" s="273"/>
      <c r="CC324" s="276"/>
      <c r="CD324" s="275"/>
      <c r="CE324" s="275"/>
      <c r="CF324" s="270"/>
      <c r="CG324" s="270"/>
      <c r="CH324" s="269"/>
      <c r="CI324" s="281"/>
      <c r="CJ324" s="270"/>
      <c r="CK324" s="278"/>
      <c r="CL324" s="278"/>
      <c r="CM324" s="278"/>
      <c r="CN324" s="279"/>
      <c r="CO324" s="279"/>
      <c r="CP324" s="269"/>
      <c r="CQ324" s="281"/>
      <c r="CR324" s="276"/>
      <c r="CS324" s="272"/>
      <c r="CT324" s="272"/>
      <c r="CU324" s="278"/>
      <c r="CV324" s="278"/>
      <c r="CW324" s="278"/>
      <c r="CX324" s="278"/>
      <c r="CY324" s="278"/>
      <c r="CZ324" s="278"/>
      <c r="DA324" s="278"/>
      <c r="DB324" s="281"/>
      <c r="DC324" s="276"/>
      <c r="DD324" s="276"/>
      <c r="DE324" s="269"/>
      <c r="DF324" s="269"/>
      <c r="DG324" s="270"/>
      <c r="DH324" s="270"/>
      <c r="DI324" s="276"/>
      <c r="DJ324" s="276"/>
      <c r="DK324" s="276"/>
      <c r="DL324" s="276"/>
      <c r="DM324" s="272"/>
      <c r="DN324" s="269"/>
      <c r="DO324" s="269"/>
      <c r="DP324" s="272"/>
      <c r="DQ324" s="269"/>
      <c r="DR324" s="281"/>
      <c r="DS324" s="269"/>
      <c r="DT324" s="274"/>
      <c r="DU324" s="275"/>
      <c r="DV324" s="275"/>
      <c r="DW324" s="273"/>
      <c r="DX324" s="273"/>
      <c r="DY324" s="275"/>
      <c r="DZ324" s="275"/>
      <c r="EA324" s="275"/>
      <c r="EB324" s="275"/>
      <c r="EC324" s="275"/>
      <c r="ED324" s="275"/>
      <c r="EE324" s="275"/>
      <c r="EF324" s="275"/>
      <c r="EG324" s="275"/>
      <c r="EH324" s="275"/>
      <c r="EI324" s="275"/>
      <c r="EJ324" s="275"/>
      <c r="EK324" s="273"/>
      <c r="EL324" s="289"/>
      <c r="EM324" s="289"/>
      <c r="EN324" s="289"/>
      <c r="EO324" s="289"/>
      <c r="EP324" s="289"/>
      <c r="EQ324" s="289"/>
      <c r="ER324" s="289"/>
      <c r="ES324" s="289"/>
      <c r="ET324" s="289"/>
      <c r="EU324" s="289"/>
      <c r="EV324" s="289"/>
      <c r="EW324" s="289"/>
      <c r="EX324" s="289"/>
      <c r="EY324" s="289"/>
      <c r="EZ324" s="289"/>
      <c r="FA324" s="289"/>
      <c r="FB324" s="289"/>
      <c r="FC324" s="289"/>
      <c r="FD324" s="289"/>
      <c r="FE324" s="290"/>
      <c r="FF324" s="290"/>
      <c r="FG324" s="290"/>
      <c r="FH324" s="290"/>
      <c r="FI324" s="290"/>
      <c r="FJ324" s="290"/>
      <c r="FK324" s="290"/>
      <c r="FL324" s="290"/>
      <c r="FM324" s="290"/>
      <c r="FN324" s="290"/>
      <c r="FO324" s="290"/>
      <c r="FP324" s="290"/>
      <c r="FQ324" s="290"/>
      <c r="FR324" s="290"/>
      <c r="FS324" s="290"/>
      <c r="FT324" s="290"/>
      <c r="FU324" s="290"/>
      <c r="FV324" s="290"/>
      <c r="FW324" s="290"/>
      <c r="FX324" s="268"/>
      <c r="FY324" s="268"/>
      <c r="FZ324" s="268"/>
      <c r="GA324" s="268"/>
      <c r="GB324" s="268"/>
      <c r="GC324" s="268"/>
      <c r="GD324" s="268"/>
      <c r="GE324" s="268"/>
      <c r="GF324" s="268"/>
      <c r="GG324" s="268"/>
      <c r="GH324" s="268"/>
      <c r="GI324" s="268"/>
      <c r="GJ324" s="268"/>
      <c r="GK324" s="268"/>
      <c r="GL324" s="268"/>
      <c r="GM324" s="268"/>
      <c r="GN324" s="268"/>
      <c r="GO324" s="268"/>
      <c r="HB324" s="294"/>
      <c r="HC324" s="294"/>
      <c r="HL324" s="341"/>
      <c r="HM324" s="341"/>
      <c r="HN324" s="341"/>
    </row>
    <row r="325" spans="1:222" x14ac:dyDescent="0.3">
      <c r="A325" s="269"/>
      <c r="B325" s="270"/>
      <c r="C325" s="270"/>
      <c r="D325" s="269"/>
      <c r="E325" s="281"/>
      <c r="F325" s="269"/>
      <c r="G325" s="384"/>
      <c r="H325" s="276"/>
      <c r="I325" s="272"/>
      <c r="J325" s="271"/>
      <c r="K325" s="269"/>
      <c r="L325" s="270"/>
      <c r="M325" s="270"/>
      <c r="N325" s="269"/>
      <c r="O325" s="270"/>
      <c r="P325" s="270"/>
      <c r="Q325" s="270"/>
      <c r="R325" s="270"/>
      <c r="S325" s="270"/>
      <c r="T325" s="270"/>
      <c r="U325" s="270"/>
      <c r="V325" s="270"/>
      <c r="W325" s="270"/>
      <c r="X325" s="270"/>
      <c r="Y325" s="270"/>
      <c r="Z325" s="269"/>
      <c r="AA325" s="269"/>
      <c r="AB325" s="269"/>
      <c r="AC325" s="269"/>
      <c r="AD325" s="281"/>
      <c r="AE325" s="281"/>
      <c r="AF325" s="276"/>
      <c r="AG325" s="276"/>
      <c r="AH325" s="281"/>
      <c r="AI325" s="281"/>
      <c r="AJ325" s="269"/>
      <c r="AK325" s="276"/>
      <c r="AL325" s="276"/>
      <c r="AM325" s="270"/>
      <c r="AN325" s="270"/>
      <c r="AO325" s="270"/>
      <c r="AP325" s="270"/>
      <c r="AQ325" s="273"/>
      <c r="AR325" s="273"/>
      <c r="AS325" s="273"/>
      <c r="AT325" s="273"/>
      <c r="AU325" s="270"/>
      <c r="AV325" s="276"/>
      <c r="AW325" s="276"/>
      <c r="AX325" s="275"/>
      <c r="AY325" s="276"/>
      <c r="AZ325" s="276"/>
      <c r="BA325" s="275"/>
      <c r="BB325" s="276"/>
      <c r="BC325" s="276"/>
      <c r="BD325" s="276"/>
      <c r="BE325" s="276"/>
      <c r="BF325" s="270"/>
      <c r="BG325" s="351"/>
      <c r="BH325" s="270"/>
      <c r="BI325" s="270"/>
      <c r="BJ325" s="276"/>
      <c r="BK325" s="276"/>
      <c r="BL325" s="370"/>
      <c r="BM325" s="373"/>
      <c r="BN325" s="370"/>
      <c r="BO325" s="282"/>
      <c r="BP325" s="276"/>
      <c r="BQ325" s="273"/>
      <c r="BR325" s="281"/>
      <c r="BS325" s="276"/>
      <c r="BT325" s="272"/>
      <c r="BU325" s="272"/>
      <c r="BV325" s="272"/>
      <c r="BW325" s="272"/>
      <c r="BX325" s="272"/>
      <c r="BY325" s="272"/>
      <c r="BZ325" s="272"/>
      <c r="CA325" s="277"/>
      <c r="CB325" s="273"/>
      <c r="CC325" s="276"/>
      <c r="CD325" s="275"/>
      <c r="CE325" s="275"/>
      <c r="CF325" s="270"/>
      <c r="CG325" s="270"/>
      <c r="CH325" s="269"/>
      <c r="CI325" s="281"/>
      <c r="CJ325" s="270"/>
      <c r="CK325" s="278"/>
      <c r="CL325" s="278"/>
      <c r="CM325" s="278"/>
      <c r="CN325" s="279"/>
      <c r="CO325" s="279"/>
      <c r="CP325" s="269"/>
      <c r="CQ325" s="281"/>
      <c r="CR325" s="276"/>
      <c r="CS325" s="272"/>
      <c r="CT325" s="272"/>
      <c r="CU325" s="278"/>
      <c r="CV325" s="278"/>
      <c r="CW325" s="278"/>
      <c r="CX325" s="278"/>
      <c r="CY325" s="278"/>
      <c r="CZ325" s="278"/>
      <c r="DA325" s="278"/>
      <c r="DB325" s="281"/>
      <c r="DC325" s="276"/>
      <c r="DD325" s="276"/>
      <c r="DE325" s="269"/>
      <c r="DF325" s="269"/>
      <c r="DG325" s="270"/>
      <c r="DH325" s="270"/>
      <c r="DI325" s="276"/>
      <c r="DJ325" s="276"/>
      <c r="DK325" s="276"/>
      <c r="DL325" s="276"/>
      <c r="DM325" s="272"/>
      <c r="DN325" s="269"/>
      <c r="DO325" s="269"/>
      <c r="DP325" s="272"/>
      <c r="DQ325" s="269"/>
      <c r="DR325" s="281"/>
      <c r="DS325" s="269"/>
      <c r="DT325" s="274"/>
      <c r="DU325" s="275"/>
      <c r="DV325" s="275"/>
      <c r="DW325" s="273"/>
      <c r="DX325" s="273"/>
      <c r="DY325" s="275"/>
      <c r="DZ325" s="275"/>
      <c r="EA325" s="275"/>
      <c r="EB325" s="275"/>
      <c r="EC325" s="275"/>
      <c r="ED325" s="275"/>
      <c r="EE325" s="275"/>
      <c r="EF325" s="275"/>
      <c r="EG325" s="275"/>
      <c r="EH325" s="275"/>
      <c r="EI325" s="275"/>
      <c r="EJ325" s="275"/>
      <c r="EK325" s="273"/>
      <c r="EL325" s="289"/>
      <c r="EM325" s="289"/>
      <c r="EN325" s="289"/>
      <c r="EO325" s="289"/>
      <c r="EP325" s="289"/>
      <c r="EQ325" s="289"/>
      <c r="ER325" s="289"/>
      <c r="ES325" s="289"/>
      <c r="ET325" s="289"/>
      <c r="EU325" s="289"/>
      <c r="EV325" s="289"/>
      <c r="EW325" s="289"/>
      <c r="EX325" s="289"/>
      <c r="EY325" s="289"/>
      <c r="EZ325" s="289"/>
      <c r="FA325" s="289"/>
      <c r="FB325" s="289"/>
      <c r="FC325" s="289"/>
      <c r="FD325" s="289"/>
      <c r="FE325" s="290"/>
      <c r="FF325" s="290"/>
      <c r="FG325" s="290"/>
      <c r="FH325" s="290"/>
      <c r="FI325" s="290"/>
      <c r="FJ325" s="290"/>
      <c r="FK325" s="290"/>
      <c r="FL325" s="290"/>
      <c r="FM325" s="290"/>
      <c r="FN325" s="290"/>
      <c r="FO325" s="290"/>
      <c r="FP325" s="290"/>
      <c r="FQ325" s="290"/>
      <c r="FR325" s="290"/>
      <c r="FS325" s="290"/>
      <c r="FT325" s="290"/>
      <c r="FU325" s="290"/>
      <c r="FV325" s="290"/>
      <c r="FW325" s="290"/>
      <c r="FX325" s="268"/>
      <c r="FY325" s="268"/>
      <c r="FZ325" s="268"/>
      <c r="GA325" s="268"/>
      <c r="GB325" s="268"/>
      <c r="GC325" s="268"/>
      <c r="GD325" s="268"/>
      <c r="GE325" s="268"/>
      <c r="GF325" s="268"/>
      <c r="GG325" s="268"/>
      <c r="GH325" s="268"/>
      <c r="GI325" s="268"/>
      <c r="GJ325" s="268"/>
      <c r="GK325" s="268"/>
      <c r="GL325" s="268"/>
      <c r="GM325" s="268"/>
      <c r="GN325" s="268"/>
      <c r="GO325" s="268"/>
      <c r="HB325" s="294"/>
      <c r="HC325" s="294"/>
      <c r="HL325" s="341"/>
      <c r="HM325" s="341"/>
      <c r="HN325" s="341"/>
    </row>
    <row r="326" spans="1:222" x14ac:dyDescent="0.3">
      <c r="A326" s="269"/>
      <c r="B326" s="270"/>
      <c r="C326" s="270"/>
      <c r="D326" s="269"/>
      <c r="E326" s="281"/>
      <c r="F326" s="269"/>
      <c r="G326" s="384"/>
      <c r="H326" s="276"/>
      <c r="I326" s="272"/>
      <c r="J326" s="271"/>
      <c r="K326" s="269"/>
      <c r="L326" s="270"/>
      <c r="M326" s="270"/>
      <c r="N326" s="269"/>
      <c r="O326" s="270"/>
      <c r="P326" s="270"/>
      <c r="Q326" s="270"/>
      <c r="R326" s="270"/>
      <c r="S326" s="270"/>
      <c r="T326" s="270"/>
      <c r="U326" s="270"/>
      <c r="V326" s="270"/>
      <c r="W326" s="270"/>
      <c r="X326" s="270"/>
      <c r="Y326" s="270"/>
      <c r="Z326" s="269"/>
      <c r="AA326" s="269"/>
      <c r="AB326" s="269"/>
      <c r="AC326" s="269"/>
      <c r="AD326" s="281"/>
      <c r="AE326" s="281"/>
      <c r="AF326" s="276"/>
      <c r="AG326" s="276"/>
      <c r="AH326" s="281"/>
      <c r="AI326" s="281"/>
      <c r="AJ326" s="269"/>
      <c r="AK326" s="276"/>
      <c r="AL326" s="276"/>
      <c r="AM326" s="270"/>
      <c r="AN326" s="270"/>
      <c r="AO326" s="270"/>
      <c r="AP326" s="270"/>
      <c r="AQ326" s="273"/>
      <c r="AR326" s="273"/>
      <c r="AS326" s="273"/>
      <c r="AT326" s="273"/>
      <c r="AU326" s="270"/>
      <c r="AV326" s="276"/>
      <c r="AW326" s="276"/>
      <c r="AX326" s="275"/>
      <c r="AY326" s="276"/>
      <c r="AZ326" s="276"/>
      <c r="BA326" s="275"/>
      <c r="BB326" s="276"/>
      <c r="BC326" s="276"/>
      <c r="BD326" s="276"/>
      <c r="BE326" s="276"/>
      <c r="BF326" s="270"/>
      <c r="BG326" s="351"/>
      <c r="BH326" s="270"/>
      <c r="BI326" s="270"/>
      <c r="BJ326" s="276"/>
      <c r="BK326" s="276"/>
      <c r="BL326" s="370"/>
      <c r="BM326" s="373"/>
      <c r="BN326" s="370"/>
      <c r="BO326" s="282"/>
      <c r="BP326" s="276"/>
      <c r="BQ326" s="273"/>
      <c r="BR326" s="281"/>
      <c r="BS326" s="276"/>
      <c r="BT326" s="272"/>
      <c r="BU326" s="272"/>
      <c r="BV326" s="272"/>
      <c r="BW326" s="272"/>
      <c r="BX326" s="272"/>
      <c r="BY326" s="272"/>
      <c r="BZ326" s="272"/>
      <c r="CA326" s="277"/>
      <c r="CB326" s="273"/>
      <c r="CC326" s="276"/>
      <c r="CD326" s="275"/>
      <c r="CE326" s="275"/>
      <c r="CF326" s="270"/>
      <c r="CG326" s="270"/>
      <c r="CH326" s="269"/>
      <c r="CI326" s="281"/>
      <c r="CJ326" s="270"/>
      <c r="CK326" s="278"/>
      <c r="CL326" s="278"/>
      <c r="CM326" s="278"/>
      <c r="CN326" s="279"/>
      <c r="CO326" s="279"/>
      <c r="CP326" s="269"/>
      <c r="CQ326" s="281"/>
      <c r="CR326" s="276"/>
      <c r="CS326" s="272"/>
      <c r="CT326" s="272"/>
      <c r="CU326" s="278"/>
      <c r="CV326" s="278"/>
      <c r="CW326" s="278"/>
      <c r="CX326" s="278"/>
      <c r="CY326" s="278"/>
      <c r="CZ326" s="278"/>
      <c r="DA326" s="278"/>
      <c r="DB326" s="281"/>
      <c r="DC326" s="276"/>
      <c r="DD326" s="276"/>
      <c r="DE326" s="269"/>
      <c r="DF326" s="269"/>
      <c r="DG326" s="270"/>
      <c r="DH326" s="270"/>
      <c r="DI326" s="276"/>
      <c r="DJ326" s="276"/>
      <c r="DK326" s="276"/>
      <c r="DL326" s="276"/>
      <c r="DM326" s="272"/>
      <c r="DN326" s="269"/>
      <c r="DO326" s="269"/>
      <c r="DP326" s="272"/>
      <c r="DQ326" s="269"/>
      <c r="DR326" s="281"/>
      <c r="DS326" s="269"/>
      <c r="DT326" s="274"/>
      <c r="DU326" s="275"/>
      <c r="DV326" s="275"/>
      <c r="DW326" s="273"/>
      <c r="DX326" s="273"/>
      <c r="DY326" s="275"/>
      <c r="DZ326" s="275"/>
      <c r="EA326" s="275"/>
      <c r="EB326" s="275"/>
      <c r="EC326" s="275"/>
      <c r="ED326" s="275"/>
      <c r="EE326" s="275"/>
      <c r="EF326" s="275"/>
      <c r="EG326" s="275"/>
      <c r="EH326" s="275"/>
      <c r="EI326" s="275"/>
      <c r="EJ326" s="275"/>
      <c r="EK326" s="273"/>
      <c r="EL326" s="289"/>
      <c r="EM326" s="289"/>
      <c r="EN326" s="289"/>
      <c r="EO326" s="289"/>
      <c r="EP326" s="289"/>
      <c r="EQ326" s="289"/>
      <c r="ER326" s="289"/>
      <c r="ES326" s="289"/>
      <c r="ET326" s="289"/>
      <c r="EU326" s="289"/>
      <c r="EV326" s="289"/>
      <c r="EW326" s="289"/>
      <c r="EX326" s="289"/>
      <c r="EY326" s="289"/>
      <c r="EZ326" s="289"/>
      <c r="FA326" s="289"/>
      <c r="FB326" s="289"/>
      <c r="FC326" s="289"/>
      <c r="FD326" s="289"/>
      <c r="FE326" s="290"/>
      <c r="FF326" s="290"/>
      <c r="FG326" s="290"/>
      <c r="FH326" s="290"/>
      <c r="FI326" s="290"/>
      <c r="FJ326" s="290"/>
      <c r="FK326" s="290"/>
      <c r="FL326" s="290"/>
      <c r="FM326" s="290"/>
      <c r="FN326" s="290"/>
      <c r="FO326" s="290"/>
      <c r="FP326" s="290"/>
      <c r="FQ326" s="290"/>
      <c r="FR326" s="290"/>
      <c r="FS326" s="290"/>
      <c r="FT326" s="290"/>
      <c r="FU326" s="290"/>
      <c r="FV326" s="290"/>
      <c r="FW326" s="290"/>
      <c r="FX326" s="268"/>
      <c r="FY326" s="268"/>
      <c r="FZ326" s="268"/>
      <c r="GA326" s="268"/>
      <c r="GB326" s="268"/>
      <c r="GC326" s="268"/>
      <c r="GD326" s="268"/>
      <c r="GE326" s="268"/>
      <c r="GF326" s="268"/>
      <c r="GG326" s="268"/>
      <c r="GH326" s="268"/>
      <c r="GI326" s="268"/>
      <c r="GJ326" s="268"/>
      <c r="GK326" s="268"/>
      <c r="GL326" s="268"/>
      <c r="GM326" s="268"/>
      <c r="GN326" s="268"/>
      <c r="GO326" s="268"/>
      <c r="HB326" s="294"/>
      <c r="HC326" s="294"/>
      <c r="HL326" s="341"/>
      <c r="HM326" s="341"/>
      <c r="HN326" s="341"/>
    </row>
    <row r="327" spans="1:222" x14ac:dyDescent="0.3">
      <c r="A327" s="269"/>
      <c r="B327" s="270"/>
      <c r="C327" s="270"/>
      <c r="D327" s="269"/>
      <c r="E327" s="281"/>
      <c r="F327" s="269"/>
      <c r="G327" s="384"/>
      <c r="H327" s="276"/>
      <c r="I327" s="272"/>
      <c r="J327" s="271"/>
      <c r="K327" s="269"/>
      <c r="L327" s="270"/>
      <c r="M327" s="270"/>
      <c r="N327" s="269"/>
      <c r="O327" s="270"/>
      <c r="P327" s="270"/>
      <c r="Q327" s="270"/>
      <c r="R327" s="270"/>
      <c r="S327" s="270"/>
      <c r="T327" s="270"/>
      <c r="U327" s="270"/>
      <c r="V327" s="270"/>
      <c r="W327" s="270"/>
      <c r="X327" s="270"/>
      <c r="Y327" s="270"/>
      <c r="Z327" s="269"/>
      <c r="AA327" s="269"/>
      <c r="AB327" s="269"/>
      <c r="AC327" s="269"/>
      <c r="AD327" s="281"/>
      <c r="AE327" s="281"/>
      <c r="AF327" s="276"/>
      <c r="AG327" s="276"/>
      <c r="AH327" s="281"/>
      <c r="AI327" s="281"/>
      <c r="AJ327" s="269"/>
      <c r="AK327" s="276"/>
      <c r="AL327" s="276"/>
      <c r="AM327" s="270"/>
      <c r="AN327" s="270"/>
      <c r="AO327" s="270"/>
      <c r="AP327" s="270"/>
      <c r="AQ327" s="273"/>
      <c r="AR327" s="273"/>
      <c r="AS327" s="273"/>
      <c r="AT327" s="273"/>
      <c r="AU327" s="270"/>
      <c r="AV327" s="276"/>
      <c r="AW327" s="276"/>
      <c r="AX327" s="275"/>
      <c r="AY327" s="276"/>
      <c r="AZ327" s="276"/>
      <c r="BA327" s="275"/>
      <c r="BB327" s="276"/>
      <c r="BC327" s="276"/>
      <c r="BD327" s="276"/>
      <c r="BE327" s="276"/>
      <c r="BF327" s="270"/>
      <c r="BG327" s="351"/>
      <c r="BH327" s="270"/>
      <c r="BI327" s="270"/>
      <c r="BJ327" s="276"/>
      <c r="BK327" s="276"/>
      <c r="BL327" s="370"/>
      <c r="BM327" s="373"/>
      <c r="BN327" s="370"/>
      <c r="BO327" s="282"/>
      <c r="BP327" s="276"/>
      <c r="BQ327" s="273"/>
      <c r="BR327" s="281"/>
      <c r="BS327" s="276"/>
      <c r="BT327" s="272"/>
      <c r="BU327" s="272"/>
      <c r="BV327" s="272"/>
      <c r="BW327" s="272"/>
      <c r="BX327" s="272"/>
      <c r="BY327" s="272"/>
      <c r="BZ327" s="272"/>
      <c r="CA327" s="277"/>
      <c r="CB327" s="273"/>
      <c r="CC327" s="276"/>
      <c r="CD327" s="275"/>
      <c r="CE327" s="275"/>
      <c r="CF327" s="270"/>
      <c r="CG327" s="270"/>
      <c r="CH327" s="269"/>
      <c r="CI327" s="281"/>
      <c r="CJ327" s="270"/>
      <c r="CK327" s="278"/>
      <c r="CL327" s="278"/>
      <c r="CM327" s="278"/>
      <c r="CN327" s="279"/>
      <c r="CO327" s="279"/>
      <c r="CP327" s="269"/>
      <c r="CQ327" s="281"/>
      <c r="CR327" s="276"/>
      <c r="CS327" s="272"/>
      <c r="CT327" s="272"/>
      <c r="CU327" s="278"/>
      <c r="CV327" s="278"/>
      <c r="CW327" s="278"/>
      <c r="CX327" s="278"/>
      <c r="CY327" s="278"/>
      <c r="CZ327" s="278"/>
      <c r="DA327" s="278"/>
      <c r="DB327" s="281"/>
      <c r="DC327" s="276"/>
      <c r="DD327" s="276"/>
      <c r="DE327" s="269"/>
      <c r="DF327" s="269"/>
      <c r="DG327" s="270"/>
      <c r="DH327" s="270"/>
      <c r="DI327" s="276"/>
      <c r="DJ327" s="276"/>
      <c r="DK327" s="276"/>
      <c r="DL327" s="276"/>
      <c r="DM327" s="272"/>
      <c r="DN327" s="269"/>
      <c r="DO327" s="269"/>
      <c r="DP327" s="272"/>
      <c r="DQ327" s="269"/>
      <c r="DR327" s="281"/>
      <c r="DS327" s="269"/>
      <c r="DT327" s="274"/>
      <c r="DU327" s="275"/>
      <c r="DV327" s="275"/>
      <c r="DW327" s="273"/>
      <c r="DX327" s="273"/>
      <c r="DY327" s="275"/>
      <c r="DZ327" s="275"/>
      <c r="EA327" s="275"/>
      <c r="EB327" s="275"/>
      <c r="EC327" s="275"/>
      <c r="ED327" s="275"/>
      <c r="EE327" s="275"/>
      <c r="EF327" s="275"/>
      <c r="EG327" s="275"/>
      <c r="EH327" s="275"/>
      <c r="EI327" s="275"/>
      <c r="EJ327" s="275"/>
      <c r="EK327" s="273"/>
      <c r="EL327" s="289"/>
      <c r="EM327" s="289"/>
      <c r="EN327" s="289"/>
      <c r="EO327" s="289"/>
      <c r="EP327" s="289"/>
      <c r="EQ327" s="289"/>
      <c r="ER327" s="289"/>
      <c r="ES327" s="289"/>
      <c r="ET327" s="289"/>
      <c r="EU327" s="289"/>
      <c r="EV327" s="289"/>
      <c r="EW327" s="289"/>
      <c r="EX327" s="289"/>
      <c r="EY327" s="289"/>
      <c r="EZ327" s="289"/>
      <c r="FA327" s="289"/>
      <c r="FB327" s="289"/>
      <c r="FC327" s="289"/>
      <c r="FD327" s="289"/>
      <c r="FE327" s="290"/>
      <c r="FF327" s="290"/>
      <c r="FG327" s="290"/>
      <c r="FH327" s="290"/>
      <c r="FI327" s="290"/>
      <c r="FJ327" s="290"/>
      <c r="FK327" s="290"/>
      <c r="FL327" s="290"/>
      <c r="FM327" s="290"/>
      <c r="FN327" s="290"/>
      <c r="FO327" s="290"/>
      <c r="FP327" s="290"/>
      <c r="FQ327" s="290"/>
      <c r="FR327" s="290"/>
      <c r="FS327" s="290"/>
      <c r="FT327" s="290"/>
      <c r="FU327" s="290"/>
      <c r="FV327" s="290"/>
      <c r="FW327" s="290"/>
      <c r="FX327" s="268"/>
      <c r="FY327" s="268"/>
      <c r="FZ327" s="268"/>
      <c r="GA327" s="268"/>
      <c r="GB327" s="268"/>
      <c r="GC327" s="268"/>
      <c r="GD327" s="268"/>
      <c r="GE327" s="268"/>
      <c r="GF327" s="268"/>
      <c r="GG327" s="268"/>
      <c r="GH327" s="268"/>
      <c r="GI327" s="268"/>
      <c r="GJ327" s="268"/>
      <c r="GK327" s="268"/>
      <c r="GL327" s="268"/>
      <c r="GM327" s="268"/>
      <c r="GN327" s="268"/>
      <c r="GO327" s="268"/>
      <c r="HB327" s="294"/>
      <c r="HC327" s="294"/>
      <c r="HL327" s="341"/>
      <c r="HM327" s="341"/>
      <c r="HN327" s="341"/>
    </row>
    <row r="328" spans="1:222" x14ac:dyDescent="0.3">
      <c r="A328" s="269"/>
      <c r="B328" s="270"/>
      <c r="C328" s="270"/>
      <c r="D328" s="269"/>
      <c r="E328" s="281"/>
      <c r="F328" s="269"/>
      <c r="G328" s="384"/>
      <c r="H328" s="276"/>
      <c r="I328" s="272"/>
      <c r="J328" s="271"/>
      <c r="K328" s="269"/>
      <c r="L328" s="270"/>
      <c r="M328" s="270"/>
      <c r="N328" s="269"/>
      <c r="O328" s="270"/>
      <c r="P328" s="270"/>
      <c r="Q328" s="270"/>
      <c r="R328" s="270"/>
      <c r="S328" s="270"/>
      <c r="T328" s="270"/>
      <c r="U328" s="270"/>
      <c r="V328" s="270"/>
      <c r="W328" s="270"/>
      <c r="X328" s="270"/>
      <c r="Y328" s="270"/>
      <c r="Z328" s="269"/>
      <c r="AA328" s="269"/>
      <c r="AB328" s="269"/>
      <c r="AC328" s="269"/>
      <c r="AD328" s="281"/>
      <c r="AE328" s="281"/>
      <c r="AF328" s="276"/>
      <c r="AG328" s="276"/>
      <c r="AH328" s="281"/>
      <c r="AI328" s="281"/>
      <c r="AJ328" s="269"/>
      <c r="AK328" s="276"/>
      <c r="AL328" s="276"/>
      <c r="AM328" s="270"/>
      <c r="AN328" s="270"/>
      <c r="AO328" s="270"/>
      <c r="AP328" s="270"/>
      <c r="AQ328" s="273"/>
      <c r="AR328" s="273"/>
      <c r="AS328" s="273"/>
      <c r="AT328" s="273"/>
      <c r="AU328" s="270"/>
      <c r="AV328" s="276"/>
      <c r="AW328" s="276"/>
      <c r="AX328" s="275"/>
      <c r="AY328" s="276"/>
      <c r="AZ328" s="276"/>
      <c r="BA328" s="275"/>
      <c r="BB328" s="276"/>
      <c r="BC328" s="276"/>
      <c r="BD328" s="276"/>
      <c r="BE328" s="276"/>
      <c r="BF328" s="270"/>
      <c r="BG328" s="351"/>
      <c r="BH328" s="270"/>
      <c r="BI328" s="270"/>
      <c r="BJ328" s="276"/>
      <c r="BK328" s="276"/>
      <c r="BL328" s="370"/>
      <c r="BM328" s="373"/>
      <c r="BN328" s="370"/>
      <c r="BO328" s="282"/>
      <c r="BP328" s="276"/>
      <c r="BQ328" s="273"/>
      <c r="BR328" s="281"/>
      <c r="BS328" s="276"/>
      <c r="BT328" s="272"/>
      <c r="BU328" s="272"/>
      <c r="BV328" s="272"/>
      <c r="BW328" s="272"/>
      <c r="BX328" s="272"/>
      <c r="BY328" s="272"/>
      <c r="BZ328" s="272"/>
      <c r="CA328" s="277"/>
      <c r="CB328" s="273"/>
      <c r="CC328" s="276"/>
      <c r="CD328" s="275"/>
      <c r="CE328" s="275"/>
      <c r="CF328" s="270"/>
      <c r="CG328" s="270"/>
      <c r="CH328" s="269"/>
      <c r="CI328" s="281"/>
      <c r="CJ328" s="270"/>
      <c r="CK328" s="278"/>
      <c r="CL328" s="278"/>
      <c r="CM328" s="278"/>
      <c r="CN328" s="279"/>
      <c r="CO328" s="279"/>
      <c r="CP328" s="269"/>
      <c r="CQ328" s="281"/>
      <c r="CR328" s="276"/>
      <c r="CS328" s="272"/>
      <c r="CT328" s="272"/>
      <c r="CU328" s="278"/>
      <c r="CV328" s="278"/>
      <c r="CW328" s="278"/>
      <c r="CX328" s="278"/>
      <c r="CY328" s="278"/>
      <c r="CZ328" s="278"/>
      <c r="DA328" s="278"/>
      <c r="DB328" s="281"/>
      <c r="DC328" s="276"/>
      <c r="DD328" s="276"/>
      <c r="DE328" s="269"/>
      <c r="DF328" s="269"/>
      <c r="DG328" s="270"/>
      <c r="DH328" s="270"/>
      <c r="DI328" s="276"/>
      <c r="DJ328" s="276"/>
      <c r="DK328" s="276"/>
      <c r="DL328" s="276"/>
      <c r="DM328" s="272"/>
      <c r="DN328" s="269"/>
      <c r="DO328" s="269"/>
      <c r="DP328" s="272"/>
      <c r="DQ328" s="269"/>
      <c r="DR328" s="281"/>
      <c r="DS328" s="269"/>
      <c r="DT328" s="274"/>
      <c r="DU328" s="275"/>
      <c r="DV328" s="275"/>
      <c r="DW328" s="273"/>
      <c r="DX328" s="273"/>
      <c r="DY328" s="275"/>
      <c r="DZ328" s="275"/>
      <c r="EA328" s="275"/>
      <c r="EB328" s="275"/>
      <c r="EC328" s="275"/>
      <c r="ED328" s="275"/>
      <c r="EE328" s="275"/>
      <c r="EF328" s="275"/>
      <c r="EG328" s="275"/>
      <c r="EH328" s="275"/>
      <c r="EI328" s="275"/>
      <c r="EJ328" s="275"/>
      <c r="EK328" s="273"/>
      <c r="EL328" s="289"/>
      <c r="EM328" s="289"/>
      <c r="EN328" s="289"/>
      <c r="EO328" s="289"/>
      <c r="EP328" s="289"/>
      <c r="EQ328" s="289"/>
      <c r="ER328" s="289"/>
      <c r="ES328" s="289"/>
      <c r="ET328" s="289"/>
      <c r="EU328" s="289"/>
      <c r="EV328" s="289"/>
      <c r="EW328" s="289"/>
      <c r="EX328" s="289"/>
      <c r="EY328" s="289"/>
      <c r="EZ328" s="289"/>
      <c r="FA328" s="289"/>
      <c r="FB328" s="289"/>
      <c r="FC328" s="289"/>
      <c r="FD328" s="289"/>
      <c r="FE328" s="290"/>
      <c r="FF328" s="290"/>
      <c r="FG328" s="290"/>
      <c r="FH328" s="290"/>
      <c r="FI328" s="290"/>
      <c r="FJ328" s="290"/>
      <c r="FK328" s="290"/>
      <c r="FL328" s="290"/>
      <c r="FM328" s="290"/>
      <c r="FN328" s="290"/>
      <c r="FO328" s="290"/>
      <c r="FP328" s="290"/>
      <c r="FQ328" s="290"/>
      <c r="FR328" s="290"/>
      <c r="FS328" s="290"/>
      <c r="FT328" s="290"/>
      <c r="FU328" s="290"/>
      <c r="FV328" s="290"/>
      <c r="FW328" s="290"/>
      <c r="FX328" s="268"/>
      <c r="FY328" s="268"/>
      <c r="FZ328" s="268"/>
      <c r="GA328" s="268"/>
      <c r="GB328" s="268"/>
      <c r="GC328" s="268"/>
      <c r="GD328" s="268"/>
      <c r="GE328" s="268"/>
      <c r="GF328" s="268"/>
      <c r="GG328" s="268"/>
      <c r="GH328" s="268"/>
      <c r="GI328" s="268"/>
      <c r="GJ328" s="268"/>
      <c r="GK328" s="268"/>
      <c r="GL328" s="268"/>
      <c r="GM328" s="268"/>
      <c r="GN328" s="268"/>
      <c r="GO328" s="268"/>
      <c r="HB328" s="294"/>
      <c r="HC328" s="294"/>
      <c r="HL328" s="341"/>
      <c r="HM328" s="341"/>
      <c r="HN328" s="341"/>
    </row>
    <row r="329" spans="1:222" x14ac:dyDescent="0.3">
      <c r="A329" s="269"/>
      <c r="B329" s="270"/>
      <c r="C329" s="270"/>
      <c r="D329" s="269"/>
      <c r="E329" s="281"/>
      <c r="F329" s="269"/>
      <c r="G329" s="384"/>
      <c r="H329" s="276"/>
      <c r="I329" s="272"/>
      <c r="J329" s="271"/>
      <c r="K329" s="269"/>
      <c r="L329" s="270"/>
      <c r="M329" s="270"/>
      <c r="N329" s="269"/>
      <c r="O329" s="270"/>
      <c r="P329" s="270"/>
      <c r="Q329" s="270"/>
      <c r="R329" s="270"/>
      <c r="S329" s="270"/>
      <c r="T329" s="270"/>
      <c r="U329" s="270"/>
      <c r="V329" s="270"/>
      <c r="W329" s="270"/>
      <c r="X329" s="270"/>
      <c r="Y329" s="270"/>
      <c r="Z329" s="269"/>
      <c r="AA329" s="269"/>
      <c r="AB329" s="269"/>
      <c r="AC329" s="269"/>
      <c r="AD329" s="281"/>
      <c r="AE329" s="281"/>
      <c r="AF329" s="276"/>
      <c r="AG329" s="276"/>
      <c r="AH329" s="281"/>
      <c r="AI329" s="281"/>
      <c r="AJ329" s="269"/>
      <c r="AK329" s="276"/>
      <c r="AL329" s="276"/>
      <c r="AM329" s="270"/>
      <c r="AN329" s="270"/>
      <c r="AO329" s="270"/>
      <c r="AP329" s="270"/>
      <c r="AQ329" s="273"/>
      <c r="AR329" s="273"/>
      <c r="AS329" s="273"/>
      <c r="AT329" s="273"/>
      <c r="AU329" s="270"/>
      <c r="AV329" s="276"/>
      <c r="AW329" s="276"/>
      <c r="AX329" s="275"/>
      <c r="AY329" s="276"/>
      <c r="AZ329" s="276"/>
      <c r="BA329" s="275"/>
      <c r="BB329" s="276"/>
      <c r="BC329" s="276"/>
      <c r="BD329" s="276"/>
      <c r="BE329" s="276"/>
      <c r="BF329" s="270"/>
      <c r="BG329" s="351"/>
      <c r="BH329" s="270"/>
      <c r="BI329" s="270"/>
      <c r="BJ329" s="276"/>
      <c r="BK329" s="276"/>
      <c r="BL329" s="370"/>
      <c r="BM329" s="373"/>
      <c r="BN329" s="370"/>
      <c r="BO329" s="282"/>
      <c r="BP329" s="276"/>
      <c r="BQ329" s="273"/>
      <c r="BR329" s="281"/>
      <c r="BS329" s="276"/>
      <c r="BT329" s="272"/>
      <c r="BU329" s="272"/>
      <c r="BV329" s="272"/>
      <c r="BW329" s="272"/>
      <c r="BX329" s="272"/>
      <c r="BY329" s="272"/>
      <c r="BZ329" s="272"/>
      <c r="CA329" s="277"/>
      <c r="CB329" s="273"/>
      <c r="CC329" s="276"/>
      <c r="CD329" s="275"/>
      <c r="CE329" s="275"/>
      <c r="CF329" s="270"/>
      <c r="CG329" s="270"/>
      <c r="CH329" s="269"/>
      <c r="CI329" s="281"/>
      <c r="CJ329" s="270"/>
      <c r="CK329" s="278"/>
      <c r="CL329" s="278"/>
      <c r="CM329" s="278"/>
      <c r="CN329" s="279"/>
      <c r="CO329" s="279"/>
      <c r="CP329" s="269"/>
      <c r="CQ329" s="281"/>
      <c r="CR329" s="276"/>
      <c r="CS329" s="272"/>
      <c r="CT329" s="272"/>
      <c r="CU329" s="278"/>
      <c r="CV329" s="278"/>
      <c r="CW329" s="278"/>
      <c r="CX329" s="278"/>
      <c r="CY329" s="278"/>
      <c r="CZ329" s="278"/>
      <c r="DA329" s="278"/>
      <c r="DB329" s="281"/>
      <c r="DC329" s="276"/>
      <c r="DD329" s="276"/>
      <c r="DE329" s="269"/>
      <c r="DF329" s="269"/>
      <c r="DG329" s="270"/>
      <c r="DH329" s="270"/>
      <c r="DI329" s="276"/>
      <c r="DJ329" s="276"/>
      <c r="DK329" s="276"/>
      <c r="DL329" s="276"/>
      <c r="DM329" s="272"/>
      <c r="DN329" s="269"/>
      <c r="DO329" s="269"/>
      <c r="DP329" s="272"/>
      <c r="DQ329" s="269"/>
      <c r="DR329" s="281"/>
      <c r="DS329" s="269"/>
      <c r="DT329" s="274"/>
      <c r="DU329" s="275"/>
      <c r="DV329" s="275"/>
      <c r="DW329" s="273"/>
      <c r="DX329" s="273"/>
      <c r="DY329" s="275"/>
      <c r="DZ329" s="275"/>
      <c r="EA329" s="275"/>
      <c r="EB329" s="275"/>
      <c r="EC329" s="275"/>
      <c r="ED329" s="275"/>
      <c r="EE329" s="275"/>
      <c r="EF329" s="275"/>
      <c r="EG329" s="275"/>
      <c r="EH329" s="275"/>
      <c r="EI329" s="275"/>
      <c r="EJ329" s="275"/>
      <c r="EK329" s="273"/>
      <c r="EL329" s="289"/>
      <c r="EM329" s="289"/>
      <c r="EN329" s="289"/>
      <c r="EO329" s="289"/>
      <c r="EP329" s="289"/>
      <c r="EQ329" s="289"/>
      <c r="ER329" s="289"/>
      <c r="ES329" s="289"/>
      <c r="ET329" s="289"/>
      <c r="EU329" s="289"/>
      <c r="EV329" s="289"/>
      <c r="EW329" s="289"/>
      <c r="EX329" s="289"/>
      <c r="EY329" s="289"/>
      <c r="EZ329" s="289"/>
      <c r="FA329" s="289"/>
      <c r="FB329" s="289"/>
      <c r="FC329" s="289"/>
      <c r="FD329" s="289"/>
      <c r="FE329" s="290"/>
      <c r="FF329" s="290"/>
      <c r="FG329" s="290"/>
      <c r="FH329" s="290"/>
      <c r="FI329" s="290"/>
      <c r="FJ329" s="290"/>
      <c r="FK329" s="290"/>
      <c r="FL329" s="290"/>
      <c r="FM329" s="290"/>
      <c r="FN329" s="290"/>
      <c r="FO329" s="290"/>
      <c r="FP329" s="290"/>
      <c r="FQ329" s="290"/>
      <c r="FR329" s="290"/>
      <c r="FS329" s="290"/>
      <c r="FT329" s="290"/>
      <c r="FU329" s="290"/>
      <c r="FV329" s="290"/>
      <c r="FW329" s="290"/>
      <c r="FX329" s="268"/>
      <c r="FY329" s="268"/>
      <c r="FZ329" s="268"/>
      <c r="GA329" s="268"/>
      <c r="GB329" s="268"/>
      <c r="GC329" s="268"/>
      <c r="GD329" s="268"/>
      <c r="GE329" s="268"/>
      <c r="GF329" s="268"/>
      <c r="GG329" s="268"/>
      <c r="GH329" s="268"/>
      <c r="GI329" s="268"/>
      <c r="GJ329" s="268"/>
      <c r="GK329" s="268"/>
      <c r="GL329" s="268"/>
      <c r="GM329" s="268"/>
      <c r="GN329" s="268"/>
      <c r="GO329" s="268"/>
      <c r="HB329" s="294"/>
      <c r="HC329" s="294"/>
      <c r="HL329" s="341"/>
      <c r="HM329" s="341"/>
      <c r="HN329" s="341"/>
    </row>
    <row r="330" spans="1:222" x14ac:dyDescent="0.3">
      <c r="A330" s="269"/>
      <c r="B330" s="270"/>
      <c r="C330" s="270"/>
      <c r="D330" s="269"/>
      <c r="E330" s="281"/>
      <c r="F330" s="269"/>
      <c r="G330" s="384"/>
      <c r="H330" s="276"/>
      <c r="I330" s="272"/>
      <c r="J330" s="271"/>
      <c r="K330" s="269"/>
      <c r="L330" s="270"/>
      <c r="M330" s="270"/>
      <c r="N330" s="269"/>
      <c r="O330" s="270"/>
      <c r="P330" s="270"/>
      <c r="Q330" s="270"/>
      <c r="R330" s="270"/>
      <c r="S330" s="270"/>
      <c r="T330" s="270"/>
      <c r="U330" s="270"/>
      <c r="V330" s="270"/>
      <c r="W330" s="270"/>
      <c r="X330" s="270"/>
      <c r="Y330" s="270"/>
      <c r="Z330" s="269"/>
      <c r="AA330" s="269"/>
      <c r="AB330" s="269"/>
      <c r="AC330" s="269"/>
      <c r="AD330" s="281"/>
      <c r="AE330" s="281"/>
      <c r="AF330" s="276"/>
      <c r="AG330" s="276"/>
      <c r="AH330" s="281"/>
      <c r="AI330" s="281"/>
      <c r="AJ330" s="269"/>
      <c r="AK330" s="276"/>
      <c r="AL330" s="276"/>
      <c r="AM330" s="270"/>
      <c r="AN330" s="270"/>
      <c r="AO330" s="270"/>
      <c r="AP330" s="270"/>
      <c r="AQ330" s="273"/>
      <c r="AR330" s="273"/>
      <c r="AS330" s="273"/>
      <c r="AT330" s="273"/>
      <c r="AU330" s="270"/>
      <c r="AV330" s="276"/>
      <c r="AW330" s="276"/>
      <c r="AX330" s="275"/>
      <c r="AY330" s="276"/>
      <c r="AZ330" s="276"/>
      <c r="BA330" s="275"/>
      <c r="BB330" s="276"/>
      <c r="BC330" s="276"/>
      <c r="BD330" s="276"/>
      <c r="BE330" s="276"/>
      <c r="BF330" s="270"/>
      <c r="BG330" s="351"/>
      <c r="BH330" s="270"/>
      <c r="BI330" s="270"/>
      <c r="BJ330" s="276"/>
      <c r="BK330" s="276"/>
      <c r="BL330" s="370"/>
      <c r="BM330" s="373"/>
      <c r="BN330" s="370"/>
      <c r="BO330" s="282"/>
      <c r="BP330" s="276"/>
      <c r="BQ330" s="273"/>
      <c r="BR330" s="281"/>
      <c r="BS330" s="276"/>
      <c r="BT330" s="272"/>
      <c r="BU330" s="272"/>
      <c r="BV330" s="272"/>
      <c r="BW330" s="272"/>
      <c r="BX330" s="272"/>
      <c r="BY330" s="272"/>
      <c r="BZ330" s="272"/>
      <c r="CA330" s="277"/>
      <c r="CB330" s="273"/>
      <c r="CC330" s="276"/>
      <c r="CD330" s="275"/>
      <c r="CE330" s="275"/>
      <c r="CF330" s="270"/>
      <c r="CG330" s="270"/>
      <c r="CH330" s="269"/>
      <c r="CI330" s="281"/>
      <c r="CJ330" s="270"/>
      <c r="CK330" s="278"/>
      <c r="CL330" s="278"/>
      <c r="CM330" s="278"/>
      <c r="CN330" s="279"/>
      <c r="CO330" s="279"/>
      <c r="CP330" s="269"/>
      <c r="CQ330" s="281"/>
      <c r="CR330" s="276"/>
      <c r="CS330" s="272"/>
      <c r="CT330" s="272"/>
      <c r="CU330" s="278"/>
      <c r="CV330" s="278"/>
      <c r="CW330" s="278"/>
      <c r="CX330" s="278"/>
      <c r="CY330" s="278"/>
      <c r="CZ330" s="278"/>
      <c r="DA330" s="278"/>
      <c r="DB330" s="281"/>
      <c r="DC330" s="276"/>
      <c r="DD330" s="276"/>
      <c r="DE330" s="269"/>
      <c r="DF330" s="269"/>
      <c r="DG330" s="270"/>
      <c r="DH330" s="270"/>
      <c r="DI330" s="276"/>
      <c r="DJ330" s="276"/>
      <c r="DK330" s="276"/>
      <c r="DL330" s="276"/>
      <c r="DM330" s="272"/>
      <c r="DN330" s="269"/>
      <c r="DO330" s="269"/>
      <c r="DP330" s="272"/>
      <c r="DQ330" s="269"/>
      <c r="DR330" s="281"/>
      <c r="DS330" s="269"/>
      <c r="DT330" s="274"/>
      <c r="DU330" s="275"/>
      <c r="DV330" s="275"/>
      <c r="DW330" s="273"/>
      <c r="DX330" s="273"/>
      <c r="DY330" s="275"/>
      <c r="DZ330" s="275"/>
      <c r="EA330" s="275"/>
      <c r="EB330" s="275"/>
      <c r="EC330" s="275"/>
      <c r="ED330" s="275"/>
      <c r="EE330" s="275"/>
      <c r="EF330" s="275"/>
      <c r="EG330" s="275"/>
      <c r="EH330" s="275"/>
      <c r="EI330" s="275"/>
      <c r="EJ330" s="275"/>
      <c r="EK330" s="273"/>
      <c r="EL330" s="289"/>
      <c r="EM330" s="289"/>
      <c r="EN330" s="289"/>
      <c r="EO330" s="289"/>
      <c r="EP330" s="289"/>
      <c r="EQ330" s="289"/>
      <c r="ER330" s="289"/>
      <c r="ES330" s="289"/>
      <c r="ET330" s="289"/>
      <c r="EU330" s="289"/>
      <c r="EV330" s="289"/>
      <c r="EW330" s="289"/>
      <c r="EX330" s="289"/>
      <c r="EY330" s="289"/>
      <c r="EZ330" s="289"/>
      <c r="FA330" s="289"/>
      <c r="FB330" s="289"/>
      <c r="FC330" s="289"/>
      <c r="FD330" s="289"/>
      <c r="FE330" s="290"/>
      <c r="FF330" s="290"/>
      <c r="FG330" s="290"/>
      <c r="FH330" s="290"/>
      <c r="FI330" s="290"/>
      <c r="FJ330" s="290"/>
      <c r="FK330" s="290"/>
      <c r="FL330" s="290"/>
      <c r="FM330" s="290"/>
      <c r="FN330" s="290"/>
      <c r="FO330" s="290"/>
      <c r="FP330" s="290"/>
      <c r="FQ330" s="290"/>
      <c r="FR330" s="290"/>
      <c r="FS330" s="290"/>
      <c r="FT330" s="290"/>
      <c r="FU330" s="290"/>
      <c r="FV330" s="290"/>
      <c r="FW330" s="290"/>
      <c r="FX330" s="268"/>
      <c r="FY330" s="268"/>
      <c r="FZ330" s="268"/>
      <c r="GA330" s="268"/>
      <c r="GB330" s="268"/>
      <c r="GC330" s="268"/>
      <c r="GD330" s="268"/>
      <c r="GE330" s="268"/>
      <c r="GF330" s="268"/>
      <c r="GG330" s="268"/>
      <c r="GH330" s="268"/>
      <c r="GI330" s="268"/>
      <c r="GJ330" s="268"/>
      <c r="GK330" s="268"/>
      <c r="GL330" s="268"/>
      <c r="GM330" s="268"/>
      <c r="GN330" s="268"/>
      <c r="GO330" s="268"/>
      <c r="HB330" s="294"/>
      <c r="HC330" s="294"/>
      <c r="HL330" s="341"/>
      <c r="HM330" s="341"/>
      <c r="HN330" s="341"/>
    </row>
    <row r="331" spans="1:222" x14ac:dyDescent="0.3">
      <c r="A331" s="269"/>
      <c r="B331" s="270"/>
      <c r="C331" s="270"/>
      <c r="D331" s="269"/>
      <c r="E331" s="281"/>
      <c r="F331" s="269"/>
      <c r="G331" s="384"/>
      <c r="H331" s="276"/>
      <c r="I331" s="272"/>
      <c r="J331" s="271"/>
      <c r="K331" s="269"/>
      <c r="L331" s="270"/>
      <c r="M331" s="270"/>
      <c r="N331" s="269"/>
      <c r="O331" s="270"/>
      <c r="P331" s="270"/>
      <c r="Q331" s="270"/>
      <c r="R331" s="270"/>
      <c r="S331" s="270"/>
      <c r="T331" s="270"/>
      <c r="U331" s="270"/>
      <c r="V331" s="270"/>
      <c r="W331" s="270"/>
      <c r="X331" s="270"/>
      <c r="Y331" s="270"/>
      <c r="Z331" s="269"/>
      <c r="AA331" s="269"/>
      <c r="AB331" s="269"/>
      <c r="AC331" s="269"/>
      <c r="AD331" s="281"/>
      <c r="AE331" s="281"/>
      <c r="AF331" s="276"/>
      <c r="AG331" s="276"/>
      <c r="AH331" s="281"/>
      <c r="AI331" s="281"/>
      <c r="AJ331" s="269"/>
      <c r="AK331" s="276"/>
      <c r="AL331" s="276"/>
      <c r="AM331" s="270"/>
      <c r="AN331" s="270"/>
      <c r="AO331" s="270"/>
      <c r="AP331" s="270"/>
      <c r="AQ331" s="273"/>
      <c r="AR331" s="273"/>
      <c r="AS331" s="273"/>
      <c r="AT331" s="273"/>
      <c r="AU331" s="270"/>
      <c r="AV331" s="276"/>
      <c r="AW331" s="276"/>
      <c r="AX331" s="275"/>
      <c r="AY331" s="276"/>
      <c r="AZ331" s="276"/>
      <c r="BA331" s="275"/>
      <c r="BB331" s="276"/>
      <c r="BC331" s="276"/>
      <c r="BD331" s="276"/>
      <c r="BE331" s="276"/>
      <c r="BF331" s="270"/>
      <c r="BG331" s="351"/>
      <c r="BH331" s="270"/>
      <c r="BI331" s="270"/>
      <c r="BJ331" s="276"/>
      <c r="BK331" s="276"/>
      <c r="BL331" s="370"/>
      <c r="BM331" s="373"/>
      <c r="BN331" s="370"/>
      <c r="BO331" s="282"/>
      <c r="BP331" s="276"/>
      <c r="BQ331" s="273"/>
      <c r="BR331" s="281"/>
      <c r="BS331" s="276"/>
      <c r="BT331" s="272"/>
      <c r="BU331" s="272"/>
      <c r="BV331" s="272"/>
      <c r="BW331" s="272"/>
      <c r="BX331" s="272"/>
      <c r="BY331" s="272"/>
      <c r="BZ331" s="272"/>
      <c r="CA331" s="277"/>
      <c r="CB331" s="273"/>
      <c r="CC331" s="276"/>
      <c r="CD331" s="275"/>
      <c r="CE331" s="275"/>
      <c r="CF331" s="270"/>
      <c r="CG331" s="270"/>
      <c r="CH331" s="269"/>
      <c r="CI331" s="281"/>
      <c r="CJ331" s="270"/>
      <c r="CK331" s="278"/>
      <c r="CL331" s="278"/>
      <c r="CM331" s="278"/>
      <c r="CN331" s="279"/>
      <c r="CO331" s="279"/>
      <c r="CP331" s="269"/>
      <c r="CQ331" s="281"/>
      <c r="CR331" s="276"/>
      <c r="CS331" s="272"/>
      <c r="CT331" s="272"/>
      <c r="CU331" s="278"/>
      <c r="CV331" s="278"/>
      <c r="CW331" s="278"/>
      <c r="CX331" s="278"/>
      <c r="CY331" s="278"/>
      <c r="CZ331" s="278"/>
      <c r="DA331" s="278"/>
      <c r="DB331" s="281"/>
      <c r="DC331" s="276"/>
      <c r="DD331" s="276"/>
      <c r="DE331" s="269"/>
      <c r="DF331" s="269"/>
      <c r="DG331" s="270"/>
      <c r="DH331" s="270"/>
      <c r="DI331" s="276"/>
      <c r="DJ331" s="276"/>
      <c r="DK331" s="276"/>
      <c r="DL331" s="276"/>
      <c r="DM331" s="272"/>
      <c r="DN331" s="269"/>
      <c r="DO331" s="269"/>
      <c r="DP331" s="272"/>
      <c r="DQ331" s="269"/>
      <c r="DR331" s="281"/>
      <c r="DS331" s="269"/>
      <c r="DT331" s="274"/>
      <c r="DU331" s="275"/>
      <c r="DV331" s="275"/>
      <c r="DW331" s="273"/>
      <c r="DX331" s="273"/>
      <c r="DY331" s="275"/>
      <c r="DZ331" s="275"/>
      <c r="EA331" s="275"/>
      <c r="EB331" s="275"/>
      <c r="EC331" s="275"/>
      <c r="ED331" s="275"/>
      <c r="EE331" s="275"/>
      <c r="EF331" s="275"/>
      <c r="EG331" s="275"/>
      <c r="EH331" s="275"/>
      <c r="EI331" s="275"/>
      <c r="EJ331" s="275"/>
      <c r="EK331" s="273"/>
      <c r="EL331" s="289"/>
      <c r="EM331" s="289"/>
      <c r="EN331" s="289"/>
      <c r="EO331" s="289"/>
      <c r="EP331" s="289"/>
      <c r="EQ331" s="289"/>
      <c r="ER331" s="289"/>
      <c r="ES331" s="289"/>
      <c r="ET331" s="289"/>
      <c r="EU331" s="289"/>
      <c r="EV331" s="289"/>
      <c r="EW331" s="289"/>
      <c r="EX331" s="289"/>
      <c r="EY331" s="289"/>
      <c r="EZ331" s="289"/>
      <c r="FA331" s="289"/>
      <c r="FB331" s="289"/>
      <c r="FC331" s="289"/>
      <c r="FD331" s="289"/>
      <c r="FE331" s="290"/>
      <c r="FF331" s="290"/>
      <c r="FG331" s="290"/>
      <c r="FH331" s="290"/>
      <c r="FI331" s="290"/>
      <c r="FJ331" s="290"/>
      <c r="FK331" s="290"/>
      <c r="FL331" s="290"/>
      <c r="FM331" s="290"/>
      <c r="FN331" s="290"/>
      <c r="FO331" s="290"/>
      <c r="FP331" s="290"/>
      <c r="FQ331" s="290"/>
      <c r="FR331" s="290"/>
      <c r="FS331" s="290"/>
      <c r="FT331" s="290"/>
      <c r="FU331" s="290"/>
      <c r="FV331" s="290"/>
      <c r="FW331" s="290"/>
      <c r="FX331" s="268"/>
      <c r="FY331" s="268"/>
      <c r="FZ331" s="268"/>
      <c r="GA331" s="268"/>
      <c r="GB331" s="268"/>
      <c r="GC331" s="268"/>
      <c r="GD331" s="268"/>
      <c r="GE331" s="268"/>
      <c r="GF331" s="268"/>
      <c r="GG331" s="268"/>
      <c r="GH331" s="268"/>
      <c r="GI331" s="268"/>
      <c r="GJ331" s="268"/>
      <c r="GK331" s="268"/>
      <c r="GL331" s="268"/>
      <c r="GM331" s="268"/>
      <c r="GN331" s="268"/>
      <c r="GO331" s="268"/>
      <c r="HB331" s="294"/>
      <c r="HC331" s="294"/>
      <c r="HL331" s="341"/>
      <c r="HM331" s="341"/>
      <c r="HN331" s="341"/>
    </row>
    <row r="332" spans="1:222" x14ac:dyDescent="0.3">
      <c r="A332" s="269"/>
      <c r="B332" s="270"/>
      <c r="C332" s="270"/>
      <c r="D332" s="269"/>
      <c r="E332" s="281"/>
      <c r="F332" s="269"/>
      <c r="G332" s="384"/>
      <c r="H332" s="276"/>
      <c r="I332" s="272"/>
      <c r="J332" s="271"/>
      <c r="K332" s="269"/>
      <c r="L332" s="270"/>
      <c r="M332" s="270"/>
      <c r="N332" s="269"/>
      <c r="O332" s="270"/>
      <c r="P332" s="270"/>
      <c r="Q332" s="270"/>
      <c r="R332" s="270"/>
      <c r="S332" s="270"/>
      <c r="T332" s="270"/>
      <c r="U332" s="270"/>
      <c r="V332" s="270"/>
      <c r="W332" s="270"/>
      <c r="X332" s="270"/>
      <c r="Y332" s="270"/>
      <c r="Z332" s="269"/>
      <c r="AA332" s="269"/>
      <c r="AB332" s="269"/>
      <c r="AC332" s="269"/>
      <c r="AD332" s="281"/>
      <c r="AE332" s="281"/>
      <c r="AF332" s="276"/>
      <c r="AG332" s="276"/>
      <c r="AH332" s="281"/>
      <c r="AI332" s="281"/>
      <c r="AJ332" s="269"/>
      <c r="AK332" s="276"/>
      <c r="AL332" s="276"/>
      <c r="AM332" s="270"/>
      <c r="AN332" s="270"/>
      <c r="AO332" s="270"/>
      <c r="AP332" s="270"/>
      <c r="AQ332" s="273"/>
      <c r="AR332" s="273"/>
      <c r="AS332" s="273"/>
      <c r="AT332" s="273"/>
      <c r="AU332" s="270"/>
      <c r="AV332" s="276"/>
      <c r="AW332" s="276"/>
      <c r="AX332" s="275"/>
      <c r="AY332" s="276"/>
      <c r="AZ332" s="276"/>
      <c r="BA332" s="275"/>
      <c r="BB332" s="276"/>
      <c r="BC332" s="276"/>
      <c r="BD332" s="276"/>
      <c r="BE332" s="276"/>
      <c r="BF332" s="270"/>
      <c r="BG332" s="351"/>
      <c r="BH332" s="270"/>
      <c r="BI332" s="270"/>
      <c r="BJ332" s="276"/>
      <c r="BK332" s="276"/>
      <c r="BL332" s="370"/>
      <c r="BM332" s="373"/>
      <c r="BN332" s="370"/>
      <c r="BO332" s="282"/>
      <c r="BP332" s="276"/>
      <c r="BQ332" s="273"/>
      <c r="BR332" s="281"/>
      <c r="BS332" s="276"/>
      <c r="BT332" s="272"/>
      <c r="BU332" s="272"/>
      <c r="BV332" s="272"/>
      <c r="BW332" s="272"/>
      <c r="BX332" s="272"/>
      <c r="BY332" s="272"/>
      <c r="BZ332" s="272"/>
      <c r="CA332" s="277"/>
      <c r="CB332" s="273"/>
      <c r="CC332" s="276"/>
      <c r="CD332" s="275"/>
      <c r="CE332" s="275"/>
      <c r="CF332" s="270"/>
      <c r="CG332" s="270"/>
      <c r="CH332" s="269"/>
      <c r="CI332" s="281"/>
      <c r="CJ332" s="270"/>
      <c r="CK332" s="278"/>
      <c r="CL332" s="278"/>
      <c r="CM332" s="278"/>
      <c r="CN332" s="279"/>
      <c r="CO332" s="279"/>
      <c r="CP332" s="269"/>
      <c r="CQ332" s="281"/>
      <c r="CR332" s="276"/>
      <c r="CS332" s="272"/>
      <c r="CT332" s="272"/>
      <c r="CU332" s="278"/>
      <c r="CV332" s="278"/>
      <c r="CW332" s="278"/>
      <c r="CX332" s="278"/>
      <c r="CY332" s="278"/>
      <c r="CZ332" s="278"/>
      <c r="DA332" s="278"/>
      <c r="DB332" s="281"/>
      <c r="DC332" s="276"/>
      <c r="DD332" s="276"/>
      <c r="DE332" s="269"/>
      <c r="DF332" s="269"/>
      <c r="DG332" s="270"/>
      <c r="DH332" s="270"/>
      <c r="DI332" s="276"/>
      <c r="DJ332" s="276"/>
      <c r="DK332" s="276"/>
      <c r="DL332" s="276"/>
      <c r="DM332" s="272"/>
      <c r="DN332" s="269"/>
      <c r="DO332" s="269"/>
      <c r="DP332" s="272"/>
      <c r="DQ332" s="269"/>
      <c r="DR332" s="281"/>
      <c r="DS332" s="269"/>
      <c r="DT332" s="274"/>
      <c r="DU332" s="275"/>
      <c r="DV332" s="275"/>
      <c r="DW332" s="273"/>
      <c r="DX332" s="273"/>
      <c r="DY332" s="275"/>
      <c r="DZ332" s="275"/>
      <c r="EA332" s="275"/>
      <c r="EB332" s="275"/>
      <c r="EC332" s="275"/>
      <c r="ED332" s="275"/>
      <c r="EE332" s="275"/>
      <c r="EF332" s="275"/>
      <c r="EG332" s="275"/>
      <c r="EH332" s="275"/>
      <c r="EI332" s="275"/>
      <c r="EJ332" s="275"/>
      <c r="EK332" s="273"/>
      <c r="EL332" s="289"/>
      <c r="EM332" s="289"/>
      <c r="EN332" s="289"/>
      <c r="EO332" s="289"/>
      <c r="EP332" s="289"/>
      <c r="EQ332" s="289"/>
      <c r="ER332" s="289"/>
      <c r="ES332" s="289"/>
      <c r="ET332" s="289"/>
      <c r="EU332" s="289"/>
      <c r="EV332" s="289"/>
      <c r="EW332" s="289"/>
      <c r="EX332" s="289"/>
      <c r="EY332" s="289"/>
      <c r="EZ332" s="289"/>
      <c r="FA332" s="289"/>
      <c r="FB332" s="289"/>
      <c r="FC332" s="289"/>
      <c r="FD332" s="289"/>
      <c r="FE332" s="290"/>
      <c r="FF332" s="290"/>
      <c r="FG332" s="290"/>
      <c r="FH332" s="290"/>
      <c r="FI332" s="290"/>
      <c r="FJ332" s="290"/>
      <c r="FK332" s="290"/>
      <c r="FL332" s="290"/>
      <c r="FM332" s="290"/>
      <c r="FN332" s="290"/>
      <c r="FO332" s="290"/>
      <c r="FP332" s="290"/>
      <c r="FQ332" s="290"/>
      <c r="FR332" s="290"/>
      <c r="FS332" s="290"/>
      <c r="FT332" s="290"/>
      <c r="FU332" s="290"/>
      <c r="FV332" s="290"/>
      <c r="FW332" s="290"/>
      <c r="FX332" s="268"/>
      <c r="FY332" s="268"/>
      <c r="FZ332" s="268"/>
      <c r="GA332" s="268"/>
      <c r="GB332" s="268"/>
      <c r="GC332" s="268"/>
      <c r="GD332" s="268"/>
      <c r="GE332" s="268"/>
      <c r="GF332" s="268"/>
      <c r="GG332" s="268"/>
      <c r="GH332" s="268"/>
      <c r="GI332" s="268"/>
      <c r="GJ332" s="268"/>
      <c r="GK332" s="268"/>
      <c r="GL332" s="268"/>
      <c r="GM332" s="268"/>
      <c r="GN332" s="268"/>
      <c r="GO332" s="268"/>
      <c r="HB332" s="294"/>
      <c r="HC332" s="294"/>
      <c r="HL332" s="341"/>
      <c r="HM332" s="341"/>
      <c r="HN332" s="341"/>
    </row>
    <row r="333" spans="1:222" x14ac:dyDescent="0.3">
      <c r="A333" s="269"/>
      <c r="B333" s="270"/>
      <c r="C333" s="270"/>
      <c r="D333" s="269"/>
      <c r="E333" s="281"/>
      <c r="F333" s="269"/>
      <c r="G333" s="384"/>
      <c r="H333" s="276"/>
      <c r="I333" s="272"/>
      <c r="J333" s="271"/>
      <c r="K333" s="269"/>
      <c r="L333" s="270"/>
      <c r="M333" s="270"/>
      <c r="N333" s="269"/>
      <c r="O333" s="270"/>
      <c r="P333" s="270"/>
      <c r="Q333" s="270"/>
      <c r="R333" s="270"/>
      <c r="S333" s="270"/>
      <c r="T333" s="270"/>
      <c r="U333" s="270"/>
      <c r="V333" s="270"/>
      <c r="W333" s="270"/>
      <c r="X333" s="270"/>
      <c r="Y333" s="270"/>
      <c r="Z333" s="269"/>
      <c r="AA333" s="269"/>
      <c r="AB333" s="269"/>
      <c r="AC333" s="269"/>
      <c r="AD333" s="281"/>
      <c r="AE333" s="281"/>
      <c r="AF333" s="276"/>
      <c r="AG333" s="276"/>
      <c r="AH333" s="281"/>
      <c r="AI333" s="281"/>
      <c r="AJ333" s="269"/>
      <c r="AK333" s="276"/>
      <c r="AL333" s="276"/>
      <c r="AM333" s="270"/>
      <c r="AN333" s="270"/>
      <c r="AO333" s="270"/>
      <c r="AP333" s="270"/>
      <c r="AQ333" s="273"/>
      <c r="AR333" s="273"/>
      <c r="AS333" s="273"/>
      <c r="AT333" s="273"/>
      <c r="AU333" s="270"/>
      <c r="AV333" s="276"/>
      <c r="AW333" s="276"/>
      <c r="AX333" s="275"/>
      <c r="AY333" s="276"/>
      <c r="AZ333" s="276"/>
      <c r="BA333" s="275"/>
      <c r="BB333" s="276"/>
      <c r="BC333" s="276"/>
      <c r="BD333" s="276"/>
      <c r="BE333" s="276"/>
      <c r="BF333" s="270"/>
      <c r="BG333" s="351"/>
      <c r="BH333" s="270"/>
      <c r="BI333" s="270"/>
      <c r="BJ333" s="276"/>
      <c r="BK333" s="276"/>
      <c r="BL333" s="370"/>
      <c r="BM333" s="373"/>
      <c r="BN333" s="370"/>
      <c r="BO333" s="282"/>
      <c r="BP333" s="276"/>
      <c r="BQ333" s="273"/>
      <c r="BR333" s="281"/>
      <c r="BS333" s="276"/>
      <c r="BT333" s="272"/>
      <c r="BU333" s="272"/>
      <c r="BV333" s="272"/>
      <c r="BW333" s="272"/>
      <c r="BX333" s="272"/>
      <c r="BY333" s="272"/>
      <c r="BZ333" s="272"/>
      <c r="CA333" s="277"/>
      <c r="CB333" s="273"/>
      <c r="CC333" s="276"/>
      <c r="CD333" s="275"/>
      <c r="CE333" s="275"/>
      <c r="CF333" s="270"/>
      <c r="CG333" s="270"/>
      <c r="CH333" s="269"/>
      <c r="CI333" s="281"/>
      <c r="CJ333" s="270"/>
      <c r="CK333" s="278"/>
      <c r="CL333" s="278"/>
      <c r="CM333" s="278"/>
      <c r="CN333" s="279"/>
      <c r="CO333" s="279"/>
      <c r="CP333" s="269"/>
      <c r="CQ333" s="281"/>
      <c r="CR333" s="276"/>
      <c r="CS333" s="272"/>
      <c r="CT333" s="272"/>
      <c r="CU333" s="278"/>
      <c r="CV333" s="278"/>
      <c r="CW333" s="278"/>
      <c r="CX333" s="278"/>
      <c r="CY333" s="278"/>
      <c r="CZ333" s="278"/>
      <c r="DA333" s="278"/>
      <c r="DB333" s="281"/>
      <c r="DC333" s="276"/>
      <c r="DD333" s="276"/>
      <c r="DE333" s="269"/>
      <c r="DF333" s="269"/>
      <c r="DG333" s="270"/>
      <c r="DH333" s="270"/>
      <c r="DI333" s="276"/>
      <c r="DJ333" s="276"/>
      <c r="DK333" s="276"/>
      <c r="DL333" s="276"/>
      <c r="DM333" s="272"/>
      <c r="DN333" s="269"/>
      <c r="DO333" s="269"/>
      <c r="DP333" s="272"/>
      <c r="DQ333" s="269"/>
      <c r="DR333" s="281"/>
      <c r="DS333" s="269"/>
      <c r="DT333" s="274"/>
      <c r="DU333" s="275"/>
      <c r="DV333" s="275"/>
      <c r="DW333" s="273"/>
      <c r="DX333" s="273"/>
      <c r="DY333" s="275"/>
      <c r="DZ333" s="275"/>
      <c r="EA333" s="275"/>
      <c r="EB333" s="275"/>
      <c r="EC333" s="275"/>
      <c r="ED333" s="275"/>
      <c r="EE333" s="275"/>
      <c r="EF333" s="275"/>
      <c r="EG333" s="275"/>
      <c r="EH333" s="275"/>
      <c r="EI333" s="275"/>
      <c r="EJ333" s="275"/>
      <c r="EK333" s="273"/>
      <c r="EL333" s="289"/>
      <c r="EM333" s="289"/>
      <c r="EN333" s="289"/>
      <c r="EO333" s="289"/>
      <c r="EP333" s="289"/>
      <c r="EQ333" s="289"/>
      <c r="ER333" s="289"/>
      <c r="ES333" s="289"/>
      <c r="ET333" s="289"/>
      <c r="EU333" s="289"/>
      <c r="EV333" s="289"/>
      <c r="EW333" s="289"/>
      <c r="EX333" s="289"/>
      <c r="EY333" s="289"/>
      <c r="EZ333" s="289"/>
      <c r="FA333" s="289"/>
      <c r="FB333" s="289"/>
      <c r="FC333" s="289"/>
      <c r="FD333" s="289"/>
      <c r="FE333" s="290"/>
      <c r="FF333" s="290"/>
      <c r="FG333" s="290"/>
      <c r="FH333" s="290"/>
      <c r="FI333" s="290"/>
      <c r="FJ333" s="290"/>
      <c r="FK333" s="290"/>
      <c r="FL333" s="290"/>
      <c r="FM333" s="290"/>
      <c r="FN333" s="290"/>
      <c r="FO333" s="290"/>
      <c r="FP333" s="290"/>
      <c r="FQ333" s="290"/>
      <c r="FR333" s="290"/>
      <c r="FS333" s="290"/>
      <c r="FT333" s="290"/>
      <c r="FU333" s="290"/>
      <c r="FV333" s="290"/>
      <c r="FW333" s="290"/>
      <c r="FX333" s="268"/>
      <c r="FY333" s="268"/>
      <c r="FZ333" s="268"/>
      <c r="GA333" s="268"/>
      <c r="GB333" s="268"/>
      <c r="GC333" s="268"/>
      <c r="GD333" s="268"/>
      <c r="GE333" s="268"/>
      <c r="GF333" s="268"/>
      <c r="GG333" s="268"/>
      <c r="GH333" s="268"/>
      <c r="GI333" s="268"/>
      <c r="GJ333" s="268"/>
      <c r="GK333" s="268"/>
      <c r="GL333" s="268"/>
      <c r="GM333" s="268"/>
      <c r="GN333" s="268"/>
      <c r="GO333" s="268"/>
      <c r="HB333" s="294"/>
      <c r="HC333" s="294"/>
      <c r="HL333" s="341"/>
      <c r="HM333" s="341"/>
      <c r="HN333" s="341"/>
    </row>
    <row r="334" spans="1:222" x14ac:dyDescent="0.3">
      <c r="A334" s="269"/>
      <c r="B334" s="270"/>
      <c r="C334" s="270"/>
      <c r="D334" s="269"/>
      <c r="E334" s="281"/>
      <c r="F334" s="269"/>
      <c r="G334" s="384"/>
      <c r="H334" s="276"/>
      <c r="I334" s="272"/>
      <c r="J334" s="271"/>
      <c r="K334" s="269"/>
      <c r="L334" s="270"/>
      <c r="M334" s="270"/>
      <c r="N334" s="269"/>
      <c r="O334" s="270"/>
      <c r="P334" s="270"/>
      <c r="Q334" s="270"/>
      <c r="R334" s="270"/>
      <c r="S334" s="270"/>
      <c r="T334" s="270"/>
      <c r="U334" s="270"/>
      <c r="V334" s="270"/>
      <c r="W334" s="270"/>
      <c r="X334" s="270"/>
      <c r="Y334" s="270"/>
      <c r="Z334" s="269"/>
      <c r="AA334" s="269"/>
      <c r="AB334" s="269"/>
      <c r="AC334" s="269"/>
      <c r="AD334" s="281"/>
      <c r="AE334" s="281"/>
      <c r="AF334" s="276"/>
      <c r="AG334" s="276"/>
      <c r="AH334" s="281"/>
      <c r="AI334" s="281"/>
      <c r="AJ334" s="269"/>
      <c r="AK334" s="276"/>
      <c r="AL334" s="276"/>
      <c r="AM334" s="270"/>
      <c r="AN334" s="270"/>
      <c r="AO334" s="270"/>
      <c r="AP334" s="270"/>
      <c r="AQ334" s="273"/>
      <c r="AR334" s="273"/>
      <c r="AS334" s="273"/>
      <c r="AT334" s="273"/>
      <c r="AU334" s="270"/>
      <c r="AV334" s="276"/>
      <c r="AW334" s="276"/>
      <c r="AX334" s="275"/>
      <c r="AY334" s="276"/>
      <c r="AZ334" s="276"/>
      <c r="BA334" s="275"/>
      <c r="BB334" s="276"/>
      <c r="BC334" s="276"/>
      <c r="BD334" s="276"/>
      <c r="BE334" s="276"/>
      <c r="BF334" s="270"/>
      <c r="BG334" s="351"/>
      <c r="BH334" s="270"/>
      <c r="BI334" s="270"/>
      <c r="BJ334" s="276"/>
      <c r="BK334" s="276"/>
      <c r="BL334" s="370"/>
      <c r="BM334" s="373"/>
      <c r="BN334" s="370"/>
      <c r="BO334" s="282"/>
      <c r="BP334" s="276"/>
      <c r="BQ334" s="273"/>
      <c r="BR334" s="281"/>
      <c r="BS334" s="276"/>
      <c r="BT334" s="272"/>
      <c r="BU334" s="272"/>
      <c r="BV334" s="272"/>
      <c r="BW334" s="272"/>
      <c r="BX334" s="272"/>
      <c r="BY334" s="272"/>
      <c r="BZ334" s="272"/>
      <c r="CA334" s="277"/>
      <c r="CB334" s="273"/>
      <c r="CC334" s="276"/>
      <c r="CD334" s="275"/>
      <c r="CE334" s="275"/>
      <c r="CF334" s="270"/>
      <c r="CG334" s="270"/>
      <c r="CH334" s="269"/>
      <c r="CI334" s="281"/>
      <c r="CJ334" s="270"/>
      <c r="CK334" s="278"/>
      <c r="CL334" s="278"/>
      <c r="CM334" s="278"/>
      <c r="CN334" s="279"/>
      <c r="CO334" s="279"/>
      <c r="CP334" s="269"/>
      <c r="CQ334" s="281"/>
      <c r="CR334" s="276"/>
      <c r="CS334" s="272"/>
      <c r="CT334" s="272"/>
      <c r="CU334" s="278"/>
      <c r="CV334" s="278"/>
      <c r="CW334" s="278"/>
      <c r="CX334" s="278"/>
      <c r="CY334" s="278"/>
      <c r="CZ334" s="278"/>
      <c r="DA334" s="278"/>
      <c r="DB334" s="281"/>
      <c r="DC334" s="276"/>
      <c r="DD334" s="276"/>
      <c r="DE334" s="269"/>
      <c r="DF334" s="269"/>
      <c r="DG334" s="270"/>
      <c r="DH334" s="270"/>
      <c r="DI334" s="276"/>
      <c r="DJ334" s="276"/>
      <c r="DK334" s="276"/>
      <c r="DL334" s="276"/>
      <c r="DM334" s="272"/>
      <c r="DN334" s="269"/>
      <c r="DO334" s="269"/>
      <c r="DP334" s="272"/>
      <c r="DQ334" s="269"/>
      <c r="DR334" s="281"/>
      <c r="DS334" s="269"/>
      <c r="DT334" s="274"/>
      <c r="DU334" s="275"/>
      <c r="DV334" s="275"/>
      <c r="DW334" s="273"/>
      <c r="DX334" s="273"/>
      <c r="DY334" s="275"/>
      <c r="DZ334" s="275"/>
      <c r="EA334" s="275"/>
      <c r="EB334" s="275"/>
      <c r="EC334" s="275"/>
      <c r="ED334" s="275"/>
      <c r="EE334" s="275"/>
      <c r="EF334" s="275"/>
      <c r="EG334" s="275"/>
      <c r="EH334" s="275"/>
      <c r="EI334" s="275"/>
      <c r="EJ334" s="275"/>
      <c r="EK334" s="273"/>
      <c r="EL334" s="289"/>
      <c r="EM334" s="289"/>
      <c r="EN334" s="289"/>
      <c r="EO334" s="289"/>
      <c r="EP334" s="289"/>
      <c r="EQ334" s="289"/>
      <c r="ER334" s="289"/>
      <c r="ES334" s="289"/>
      <c r="ET334" s="289"/>
      <c r="EU334" s="289"/>
      <c r="EV334" s="289"/>
      <c r="EW334" s="289"/>
      <c r="EX334" s="289"/>
      <c r="EY334" s="289"/>
      <c r="EZ334" s="289"/>
      <c r="FA334" s="289"/>
      <c r="FB334" s="289"/>
      <c r="FC334" s="289"/>
      <c r="FD334" s="289"/>
      <c r="FE334" s="290"/>
      <c r="FF334" s="290"/>
      <c r="FG334" s="290"/>
      <c r="FH334" s="290"/>
      <c r="FI334" s="290"/>
      <c r="FJ334" s="290"/>
      <c r="FK334" s="290"/>
      <c r="FL334" s="290"/>
      <c r="FM334" s="290"/>
      <c r="FN334" s="290"/>
      <c r="FO334" s="290"/>
      <c r="FP334" s="290"/>
      <c r="FQ334" s="290"/>
      <c r="FR334" s="290"/>
      <c r="FS334" s="290"/>
      <c r="FT334" s="290"/>
      <c r="FU334" s="290"/>
      <c r="FV334" s="290"/>
      <c r="FW334" s="290"/>
      <c r="FX334" s="268"/>
      <c r="FY334" s="268"/>
      <c r="FZ334" s="268"/>
      <c r="GA334" s="268"/>
      <c r="GB334" s="268"/>
      <c r="GC334" s="268"/>
      <c r="GD334" s="268"/>
      <c r="GE334" s="268"/>
      <c r="GF334" s="268"/>
      <c r="GG334" s="268"/>
      <c r="GH334" s="268"/>
      <c r="GI334" s="268"/>
      <c r="GJ334" s="268"/>
      <c r="GK334" s="268"/>
      <c r="GL334" s="268"/>
      <c r="GM334" s="268"/>
      <c r="GN334" s="268"/>
      <c r="GO334" s="268"/>
      <c r="HB334" s="294"/>
      <c r="HC334" s="294"/>
      <c r="HL334" s="341"/>
      <c r="HM334" s="341"/>
      <c r="HN334" s="341"/>
    </row>
    <row r="335" spans="1:222" x14ac:dyDescent="0.3">
      <c r="A335" s="269"/>
      <c r="B335" s="270"/>
      <c r="C335" s="270"/>
      <c r="D335" s="269"/>
      <c r="E335" s="281"/>
      <c r="F335" s="269"/>
      <c r="G335" s="384"/>
      <c r="H335" s="276"/>
      <c r="I335" s="272"/>
      <c r="J335" s="271"/>
      <c r="K335" s="269"/>
      <c r="L335" s="270"/>
      <c r="M335" s="270"/>
      <c r="N335" s="269"/>
      <c r="O335" s="270"/>
      <c r="P335" s="270"/>
      <c r="Q335" s="270"/>
      <c r="R335" s="270"/>
      <c r="S335" s="270"/>
      <c r="T335" s="270"/>
      <c r="U335" s="270"/>
      <c r="V335" s="270"/>
      <c r="W335" s="270"/>
      <c r="X335" s="270"/>
      <c r="Y335" s="270"/>
      <c r="Z335" s="269"/>
      <c r="AA335" s="269"/>
      <c r="AB335" s="269"/>
      <c r="AC335" s="269"/>
      <c r="AD335" s="281"/>
      <c r="AE335" s="281"/>
      <c r="AF335" s="276"/>
      <c r="AG335" s="276"/>
      <c r="AH335" s="281"/>
      <c r="AI335" s="281"/>
      <c r="AJ335" s="269"/>
      <c r="AK335" s="276"/>
      <c r="AL335" s="276"/>
      <c r="AM335" s="270"/>
      <c r="AN335" s="270"/>
      <c r="AO335" s="270"/>
      <c r="AP335" s="270"/>
      <c r="AQ335" s="273"/>
      <c r="AR335" s="273"/>
      <c r="AS335" s="273"/>
      <c r="AT335" s="273"/>
      <c r="AU335" s="270"/>
      <c r="AV335" s="276"/>
      <c r="AW335" s="276"/>
      <c r="AX335" s="275"/>
      <c r="AY335" s="276"/>
      <c r="AZ335" s="276"/>
      <c r="BA335" s="275"/>
      <c r="BB335" s="276"/>
      <c r="BC335" s="276"/>
      <c r="BD335" s="276"/>
      <c r="BE335" s="276"/>
      <c r="BF335" s="270"/>
      <c r="BG335" s="351"/>
      <c r="BH335" s="270"/>
      <c r="BI335" s="270"/>
      <c r="BJ335" s="276"/>
      <c r="BK335" s="276"/>
      <c r="BL335" s="370"/>
      <c r="BM335" s="373"/>
      <c r="BN335" s="370"/>
      <c r="BO335" s="282"/>
      <c r="BP335" s="276"/>
      <c r="BQ335" s="273"/>
      <c r="BR335" s="281"/>
      <c r="BS335" s="276"/>
      <c r="BT335" s="272"/>
      <c r="BU335" s="272"/>
      <c r="BV335" s="272"/>
      <c r="BW335" s="272"/>
      <c r="BX335" s="272"/>
      <c r="BY335" s="272"/>
      <c r="BZ335" s="272"/>
      <c r="CA335" s="277"/>
      <c r="CB335" s="273"/>
      <c r="CC335" s="276"/>
      <c r="CD335" s="275"/>
      <c r="CE335" s="275"/>
      <c r="CF335" s="270"/>
      <c r="CG335" s="270"/>
      <c r="CH335" s="269"/>
      <c r="CI335" s="281"/>
      <c r="CJ335" s="270"/>
      <c r="CK335" s="278"/>
      <c r="CL335" s="278"/>
      <c r="CM335" s="278"/>
      <c r="CN335" s="279"/>
      <c r="CO335" s="279"/>
      <c r="CP335" s="269"/>
      <c r="CQ335" s="281"/>
      <c r="CR335" s="276"/>
      <c r="CS335" s="272"/>
      <c r="CT335" s="272"/>
      <c r="CU335" s="278"/>
      <c r="CV335" s="278"/>
      <c r="CW335" s="278"/>
      <c r="CX335" s="278"/>
      <c r="CY335" s="278"/>
      <c r="CZ335" s="278"/>
      <c r="DA335" s="278"/>
      <c r="DB335" s="281"/>
      <c r="DC335" s="276"/>
      <c r="DD335" s="276"/>
      <c r="DE335" s="269"/>
      <c r="DF335" s="269"/>
      <c r="DG335" s="270"/>
      <c r="DH335" s="270"/>
      <c r="DI335" s="276"/>
      <c r="DJ335" s="276"/>
      <c r="DK335" s="276"/>
      <c r="DL335" s="276"/>
      <c r="DM335" s="272"/>
      <c r="DN335" s="269"/>
      <c r="DO335" s="269"/>
      <c r="DP335" s="272"/>
      <c r="DQ335" s="269"/>
      <c r="DR335" s="281"/>
      <c r="DS335" s="269"/>
      <c r="DT335" s="274"/>
      <c r="DU335" s="275"/>
      <c r="DV335" s="275"/>
      <c r="DW335" s="273"/>
      <c r="DX335" s="273"/>
      <c r="DY335" s="275"/>
      <c r="DZ335" s="275"/>
      <c r="EA335" s="275"/>
      <c r="EB335" s="275"/>
      <c r="EC335" s="275"/>
      <c r="ED335" s="275"/>
      <c r="EE335" s="275"/>
      <c r="EF335" s="275"/>
      <c r="EG335" s="275"/>
      <c r="EH335" s="275"/>
      <c r="EI335" s="275"/>
      <c r="EJ335" s="275"/>
      <c r="EK335" s="273"/>
      <c r="EL335" s="289"/>
      <c r="EM335" s="289"/>
      <c r="EN335" s="289"/>
      <c r="EO335" s="289"/>
      <c r="EP335" s="289"/>
      <c r="EQ335" s="289"/>
      <c r="ER335" s="289"/>
      <c r="ES335" s="289"/>
      <c r="ET335" s="289"/>
      <c r="EU335" s="289"/>
      <c r="EV335" s="289"/>
      <c r="EW335" s="289"/>
      <c r="EX335" s="289"/>
      <c r="EY335" s="289"/>
      <c r="EZ335" s="289"/>
      <c r="FA335" s="289"/>
      <c r="FB335" s="289"/>
      <c r="FC335" s="289"/>
      <c r="FD335" s="289"/>
      <c r="FE335" s="290"/>
      <c r="FF335" s="290"/>
      <c r="FG335" s="290"/>
      <c r="FH335" s="290"/>
      <c r="FI335" s="290"/>
      <c r="FJ335" s="290"/>
      <c r="FK335" s="290"/>
      <c r="FL335" s="290"/>
      <c r="FM335" s="290"/>
      <c r="FN335" s="290"/>
      <c r="FO335" s="290"/>
      <c r="FP335" s="290"/>
      <c r="FQ335" s="290"/>
      <c r="FR335" s="290"/>
      <c r="FS335" s="290"/>
      <c r="FT335" s="290"/>
      <c r="FU335" s="290"/>
      <c r="FV335" s="290"/>
      <c r="FW335" s="290"/>
      <c r="FX335" s="268"/>
      <c r="FY335" s="268"/>
      <c r="FZ335" s="268"/>
      <c r="GA335" s="268"/>
      <c r="GB335" s="268"/>
      <c r="GC335" s="268"/>
      <c r="GD335" s="268"/>
      <c r="GE335" s="268"/>
      <c r="GF335" s="268"/>
      <c r="GG335" s="268"/>
      <c r="GH335" s="268"/>
      <c r="GI335" s="268"/>
      <c r="GJ335" s="268"/>
      <c r="GK335" s="268"/>
      <c r="GL335" s="268"/>
      <c r="GM335" s="268"/>
      <c r="GN335" s="268"/>
      <c r="GO335" s="268"/>
      <c r="HB335" s="294"/>
      <c r="HC335" s="294"/>
      <c r="HL335" s="341"/>
      <c r="HM335" s="341"/>
      <c r="HN335" s="341"/>
    </row>
    <row r="336" spans="1:222" x14ac:dyDescent="0.3">
      <c r="A336" s="269"/>
      <c r="B336" s="270"/>
      <c r="C336" s="270"/>
      <c r="D336" s="269"/>
      <c r="E336" s="281"/>
      <c r="F336" s="269"/>
      <c r="G336" s="384"/>
      <c r="H336" s="276"/>
      <c r="I336" s="272"/>
      <c r="J336" s="271"/>
      <c r="K336" s="269"/>
      <c r="L336" s="270"/>
      <c r="M336" s="270"/>
      <c r="N336" s="269"/>
      <c r="O336" s="270"/>
      <c r="P336" s="270"/>
      <c r="Q336" s="270"/>
      <c r="R336" s="270"/>
      <c r="S336" s="270"/>
      <c r="T336" s="270"/>
      <c r="U336" s="270"/>
      <c r="V336" s="270"/>
      <c r="W336" s="270"/>
      <c r="X336" s="270"/>
      <c r="Y336" s="270"/>
      <c r="Z336" s="269"/>
      <c r="AA336" s="269"/>
      <c r="AB336" s="269"/>
      <c r="AC336" s="269"/>
      <c r="AD336" s="281"/>
      <c r="AE336" s="281"/>
      <c r="AF336" s="276"/>
      <c r="AG336" s="276"/>
      <c r="AH336" s="281"/>
      <c r="AI336" s="281"/>
      <c r="AJ336" s="269"/>
      <c r="AK336" s="276"/>
      <c r="AL336" s="276"/>
      <c r="AM336" s="270"/>
      <c r="AN336" s="270"/>
      <c r="AO336" s="270"/>
      <c r="AP336" s="270"/>
      <c r="AQ336" s="273"/>
      <c r="AR336" s="273"/>
      <c r="AS336" s="273"/>
      <c r="AT336" s="273"/>
      <c r="AU336" s="270"/>
      <c r="AV336" s="276"/>
      <c r="AW336" s="276"/>
      <c r="AX336" s="275"/>
      <c r="AY336" s="276"/>
      <c r="AZ336" s="276"/>
      <c r="BA336" s="275"/>
      <c r="BB336" s="276"/>
      <c r="BC336" s="276"/>
      <c r="BD336" s="276"/>
      <c r="BE336" s="276"/>
      <c r="BF336" s="270"/>
      <c r="BG336" s="351"/>
      <c r="BH336" s="270"/>
      <c r="BI336" s="270"/>
      <c r="BJ336" s="276"/>
      <c r="BK336" s="276"/>
      <c r="BL336" s="370"/>
      <c r="BM336" s="373"/>
      <c r="BN336" s="370"/>
      <c r="BO336" s="282"/>
      <c r="BP336" s="276"/>
      <c r="BQ336" s="273"/>
      <c r="BR336" s="281"/>
      <c r="BS336" s="276"/>
      <c r="BT336" s="272"/>
      <c r="BU336" s="272"/>
      <c r="BV336" s="272"/>
      <c r="BW336" s="272"/>
      <c r="BX336" s="272"/>
      <c r="BY336" s="272"/>
      <c r="BZ336" s="272"/>
      <c r="CA336" s="277"/>
      <c r="CB336" s="273"/>
      <c r="CC336" s="276"/>
      <c r="CD336" s="275"/>
      <c r="CE336" s="275"/>
      <c r="CF336" s="270"/>
      <c r="CG336" s="270"/>
      <c r="CH336" s="269"/>
      <c r="CI336" s="281"/>
      <c r="CJ336" s="270"/>
      <c r="CK336" s="278"/>
      <c r="CL336" s="278"/>
      <c r="CM336" s="278"/>
      <c r="CN336" s="279"/>
      <c r="CO336" s="279"/>
      <c r="CP336" s="269"/>
      <c r="CQ336" s="281"/>
      <c r="CR336" s="276"/>
      <c r="CS336" s="272"/>
      <c r="CT336" s="272"/>
      <c r="CU336" s="278"/>
      <c r="CV336" s="278"/>
      <c r="CW336" s="278"/>
      <c r="CX336" s="278"/>
      <c r="CY336" s="278"/>
      <c r="CZ336" s="278"/>
      <c r="DA336" s="278"/>
      <c r="DB336" s="281"/>
      <c r="DC336" s="276"/>
      <c r="DD336" s="276"/>
      <c r="DE336" s="269"/>
      <c r="DF336" s="269"/>
      <c r="DG336" s="270"/>
      <c r="DH336" s="270"/>
      <c r="DI336" s="276"/>
      <c r="DJ336" s="276"/>
      <c r="DK336" s="276"/>
      <c r="DL336" s="276"/>
      <c r="DM336" s="272"/>
      <c r="DN336" s="269"/>
      <c r="DO336" s="269"/>
      <c r="DP336" s="272"/>
      <c r="DQ336" s="269"/>
      <c r="DR336" s="281"/>
      <c r="DS336" s="269"/>
      <c r="DT336" s="274"/>
      <c r="DU336" s="275"/>
      <c r="DV336" s="275"/>
      <c r="DW336" s="273"/>
      <c r="DX336" s="273"/>
      <c r="DY336" s="275"/>
      <c r="DZ336" s="275"/>
      <c r="EA336" s="275"/>
      <c r="EB336" s="275"/>
      <c r="EC336" s="275"/>
      <c r="ED336" s="275"/>
      <c r="EE336" s="275"/>
      <c r="EF336" s="275"/>
      <c r="EG336" s="275"/>
      <c r="EH336" s="275"/>
      <c r="EI336" s="275"/>
      <c r="EJ336" s="275"/>
      <c r="EK336" s="273"/>
      <c r="EL336" s="289"/>
      <c r="EM336" s="289"/>
      <c r="EN336" s="289"/>
      <c r="EO336" s="289"/>
      <c r="EP336" s="289"/>
      <c r="EQ336" s="289"/>
      <c r="ER336" s="289"/>
      <c r="ES336" s="289"/>
      <c r="ET336" s="289"/>
      <c r="EU336" s="289"/>
      <c r="EV336" s="289"/>
      <c r="EW336" s="289"/>
      <c r="EX336" s="289"/>
      <c r="EY336" s="289"/>
      <c r="EZ336" s="289"/>
      <c r="FA336" s="289"/>
      <c r="FB336" s="289"/>
      <c r="FC336" s="289"/>
      <c r="FD336" s="289"/>
      <c r="FE336" s="290"/>
      <c r="FF336" s="290"/>
      <c r="FG336" s="290"/>
      <c r="FH336" s="290"/>
      <c r="FI336" s="290"/>
      <c r="FJ336" s="290"/>
      <c r="FK336" s="290"/>
      <c r="FL336" s="290"/>
      <c r="FM336" s="290"/>
      <c r="FN336" s="290"/>
      <c r="FO336" s="290"/>
      <c r="FP336" s="290"/>
      <c r="FQ336" s="290"/>
      <c r="FR336" s="290"/>
      <c r="FS336" s="290"/>
      <c r="FT336" s="290"/>
      <c r="FU336" s="290"/>
      <c r="FV336" s="290"/>
      <c r="FW336" s="290"/>
      <c r="FX336" s="268"/>
      <c r="FY336" s="268"/>
      <c r="FZ336" s="268"/>
      <c r="GA336" s="268"/>
      <c r="GB336" s="268"/>
      <c r="GC336" s="268"/>
      <c r="GD336" s="268"/>
      <c r="GE336" s="268"/>
      <c r="GF336" s="268"/>
      <c r="GG336" s="268"/>
      <c r="GH336" s="268"/>
      <c r="GI336" s="268"/>
      <c r="GJ336" s="268"/>
      <c r="GK336" s="268"/>
      <c r="GL336" s="268"/>
      <c r="GM336" s="268"/>
      <c r="GN336" s="268"/>
      <c r="GO336" s="268"/>
      <c r="HB336" s="294"/>
      <c r="HC336" s="294"/>
      <c r="HL336" s="341"/>
      <c r="HM336" s="341"/>
      <c r="HN336" s="341"/>
    </row>
    <row r="337" spans="1:222" x14ac:dyDescent="0.3">
      <c r="A337" s="269"/>
      <c r="B337" s="270"/>
      <c r="C337" s="270"/>
      <c r="D337" s="269"/>
      <c r="E337" s="281"/>
      <c r="F337" s="269"/>
      <c r="G337" s="384"/>
      <c r="H337" s="276"/>
      <c r="I337" s="272"/>
      <c r="J337" s="271"/>
      <c r="K337" s="269"/>
      <c r="L337" s="270"/>
      <c r="M337" s="270"/>
      <c r="N337" s="269"/>
      <c r="O337" s="270"/>
      <c r="P337" s="270"/>
      <c r="Q337" s="270"/>
      <c r="R337" s="270"/>
      <c r="S337" s="270"/>
      <c r="T337" s="270"/>
      <c r="U337" s="270"/>
      <c r="V337" s="270"/>
      <c r="W337" s="270"/>
      <c r="X337" s="270"/>
      <c r="Y337" s="270"/>
      <c r="Z337" s="269"/>
      <c r="AA337" s="269"/>
      <c r="AB337" s="269"/>
      <c r="AC337" s="269"/>
      <c r="AD337" s="281"/>
      <c r="AE337" s="281"/>
      <c r="AF337" s="276"/>
      <c r="AG337" s="276"/>
      <c r="AH337" s="281"/>
      <c r="AI337" s="281"/>
      <c r="AJ337" s="269"/>
      <c r="AK337" s="276"/>
      <c r="AL337" s="276"/>
      <c r="AM337" s="270"/>
      <c r="AN337" s="270"/>
      <c r="AO337" s="270"/>
      <c r="AP337" s="270"/>
      <c r="AQ337" s="273"/>
      <c r="AR337" s="273"/>
      <c r="AS337" s="273"/>
      <c r="AT337" s="273"/>
      <c r="AU337" s="270"/>
      <c r="AV337" s="276"/>
      <c r="AW337" s="276"/>
      <c r="AX337" s="275"/>
      <c r="AY337" s="276"/>
      <c r="AZ337" s="276"/>
      <c r="BA337" s="275"/>
      <c r="BB337" s="276"/>
      <c r="BC337" s="276"/>
      <c r="BD337" s="276"/>
      <c r="BE337" s="276"/>
      <c r="BF337" s="270"/>
      <c r="BG337" s="351"/>
      <c r="BH337" s="270"/>
      <c r="BI337" s="270"/>
      <c r="BJ337" s="276"/>
      <c r="BK337" s="276"/>
      <c r="BL337" s="370"/>
      <c r="BM337" s="373"/>
      <c r="BN337" s="370"/>
      <c r="BO337" s="282"/>
      <c r="BP337" s="276"/>
      <c r="BQ337" s="273"/>
      <c r="BR337" s="281"/>
      <c r="BS337" s="276"/>
      <c r="BT337" s="272"/>
      <c r="BU337" s="272"/>
      <c r="BV337" s="272"/>
      <c r="BW337" s="272"/>
      <c r="BX337" s="272"/>
      <c r="BY337" s="272"/>
      <c r="BZ337" s="272"/>
      <c r="CA337" s="277"/>
      <c r="CB337" s="273"/>
      <c r="CC337" s="276"/>
      <c r="CD337" s="275"/>
      <c r="CE337" s="275"/>
      <c r="CF337" s="270"/>
      <c r="CG337" s="270"/>
      <c r="CH337" s="269"/>
      <c r="CI337" s="281"/>
      <c r="CJ337" s="270"/>
      <c r="CK337" s="278"/>
      <c r="CL337" s="278"/>
      <c r="CM337" s="278"/>
      <c r="CN337" s="279"/>
      <c r="CO337" s="279"/>
      <c r="CP337" s="269"/>
      <c r="CQ337" s="281"/>
      <c r="CR337" s="276"/>
      <c r="CS337" s="272"/>
      <c r="CT337" s="272"/>
      <c r="CU337" s="278"/>
      <c r="CV337" s="278"/>
      <c r="CW337" s="278"/>
      <c r="CX337" s="278"/>
      <c r="CY337" s="278"/>
      <c r="CZ337" s="278"/>
      <c r="DA337" s="278"/>
      <c r="DB337" s="281"/>
      <c r="DC337" s="276"/>
      <c r="DD337" s="276"/>
      <c r="DE337" s="269"/>
      <c r="DF337" s="269"/>
      <c r="DG337" s="270"/>
      <c r="DH337" s="270"/>
      <c r="DI337" s="276"/>
      <c r="DJ337" s="276"/>
      <c r="DK337" s="276"/>
      <c r="DL337" s="276"/>
      <c r="DM337" s="272"/>
      <c r="DN337" s="269"/>
      <c r="DO337" s="269"/>
      <c r="DP337" s="272"/>
      <c r="DQ337" s="269"/>
      <c r="DR337" s="281"/>
      <c r="DS337" s="269"/>
      <c r="DT337" s="274"/>
      <c r="DU337" s="275"/>
      <c r="DV337" s="275"/>
      <c r="DW337" s="273"/>
      <c r="DX337" s="273"/>
      <c r="DY337" s="275"/>
      <c r="DZ337" s="275"/>
      <c r="EA337" s="275"/>
      <c r="EB337" s="275"/>
      <c r="EC337" s="275"/>
      <c r="ED337" s="275"/>
      <c r="EE337" s="275"/>
      <c r="EF337" s="275"/>
      <c r="EG337" s="275"/>
      <c r="EH337" s="275"/>
      <c r="EI337" s="275"/>
      <c r="EJ337" s="275"/>
      <c r="EK337" s="273"/>
      <c r="EL337" s="289"/>
      <c r="EM337" s="289"/>
      <c r="EN337" s="289"/>
      <c r="EO337" s="289"/>
      <c r="EP337" s="289"/>
      <c r="EQ337" s="289"/>
      <c r="ER337" s="289"/>
      <c r="ES337" s="289"/>
      <c r="ET337" s="289"/>
      <c r="EU337" s="289"/>
      <c r="EV337" s="289"/>
      <c r="EW337" s="289"/>
      <c r="EX337" s="289"/>
      <c r="EY337" s="289"/>
      <c r="EZ337" s="289"/>
      <c r="FA337" s="289"/>
      <c r="FB337" s="289"/>
      <c r="FC337" s="289"/>
      <c r="FD337" s="289"/>
      <c r="FE337" s="290"/>
      <c r="FF337" s="290"/>
      <c r="FG337" s="290"/>
      <c r="FH337" s="290"/>
      <c r="FI337" s="290"/>
      <c r="FJ337" s="290"/>
      <c r="FK337" s="290"/>
      <c r="FL337" s="290"/>
      <c r="FM337" s="290"/>
      <c r="FN337" s="290"/>
      <c r="FO337" s="290"/>
      <c r="FP337" s="290"/>
      <c r="FQ337" s="290"/>
      <c r="FR337" s="290"/>
      <c r="FS337" s="290"/>
      <c r="FT337" s="290"/>
      <c r="FU337" s="290"/>
      <c r="FV337" s="290"/>
      <c r="FW337" s="290"/>
      <c r="FX337" s="268"/>
      <c r="FY337" s="268"/>
      <c r="FZ337" s="268"/>
      <c r="GA337" s="268"/>
      <c r="GB337" s="268"/>
      <c r="GC337" s="268"/>
      <c r="GD337" s="268"/>
      <c r="GE337" s="268"/>
      <c r="GF337" s="268"/>
      <c r="GG337" s="268"/>
      <c r="GH337" s="268"/>
      <c r="GI337" s="268"/>
      <c r="GJ337" s="268"/>
      <c r="GK337" s="268"/>
      <c r="GL337" s="268"/>
      <c r="GM337" s="268"/>
      <c r="GN337" s="268"/>
      <c r="GO337" s="268"/>
      <c r="HB337" s="294"/>
      <c r="HC337" s="294"/>
      <c r="HL337" s="341"/>
      <c r="HM337" s="341"/>
      <c r="HN337" s="341"/>
    </row>
    <row r="338" spans="1:222" x14ac:dyDescent="0.3">
      <c r="A338" s="269"/>
      <c r="B338" s="270"/>
      <c r="C338" s="270"/>
      <c r="D338" s="269"/>
      <c r="E338" s="281"/>
      <c r="F338" s="269"/>
      <c r="G338" s="384"/>
      <c r="H338" s="276"/>
      <c r="I338" s="272"/>
      <c r="J338" s="271"/>
      <c r="K338" s="269"/>
      <c r="L338" s="270"/>
      <c r="M338" s="270"/>
      <c r="N338" s="269"/>
      <c r="O338" s="270"/>
      <c r="P338" s="270"/>
      <c r="Q338" s="270"/>
      <c r="R338" s="270"/>
      <c r="S338" s="270"/>
      <c r="T338" s="270"/>
      <c r="U338" s="270"/>
      <c r="V338" s="270"/>
      <c r="W338" s="270"/>
      <c r="X338" s="270"/>
      <c r="Y338" s="270"/>
      <c r="Z338" s="269"/>
      <c r="AA338" s="269"/>
      <c r="AB338" s="269"/>
      <c r="AC338" s="269"/>
      <c r="AD338" s="281"/>
      <c r="AE338" s="281"/>
      <c r="AF338" s="276"/>
      <c r="AG338" s="276"/>
      <c r="AH338" s="281"/>
      <c r="AI338" s="281"/>
      <c r="AJ338" s="269"/>
      <c r="AK338" s="276"/>
      <c r="AL338" s="276"/>
      <c r="AM338" s="270"/>
      <c r="AN338" s="270"/>
      <c r="AO338" s="270"/>
      <c r="AP338" s="270"/>
      <c r="AQ338" s="273"/>
      <c r="AR338" s="273"/>
      <c r="AS338" s="273"/>
      <c r="AT338" s="273"/>
      <c r="AU338" s="270"/>
      <c r="AV338" s="276"/>
      <c r="AW338" s="276"/>
      <c r="AX338" s="275"/>
      <c r="AY338" s="276"/>
      <c r="AZ338" s="276"/>
      <c r="BA338" s="275"/>
      <c r="BB338" s="276"/>
      <c r="BC338" s="276"/>
      <c r="BD338" s="276"/>
      <c r="BE338" s="276"/>
      <c r="BF338" s="270"/>
      <c r="BG338" s="351"/>
      <c r="BH338" s="270"/>
      <c r="BI338" s="270"/>
      <c r="BJ338" s="276"/>
      <c r="BK338" s="276"/>
      <c r="BL338" s="370"/>
      <c r="BM338" s="373"/>
      <c r="BN338" s="370"/>
      <c r="BO338" s="282"/>
      <c r="BP338" s="276"/>
      <c r="BQ338" s="273"/>
      <c r="BR338" s="281"/>
      <c r="BS338" s="276"/>
      <c r="BT338" s="272"/>
      <c r="BU338" s="272"/>
      <c r="BV338" s="272"/>
      <c r="BW338" s="272"/>
      <c r="BX338" s="272"/>
      <c r="BY338" s="272"/>
      <c r="BZ338" s="272"/>
      <c r="CA338" s="277"/>
      <c r="CB338" s="273"/>
      <c r="CC338" s="276"/>
      <c r="CD338" s="275"/>
      <c r="CE338" s="275"/>
      <c r="CF338" s="270"/>
      <c r="CG338" s="270"/>
      <c r="CH338" s="269"/>
      <c r="CI338" s="281"/>
      <c r="CJ338" s="270"/>
      <c r="CK338" s="278"/>
      <c r="CL338" s="278"/>
      <c r="CM338" s="278"/>
      <c r="CN338" s="279"/>
      <c r="CO338" s="279"/>
      <c r="CP338" s="269"/>
      <c r="CQ338" s="281"/>
      <c r="CR338" s="276"/>
      <c r="CS338" s="272"/>
      <c r="CT338" s="272"/>
      <c r="CU338" s="278"/>
      <c r="CV338" s="278"/>
      <c r="CW338" s="278"/>
      <c r="CX338" s="278"/>
      <c r="CY338" s="278"/>
      <c r="CZ338" s="278"/>
      <c r="DA338" s="278"/>
      <c r="DB338" s="281"/>
      <c r="DC338" s="276"/>
      <c r="DD338" s="276"/>
      <c r="DE338" s="269"/>
      <c r="DF338" s="269"/>
      <c r="DG338" s="270"/>
      <c r="DH338" s="270"/>
      <c r="DI338" s="276"/>
      <c r="DJ338" s="276"/>
      <c r="DK338" s="276"/>
      <c r="DL338" s="276"/>
      <c r="DM338" s="272"/>
      <c r="DN338" s="269"/>
      <c r="DO338" s="269"/>
      <c r="DP338" s="272"/>
      <c r="DQ338" s="269"/>
      <c r="DR338" s="281"/>
      <c r="DS338" s="269"/>
      <c r="DT338" s="274"/>
      <c r="DU338" s="275"/>
      <c r="DV338" s="275"/>
      <c r="DW338" s="273"/>
      <c r="DX338" s="273"/>
      <c r="DY338" s="275"/>
      <c r="DZ338" s="275"/>
      <c r="EA338" s="275"/>
      <c r="EB338" s="275"/>
      <c r="EC338" s="275"/>
      <c r="ED338" s="275"/>
      <c r="EE338" s="275"/>
      <c r="EF338" s="275"/>
      <c r="EG338" s="275"/>
      <c r="EH338" s="275"/>
      <c r="EI338" s="275"/>
      <c r="EJ338" s="275"/>
      <c r="EK338" s="273"/>
      <c r="EL338" s="289"/>
      <c r="EM338" s="289"/>
      <c r="EN338" s="289"/>
      <c r="EO338" s="289"/>
      <c r="EP338" s="289"/>
      <c r="EQ338" s="289"/>
      <c r="ER338" s="289"/>
      <c r="ES338" s="289"/>
      <c r="ET338" s="289"/>
      <c r="EU338" s="289"/>
      <c r="EV338" s="289"/>
      <c r="EW338" s="289"/>
      <c r="EX338" s="289"/>
      <c r="EY338" s="289"/>
      <c r="EZ338" s="289"/>
      <c r="FA338" s="289"/>
      <c r="FB338" s="289"/>
      <c r="FC338" s="289"/>
      <c r="FD338" s="289"/>
      <c r="FE338" s="290"/>
      <c r="FF338" s="290"/>
      <c r="FG338" s="290"/>
      <c r="FH338" s="290"/>
      <c r="FI338" s="290"/>
      <c r="FJ338" s="290"/>
      <c r="FK338" s="290"/>
      <c r="FL338" s="290"/>
      <c r="FM338" s="290"/>
      <c r="FN338" s="290"/>
      <c r="FO338" s="290"/>
      <c r="FP338" s="290"/>
      <c r="FQ338" s="290"/>
      <c r="FR338" s="290"/>
      <c r="FS338" s="290"/>
      <c r="FT338" s="290"/>
      <c r="FU338" s="290"/>
      <c r="FV338" s="290"/>
      <c r="FW338" s="290"/>
      <c r="FX338" s="268"/>
      <c r="FY338" s="268"/>
      <c r="FZ338" s="268"/>
      <c r="GA338" s="268"/>
      <c r="GB338" s="268"/>
      <c r="GC338" s="268"/>
      <c r="GD338" s="268"/>
      <c r="GE338" s="268"/>
      <c r="GF338" s="268"/>
      <c r="GG338" s="268"/>
      <c r="GH338" s="268"/>
      <c r="GI338" s="268"/>
      <c r="GJ338" s="268"/>
      <c r="GK338" s="268"/>
      <c r="GL338" s="268"/>
      <c r="GM338" s="268"/>
      <c r="GN338" s="268"/>
      <c r="GO338" s="268"/>
      <c r="HB338" s="294"/>
      <c r="HC338" s="294"/>
      <c r="HL338" s="341"/>
      <c r="HM338" s="341"/>
      <c r="HN338" s="341"/>
    </row>
    <row r="339" spans="1:222" x14ac:dyDescent="0.3">
      <c r="A339" s="269"/>
      <c r="B339" s="270"/>
      <c r="C339" s="270"/>
      <c r="D339" s="269"/>
      <c r="E339" s="281"/>
      <c r="F339" s="269"/>
      <c r="G339" s="384"/>
      <c r="H339" s="276"/>
      <c r="I339" s="272"/>
      <c r="J339" s="271"/>
      <c r="K339" s="269"/>
      <c r="L339" s="270"/>
      <c r="M339" s="270"/>
      <c r="N339" s="269"/>
      <c r="O339" s="270"/>
      <c r="P339" s="270"/>
      <c r="Q339" s="270"/>
      <c r="R339" s="270"/>
      <c r="S339" s="270"/>
      <c r="T339" s="270"/>
      <c r="U339" s="270"/>
      <c r="V339" s="270"/>
      <c r="W339" s="270"/>
      <c r="X339" s="270"/>
      <c r="Y339" s="270"/>
      <c r="Z339" s="269"/>
      <c r="AA339" s="269"/>
      <c r="AB339" s="269"/>
      <c r="AC339" s="269"/>
      <c r="AD339" s="281"/>
      <c r="AE339" s="281"/>
      <c r="AF339" s="276"/>
      <c r="AG339" s="276"/>
      <c r="AH339" s="281"/>
      <c r="AI339" s="281"/>
      <c r="AJ339" s="269"/>
      <c r="AK339" s="276"/>
      <c r="AL339" s="276"/>
      <c r="AM339" s="270"/>
      <c r="AN339" s="270"/>
      <c r="AO339" s="270"/>
      <c r="AP339" s="270"/>
      <c r="AQ339" s="273"/>
      <c r="AR339" s="273"/>
      <c r="AS339" s="273"/>
      <c r="AT339" s="273"/>
      <c r="AU339" s="270"/>
      <c r="AV339" s="276"/>
      <c r="AW339" s="276"/>
      <c r="AX339" s="275"/>
      <c r="AY339" s="276"/>
      <c r="AZ339" s="276"/>
      <c r="BA339" s="275"/>
      <c r="BB339" s="276"/>
      <c r="BC339" s="276"/>
      <c r="BD339" s="276"/>
      <c r="BE339" s="276"/>
      <c r="BF339" s="270"/>
      <c r="BG339" s="351"/>
      <c r="BH339" s="270"/>
      <c r="BI339" s="270"/>
      <c r="BJ339" s="276"/>
      <c r="BK339" s="276"/>
      <c r="BL339" s="370"/>
      <c r="BM339" s="373"/>
      <c r="BN339" s="370"/>
      <c r="BO339" s="282"/>
      <c r="BP339" s="276"/>
      <c r="BQ339" s="273"/>
      <c r="BR339" s="281"/>
      <c r="BS339" s="276"/>
      <c r="BT339" s="272"/>
      <c r="BU339" s="272"/>
      <c r="BV339" s="272"/>
      <c r="BW339" s="272"/>
      <c r="BX339" s="272"/>
      <c r="BY339" s="272"/>
      <c r="BZ339" s="272"/>
      <c r="CA339" s="277"/>
      <c r="CB339" s="273"/>
      <c r="CC339" s="276"/>
      <c r="CD339" s="275"/>
      <c r="CE339" s="275"/>
      <c r="CF339" s="270"/>
      <c r="CG339" s="270"/>
      <c r="CH339" s="269"/>
      <c r="CI339" s="281"/>
      <c r="CJ339" s="270"/>
      <c r="CK339" s="278"/>
      <c r="CL339" s="278"/>
      <c r="CM339" s="278"/>
      <c r="CN339" s="279"/>
      <c r="CO339" s="279"/>
      <c r="CP339" s="269"/>
      <c r="CQ339" s="281"/>
      <c r="CR339" s="276"/>
      <c r="CS339" s="272"/>
      <c r="CT339" s="272"/>
      <c r="CU339" s="278"/>
      <c r="CV339" s="278"/>
      <c r="CW339" s="278"/>
      <c r="CX339" s="278"/>
      <c r="CY339" s="278"/>
      <c r="CZ339" s="278"/>
      <c r="DA339" s="278"/>
      <c r="DB339" s="281"/>
      <c r="DC339" s="276"/>
      <c r="DD339" s="276"/>
      <c r="DE339" s="269"/>
      <c r="DF339" s="269"/>
      <c r="DG339" s="270"/>
      <c r="DH339" s="270"/>
      <c r="DI339" s="276"/>
      <c r="DJ339" s="276"/>
      <c r="DK339" s="276"/>
      <c r="DL339" s="276"/>
      <c r="DM339" s="272"/>
      <c r="DN339" s="269"/>
      <c r="DO339" s="269"/>
      <c r="DP339" s="272"/>
      <c r="DQ339" s="269"/>
      <c r="DR339" s="281"/>
      <c r="DS339" s="269"/>
      <c r="DT339" s="274"/>
      <c r="DU339" s="275"/>
      <c r="DV339" s="275"/>
      <c r="DW339" s="273"/>
      <c r="DX339" s="273"/>
      <c r="DY339" s="275"/>
      <c r="DZ339" s="275"/>
      <c r="EA339" s="275"/>
      <c r="EB339" s="275"/>
      <c r="EC339" s="275"/>
      <c r="ED339" s="275"/>
      <c r="EE339" s="275"/>
      <c r="EF339" s="275"/>
      <c r="EG339" s="275"/>
      <c r="EH339" s="275"/>
      <c r="EI339" s="275"/>
      <c r="EJ339" s="275"/>
      <c r="EK339" s="273"/>
      <c r="EL339" s="289"/>
      <c r="EM339" s="289"/>
      <c r="EN339" s="289"/>
      <c r="EO339" s="289"/>
      <c r="EP339" s="289"/>
      <c r="EQ339" s="289"/>
      <c r="ER339" s="289"/>
      <c r="ES339" s="289"/>
      <c r="ET339" s="289"/>
      <c r="EU339" s="289"/>
      <c r="EV339" s="289"/>
      <c r="EW339" s="289"/>
      <c r="EX339" s="289"/>
      <c r="EY339" s="289"/>
      <c r="EZ339" s="289"/>
      <c r="FA339" s="289"/>
      <c r="FB339" s="289"/>
      <c r="FC339" s="289"/>
      <c r="FD339" s="289"/>
      <c r="FE339" s="290"/>
      <c r="FF339" s="290"/>
      <c r="FG339" s="290"/>
      <c r="FH339" s="290"/>
      <c r="FI339" s="290"/>
      <c r="FJ339" s="290"/>
      <c r="FK339" s="290"/>
      <c r="FL339" s="290"/>
      <c r="FM339" s="290"/>
      <c r="FN339" s="290"/>
      <c r="FO339" s="290"/>
      <c r="FP339" s="290"/>
      <c r="FQ339" s="290"/>
      <c r="FR339" s="290"/>
      <c r="FS339" s="290"/>
      <c r="FT339" s="290"/>
      <c r="FU339" s="290"/>
      <c r="FV339" s="290"/>
      <c r="FW339" s="290"/>
      <c r="FX339" s="268"/>
      <c r="FY339" s="268"/>
      <c r="FZ339" s="268"/>
      <c r="GA339" s="268"/>
      <c r="GB339" s="268"/>
      <c r="GC339" s="268"/>
      <c r="GD339" s="268"/>
      <c r="GE339" s="268"/>
      <c r="GF339" s="268"/>
      <c r="GG339" s="268"/>
      <c r="GH339" s="268"/>
      <c r="GI339" s="268"/>
      <c r="GJ339" s="268"/>
      <c r="GK339" s="268"/>
      <c r="GL339" s="268"/>
      <c r="GM339" s="268"/>
      <c r="GN339" s="268"/>
      <c r="GO339" s="268"/>
      <c r="HB339" s="294"/>
      <c r="HC339" s="294"/>
      <c r="HL339" s="341"/>
      <c r="HM339" s="341"/>
      <c r="HN339" s="341"/>
    </row>
    <row r="340" spans="1:222" x14ac:dyDescent="0.3">
      <c r="A340" s="269"/>
      <c r="B340" s="270"/>
      <c r="C340" s="270"/>
      <c r="D340" s="269"/>
      <c r="E340" s="281"/>
      <c r="F340" s="269"/>
      <c r="G340" s="384"/>
      <c r="H340" s="276"/>
      <c r="I340" s="272"/>
      <c r="J340" s="271"/>
      <c r="K340" s="269"/>
      <c r="L340" s="270"/>
      <c r="M340" s="270"/>
      <c r="N340" s="269"/>
      <c r="O340" s="270"/>
      <c r="P340" s="270"/>
      <c r="Q340" s="270"/>
      <c r="R340" s="270"/>
      <c r="S340" s="270"/>
      <c r="T340" s="270"/>
      <c r="U340" s="270"/>
      <c r="V340" s="270"/>
      <c r="W340" s="270"/>
      <c r="X340" s="270"/>
      <c r="Y340" s="270"/>
      <c r="Z340" s="269"/>
      <c r="AA340" s="269"/>
      <c r="AB340" s="269"/>
      <c r="AC340" s="269"/>
      <c r="AD340" s="281"/>
      <c r="AE340" s="281"/>
      <c r="AF340" s="276"/>
      <c r="AG340" s="276"/>
      <c r="AH340" s="281"/>
      <c r="AI340" s="281"/>
      <c r="AJ340" s="269"/>
      <c r="AK340" s="276"/>
      <c r="AL340" s="276"/>
      <c r="AM340" s="270"/>
      <c r="AN340" s="270"/>
      <c r="AO340" s="270"/>
      <c r="AP340" s="270"/>
      <c r="AQ340" s="273"/>
      <c r="AR340" s="273"/>
      <c r="AS340" s="273"/>
      <c r="AT340" s="273"/>
      <c r="AU340" s="270"/>
      <c r="AV340" s="276"/>
      <c r="AW340" s="276"/>
      <c r="AX340" s="275"/>
      <c r="AY340" s="276"/>
      <c r="AZ340" s="276"/>
      <c r="BA340" s="275"/>
      <c r="BB340" s="276"/>
      <c r="BC340" s="276"/>
      <c r="BD340" s="276"/>
      <c r="BE340" s="276"/>
      <c r="BF340" s="270"/>
      <c r="BG340" s="351"/>
      <c r="BH340" s="270"/>
      <c r="BI340" s="270"/>
      <c r="BJ340" s="276"/>
      <c r="BK340" s="276"/>
      <c r="BL340" s="370"/>
      <c r="BM340" s="373"/>
      <c r="BN340" s="370"/>
      <c r="BO340" s="282"/>
      <c r="BP340" s="276"/>
      <c r="BQ340" s="273"/>
      <c r="BR340" s="281"/>
      <c r="BS340" s="276"/>
      <c r="BT340" s="272"/>
      <c r="BU340" s="272"/>
      <c r="BV340" s="272"/>
      <c r="BW340" s="272"/>
      <c r="BX340" s="272"/>
      <c r="BY340" s="272"/>
      <c r="BZ340" s="272"/>
      <c r="CA340" s="277"/>
      <c r="CB340" s="273"/>
      <c r="CC340" s="276"/>
      <c r="CD340" s="275"/>
      <c r="CE340" s="275"/>
      <c r="CF340" s="270"/>
      <c r="CG340" s="270"/>
      <c r="CH340" s="269"/>
      <c r="CI340" s="281"/>
      <c r="CJ340" s="270"/>
      <c r="CK340" s="278"/>
      <c r="CL340" s="278"/>
      <c r="CM340" s="278"/>
      <c r="CN340" s="279"/>
      <c r="CO340" s="279"/>
      <c r="CP340" s="269"/>
      <c r="CQ340" s="281"/>
      <c r="CR340" s="276"/>
      <c r="CS340" s="272"/>
      <c r="CT340" s="272"/>
      <c r="CU340" s="278"/>
      <c r="CV340" s="278"/>
      <c r="CW340" s="278"/>
      <c r="CX340" s="278"/>
      <c r="CY340" s="278"/>
      <c r="CZ340" s="278"/>
      <c r="DA340" s="278"/>
      <c r="DB340" s="281"/>
      <c r="DC340" s="276"/>
      <c r="DD340" s="276"/>
      <c r="DE340" s="269"/>
      <c r="DF340" s="269"/>
      <c r="DG340" s="270"/>
      <c r="DH340" s="270"/>
      <c r="DI340" s="276"/>
      <c r="DJ340" s="276"/>
      <c r="DK340" s="276"/>
      <c r="DL340" s="276"/>
      <c r="DM340" s="272"/>
      <c r="DN340" s="269"/>
      <c r="DO340" s="269"/>
      <c r="DP340" s="272"/>
      <c r="DQ340" s="269"/>
      <c r="DR340" s="281"/>
      <c r="DS340" s="269"/>
      <c r="DT340" s="274"/>
      <c r="DU340" s="275"/>
      <c r="DV340" s="275"/>
      <c r="DW340" s="273"/>
      <c r="DX340" s="273"/>
      <c r="DY340" s="275"/>
      <c r="DZ340" s="275"/>
      <c r="EA340" s="275"/>
      <c r="EB340" s="275"/>
      <c r="EC340" s="275"/>
      <c r="ED340" s="275"/>
      <c r="EE340" s="275"/>
      <c r="EF340" s="275"/>
      <c r="EG340" s="275"/>
      <c r="EH340" s="275"/>
      <c r="EI340" s="275"/>
      <c r="EJ340" s="275"/>
      <c r="EK340" s="273"/>
      <c r="EL340" s="289"/>
      <c r="EM340" s="289"/>
      <c r="EN340" s="289"/>
      <c r="EO340" s="289"/>
      <c r="EP340" s="289"/>
      <c r="EQ340" s="289"/>
      <c r="ER340" s="289"/>
      <c r="ES340" s="289"/>
      <c r="ET340" s="289"/>
      <c r="EU340" s="289"/>
      <c r="EV340" s="289"/>
      <c r="EW340" s="289"/>
      <c r="EX340" s="289"/>
      <c r="EY340" s="289"/>
      <c r="EZ340" s="289"/>
      <c r="FA340" s="289"/>
      <c r="FB340" s="289"/>
      <c r="FC340" s="289"/>
      <c r="FD340" s="289"/>
      <c r="FE340" s="290"/>
      <c r="FF340" s="290"/>
      <c r="FG340" s="290"/>
      <c r="FH340" s="290"/>
      <c r="FI340" s="290"/>
      <c r="FJ340" s="290"/>
      <c r="FK340" s="290"/>
      <c r="FL340" s="290"/>
      <c r="FM340" s="290"/>
      <c r="FN340" s="290"/>
      <c r="FO340" s="290"/>
      <c r="FP340" s="290"/>
      <c r="FQ340" s="290"/>
      <c r="FR340" s="290"/>
      <c r="FS340" s="290"/>
      <c r="FT340" s="290"/>
      <c r="FU340" s="290"/>
      <c r="FV340" s="290"/>
      <c r="FW340" s="290"/>
      <c r="FX340" s="268"/>
      <c r="FY340" s="268"/>
      <c r="FZ340" s="268"/>
      <c r="GA340" s="268"/>
      <c r="GB340" s="268"/>
      <c r="GC340" s="268"/>
      <c r="GD340" s="268"/>
      <c r="GE340" s="268"/>
      <c r="GF340" s="268"/>
      <c r="GG340" s="268"/>
      <c r="GH340" s="268"/>
      <c r="GI340" s="268"/>
      <c r="GJ340" s="268"/>
      <c r="GK340" s="268"/>
      <c r="GL340" s="268"/>
      <c r="GM340" s="268"/>
      <c r="GN340" s="268"/>
      <c r="GO340" s="268"/>
      <c r="HB340" s="294"/>
      <c r="HC340" s="294"/>
      <c r="HL340" s="341"/>
      <c r="HM340" s="341"/>
      <c r="HN340" s="341"/>
    </row>
    <row r="341" spans="1:222" x14ac:dyDescent="0.3">
      <c r="A341" s="269"/>
      <c r="B341" s="270"/>
      <c r="C341" s="270"/>
      <c r="D341" s="269"/>
      <c r="E341" s="281"/>
      <c r="F341" s="269"/>
      <c r="G341" s="384"/>
      <c r="H341" s="276"/>
      <c r="I341" s="272"/>
      <c r="J341" s="271"/>
      <c r="K341" s="269"/>
      <c r="L341" s="270"/>
      <c r="M341" s="270"/>
      <c r="N341" s="269"/>
      <c r="O341" s="270"/>
      <c r="P341" s="270"/>
      <c r="Q341" s="270"/>
      <c r="R341" s="270"/>
      <c r="S341" s="270"/>
      <c r="T341" s="270"/>
      <c r="U341" s="270"/>
      <c r="V341" s="270"/>
      <c r="W341" s="270"/>
      <c r="X341" s="270"/>
      <c r="Y341" s="270"/>
      <c r="Z341" s="269"/>
      <c r="AA341" s="269"/>
      <c r="AB341" s="269"/>
      <c r="AC341" s="269"/>
      <c r="AD341" s="281"/>
      <c r="AE341" s="281"/>
      <c r="AF341" s="276"/>
      <c r="AG341" s="276"/>
      <c r="AH341" s="281"/>
      <c r="AI341" s="281"/>
      <c r="AJ341" s="269"/>
      <c r="AK341" s="276"/>
      <c r="AL341" s="276"/>
      <c r="AM341" s="270"/>
      <c r="AN341" s="270"/>
      <c r="AO341" s="270"/>
      <c r="AP341" s="270"/>
      <c r="AQ341" s="273"/>
      <c r="AR341" s="273"/>
      <c r="AS341" s="273"/>
      <c r="AT341" s="273"/>
      <c r="AU341" s="270"/>
      <c r="AV341" s="276"/>
      <c r="AW341" s="276"/>
      <c r="AX341" s="275"/>
      <c r="AY341" s="276"/>
      <c r="AZ341" s="276"/>
      <c r="BA341" s="275"/>
      <c r="BB341" s="276"/>
      <c r="BC341" s="276"/>
      <c r="BD341" s="276"/>
      <c r="BE341" s="276"/>
      <c r="BF341" s="270"/>
      <c r="BG341" s="351"/>
      <c r="BH341" s="270"/>
      <c r="BI341" s="270"/>
      <c r="BJ341" s="276"/>
      <c r="BK341" s="276"/>
      <c r="BL341" s="370"/>
      <c r="BM341" s="373"/>
      <c r="BN341" s="370"/>
      <c r="BO341" s="282"/>
      <c r="BP341" s="276"/>
      <c r="BQ341" s="273"/>
      <c r="BR341" s="281"/>
      <c r="BS341" s="276"/>
      <c r="BT341" s="272"/>
      <c r="BU341" s="272"/>
      <c r="BV341" s="272"/>
      <c r="BW341" s="272"/>
      <c r="BX341" s="272"/>
      <c r="BY341" s="272"/>
      <c r="BZ341" s="272"/>
      <c r="CA341" s="277"/>
      <c r="CB341" s="273"/>
      <c r="CC341" s="276"/>
      <c r="CD341" s="275"/>
      <c r="CE341" s="275"/>
      <c r="CF341" s="270"/>
      <c r="CG341" s="270"/>
      <c r="CH341" s="269"/>
      <c r="CI341" s="281"/>
      <c r="CJ341" s="270"/>
      <c r="CK341" s="278"/>
      <c r="CL341" s="278"/>
      <c r="CM341" s="278"/>
      <c r="CN341" s="279"/>
      <c r="CO341" s="279"/>
      <c r="CP341" s="269"/>
      <c r="CQ341" s="281"/>
      <c r="CR341" s="276"/>
      <c r="CS341" s="272"/>
      <c r="CT341" s="272"/>
      <c r="CU341" s="278"/>
      <c r="CV341" s="278"/>
      <c r="CW341" s="278"/>
      <c r="CX341" s="278"/>
      <c r="CY341" s="278"/>
      <c r="CZ341" s="278"/>
      <c r="DA341" s="278"/>
      <c r="DB341" s="281"/>
      <c r="DC341" s="276"/>
      <c r="DD341" s="276"/>
      <c r="DE341" s="269"/>
      <c r="DF341" s="269"/>
      <c r="DG341" s="270"/>
      <c r="DH341" s="270"/>
      <c r="DI341" s="276"/>
      <c r="DJ341" s="276"/>
      <c r="DK341" s="276"/>
      <c r="DL341" s="276"/>
      <c r="DM341" s="272"/>
      <c r="DN341" s="269"/>
      <c r="DO341" s="269"/>
      <c r="DP341" s="272"/>
      <c r="DQ341" s="269"/>
      <c r="DR341" s="281"/>
      <c r="DS341" s="269"/>
      <c r="DT341" s="274"/>
      <c r="DU341" s="275"/>
      <c r="DV341" s="275"/>
      <c r="DW341" s="273"/>
      <c r="DX341" s="273"/>
      <c r="DY341" s="275"/>
      <c r="DZ341" s="275"/>
      <c r="EA341" s="275"/>
      <c r="EB341" s="275"/>
      <c r="EC341" s="275"/>
      <c r="ED341" s="275"/>
      <c r="EE341" s="275"/>
      <c r="EF341" s="275"/>
      <c r="EG341" s="275"/>
      <c r="EH341" s="275"/>
      <c r="EI341" s="275"/>
      <c r="EJ341" s="275"/>
      <c r="EK341" s="273"/>
      <c r="EL341" s="289"/>
      <c r="EM341" s="289"/>
      <c r="EN341" s="289"/>
      <c r="EO341" s="289"/>
      <c r="EP341" s="289"/>
      <c r="EQ341" s="289"/>
      <c r="ER341" s="289"/>
      <c r="ES341" s="289"/>
      <c r="ET341" s="289"/>
      <c r="EU341" s="289"/>
      <c r="EV341" s="289"/>
      <c r="EW341" s="289"/>
      <c r="EX341" s="289"/>
      <c r="EY341" s="289"/>
      <c r="EZ341" s="289"/>
      <c r="FA341" s="289"/>
      <c r="FB341" s="289"/>
      <c r="FC341" s="289"/>
      <c r="FD341" s="289"/>
      <c r="FE341" s="290"/>
      <c r="FF341" s="290"/>
      <c r="FG341" s="290"/>
      <c r="FH341" s="290"/>
      <c r="FI341" s="290"/>
      <c r="FJ341" s="290"/>
      <c r="FK341" s="290"/>
      <c r="FL341" s="290"/>
      <c r="FM341" s="290"/>
      <c r="FN341" s="290"/>
      <c r="FO341" s="290"/>
      <c r="FP341" s="290"/>
      <c r="FQ341" s="290"/>
      <c r="FR341" s="290"/>
      <c r="FS341" s="290"/>
      <c r="FT341" s="290"/>
      <c r="FU341" s="290"/>
      <c r="FV341" s="290"/>
      <c r="FW341" s="290"/>
      <c r="FX341" s="268"/>
      <c r="FY341" s="268"/>
      <c r="FZ341" s="268"/>
      <c r="GA341" s="268"/>
      <c r="GB341" s="268"/>
      <c r="GC341" s="268"/>
      <c r="GD341" s="268"/>
      <c r="GE341" s="268"/>
      <c r="GF341" s="268"/>
      <c r="GG341" s="268"/>
      <c r="GH341" s="268"/>
      <c r="GI341" s="268"/>
      <c r="GJ341" s="268"/>
      <c r="GK341" s="268"/>
      <c r="GL341" s="268"/>
      <c r="GM341" s="268"/>
      <c r="GN341" s="268"/>
      <c r="GO341" s="268"/>
      <c r="HB341" s="294"/>
      <c r="HC341" s="294"/>
      <c r="HL341" s="341"/>
      <c r="HM341" s="341"/>
      <c r="HN341" s="341"/>
    </row>
    <row r="342" spans="1:222" x14ac:dyDescent="0.3">
      <c r="A342" s="269"/>
      <c r="B342" s="270"/>
      <c r="C342" s="270"/>
      <c r="D342" s="269"/>
      <c r="E342" s="281"/>
      <c r="F342" s="269"/>
      <c r="G342" s="384"/>
      <c r="H342" s="276"/>
      <c r="I342" s="272"/>
      <c r="J342" s="271"/>
      <c r="K342" s="269"/>
      <c r="L342" s="270"/>
      <c r="M342" s="270"/>
      <c r="N342" s="269"/>
      <c r="O342" s="270"/>
      <c r="P342" s="270"/>
      <c r="Q342" s="270"/>
      <c r="R342" s="270"/>
      <c r="S342" s="270"/>
      <c r="T342" s="270"/>
      <c r="U342" s="270"/>
      <c r="V342" s="270"/>
      <c r="W342" s="270"/>
      <c r="X342" s="270"/>
      <c r="Y342" s="270"/>
      <c r="Z342" s="269"/>
      <c r="AA342" s="269"/>
      <c r="AB342" s="269"/>
      <c r="AC342" s="269"/>
      <c r="AD342" s="281"/>
      <c r="AE342" s="281"/>
      <c r="AF342" s="276"/>
      <c r="AG342" s="276"/>
      <c r="AH342" s="281"/>
      <c r="AI342" s="281"/>
      <c r="AJ342" s="269"/>
      <c r="AK342" s="276"/>
      <c r="AL342" s="276"/>
      <c r="AM342" s="270"/>
      <c r="AN342" s="270"/>
      <c r="AO342" s="270"/>
      <c r="AP342" s="270"/>
      <c r="AQ342" s="273"/>
      <c r="AR342" s="273"/>
      <c r="AS342" s="273"/>
      <c r="AT342" s="273"/>
      <c r="AU342" s="270"/>
      <c r="AV342" s="276"/>
      <c r="AW342" s="276"/>
      <c r="AX342" s="275"/>
      <c r="AY342" s="276"/>
      <c r="AZ342" s="276"/>
      <c r="BA342" s="275"/>
      <c r="BB342" s="276"/>
      <c r="BC342" s="276"/>
      <c r="BD342" s="276"/>
      <c r="BE342" s="276"/>
      <c r="BF342" s="270"/>
      <c r="BG342" s="351"/>
      <c r="BH342" s="270"/>
      <c r="BI342" s="270"/>
      <c r="BJ342" s="276"/>
      <c r="BK342" s="276"/>
      <c r="BL342" s="370"/>
      <c r="BM342" s="373"/>
      <c r="BN342" s="370"/>
      <c r="BO342" s="282"/>
      <c r="BP342" s="276"/>
      <c r="BQ342" s="273"/>
      <c r="BR342" s="281"/>
      <c r="BS342" s="276"/>
      <c r="BT342" s="272"/>
      <c r="BU342" s="272"/>
      <c r="BV342" s="272"/>
      <c r="BW342" s="272"/>
      <c r="BX342" s="272"/>
      <c r="BY342" s="272"/>
      <c r="BZ342" s="272"/>
      <c r="CA342" s="277"/>
      <c r="CB342" s="273"/>
      <c r="CC342" s="276"/>
      <c r="CD342" s="275"/>
      <c r="CE342" s="275"/>
      <c r="CF342" s="270"/>
      <c r="CG342" s="270"/>
      <c r="CH342" s="269"/>
      <c r="CI342" s="281"/>
      <c r="CJ342" s="270"/>
      <c r="CK342" s="278"/>
      <c r="CL342" s="278"/>
      <c r="CM342" s="278"/>
      <c r="CN342" s="279"/>
      <c r="CO342" s="279"/>
      <c r="CP342" s="269"/>
      <c r="CQ342" s="281"/>
      <c r="CR342" s="276"/>
      <c r="CS342" s="272"/>
      <c r="CT342" s="272"/>
      <c r="CU342" s="278"/>
      <c r="CV342" s="278"/>
      <c r="CW342" s="278"/>
      <c r="CX342" s="278"/>
      <c r="CY342" s="278"/>
      <c r="CZ342" s="278"/>
      <c r="DA342" s="278"/>
      <c r="DB342" s="281"/>
      <c r="DC342" s="276"/>
      <c r="DD342" s="276"/>
      <c r="DE342" s="269"/>
      <c r="DF342" s="269"/>
      <c r="DG342" s="270"/>
      <c r="DH342" s="270"/>
      <c r="DI342" s="276"/>
      <c r="DJ342" s="276"/>
      <c r="DK342" s="276"/>
      <c r="DL342" s="276"/>
      <c r="DM342" s="272"/>
      <c r="DN342" s="269"/>
      <c r="DO342" s="269"/>
      <c r="DP342" s="272"/>
      <c r="DQ342" s="269"/>
      <c r="DR342" s="281"/>
      <c r="DS342" s="269"/>
      <c r="DT342" s="274"/>
      <c r="DU342" s="275"/>
      <c r="DV342" s="275"/>
      <c r="DW342" s="273"/>
      <c r="DX342" s="273"/>
      <c r="DY342" s="275"/>
      <c r="DZ342" s="275"/>
      <c r="EA342" s="275"/>
      <c r="EB342" s="275"/>
      <c r="EC342" s="275"/>
      <c r="ED342" s="275"/>
      <c r="EE342" s="275"/>
      <c r="EF342" s="275"/>
      <c r="EG342" s="275"/>
      <c r="EH342" s="275"/>
      <c r="EI342" s="275"/>
      <c r="EJ342" s="275"/>
      <c r="EK342" s="273"/>
      <c r="EL342" s="289"/>
      <c r="EM342" s="289"/>
      <c r="EN342" s="289"/>
      <c r="EO342" s="289"/>
      <c r="EP342" s="289"/>
      <c r="EQ342" s="289"/>
      <c r="ER342" s="289"/>
      <c r="ES342" s="289"/>
      <c r="ET342" s="289"/>
      <c r="EU342" s="289"/>
      <c r="EV342" s="289"/>
      <c r="EW342" s="289"/>
      <c r="EX342" s="289"/>
      <c r="EY342" s="289"/>
      <c r="EZ342" s="289"/>
      <c r="FA342" s="289"/>
      <c r="FB342" s="289"/>
      <c r="FC342" s="289"/>
      <c r="FD342" s="289"/>
      <c r="FE342" s="290"/>
      <c r="FF342" s="290"/>
      <c r="FG342" s="290"/>
      <c r="FH342" s="290"/>
      <c r="FI342" s="290"/>
      <c r="FJ342" s="290"/>
      <c r="FK342" s="290"/>
      <c r="FL342" s="290"/>
      <c r="FM342" s="290"/>
      <c r="FN342" s="290"/>
      <c r="FO342" s="290"/>
      <c r="FP342" s="290"/>
      <c r="FQ342" s="290"/>
      <c r="FR342" s="290"/>
      <c r="FS342" s="290"/>
      <c r="FT342" s="290"/>
      <c r="FU342" s="290"/>
      <c r="FV342" s="290"/>
      <c r="FW342" s="290"/>
      <c r="FX342" s="268"/>
      <c r="FY342" s="268"/>
      <c r="FZ342" s="268"/>
      <c r="GA342" s="268"/>
      <c r="GB342" s="268"/>
      <c r="GC342" s="268"/>
      <c r="GD342" s="268"/>
      <c r="GE342" s="268"/>
      <c r="GF342" s="268"/>
      <c r="GG342" s="268"/>
      <c r="GH342" s="268"/>
      <c r="GI342" s="268"/>
      <c r="GJ342" s="268"/>
      <c r="GK342" s="268"/>
      <c r="GL342" s="268"/>
      <c r="GM342" s="268"/>
      <c r="GN342" s="268"/>
      <c r="GO342" s="268"/>
      <c r="HB342" s="294"/>
      <c r="HC342" s="294"/>
      <c r="HL342" s="341"/>
      <c r="HM342" s="341"/>
      <c r="HN342" s="341"/>
    </row>
    <row r="343" spans="1:222" x14ac:dyDescent="0.3">
      <c r="A343" s="269"/>
      <c r="B343" s="270"/>
      <c r="C343" s="270"/>
      <c r="D343" s="269"/>
      <c r="E343" s="281"/>
      <c r="F343" s="269"/>
      <c r="G343" s="384"/>
      <c r="H343" s="276"/>
      <c r="I343" s="272"/>
      <c r="J343" s="271"/>
      <c r="K343" s="269"/>
      <c r="L343" s="270"/>
      <c r="M343" s="270"/>
      <c r="N343" s="269"/>
      <c r="O343" s="270"/>
      <c r="P343" s="270"/>
      <c r="Q343" s="270"/>
      <c r="R343" s="270"/>
      <c r="S343" s="270"/>
      <c r="T343" s="270"/>
      <c r="U343" s="270"/>
      <c r="V343" s="270"/>
      <c r="W343" s="270"/>
      <c r="X343" s="270"/>
      <c r="Y343" s="270"/>
      <c r="Z343" s="269"/>
      <c r="AA343" s="269"/>
      <c r="AB343" s="269"/>
      <c r="AC343" s="269"/>
      <c r="AD343" s="281"/>
      <c r="AE343" s="281"/>
      <c r="AF343" s="276"/>
      <c r="AG343" s="276"/>
      <c r="AH343" s="281"/>
      <c r="AI343" s="281"/>
      <c r="AJ343" s="269"/>
      <c r="AK343" s="276"/>
      <c r="AL343" s="276"/>
      <c r="AM343" s="270"/>
      <c r="AN343" s="270"/>
      <c r="AO343" s="270"/>
      <c r="AP343" s="270"/>
      <c r="AQ343" s="273"/>
      <c r="AR343" s="273"/>
      <c r="AS343" s="273"/>
      <c r="AT343" s="273"/>
      <c r="AU343" s="270"/>
      <c r="AV343" s="276"/>
      <c r="AW343" s="276"/>
      <c r="AX343" s="275"/>
      <c r="AY343" s="276"/>
      <c r="AZ343" s="276"/>
      <c r="BA343" s="275"/>
      <c r="BB343" s="276"/>
      <c r="BC343" s="276"/>
      <c r="BD343" s="276"/>
      <c r="BE343" s="276"/>
      <c r="BF343" s="270"/>
      <c r="BG343" s="351"/>
      <c r="BH343" s="270"/>
      <c r="BI343" s="270"/>
      <c r="BJ343" s="276"/>
      <c r="BK343" s="276"/>
      <c r="BL343" s="370"/>
      <c r="BM343" s="373"/>
      <c r="BN343" s="370"/>
      <c r="BO343" s="282"/>
      <c r="BP343" s="276"/>
      <c r="BQ343" s="273"/>
      <c r="BR343" s="281"/>
      <c r="BS343" s="276"/>
      <c r="BT343" s="272"/>
      <c r="BU343" s="272"/>
      <c r="BV343" s="272"/>
      <c r="BW343" s="272"/>
      <c r="BX343" s="272"/>
      <c r="BY343" s="272"/>
      <c r="BZ343" s="272"/>
      <c r="CA343" s="277"/>
      <c r="CB343" s="273"/>
      <c r="CC343" s="276"/>
      <c r="CD343" s="275"/>
      <c r="CE343" s="275"/>
      <c r="CF343" s="270"/>
      <c r="CG343" s="270"/>
      <c r="CH343" s="269"/>
      <c r="CI343" s="281"/>
      <c r="CJ343" s="270"/>
      <c r="CK343" s="278"/>
      <c r="CL343" s="278"/>
      <c r="CM343" s="278"/>
      <c r="CN343" s="279"/>
      <c r="CO343" s="279"/>
      <c r="CP343" s="269"/>
      <c r="CQ343" s="281"/>
      <c r="CR343" s="276"/>
      <c r="CS343" s="272"/>
      <c r="CT343" s="272"/>
      <c r="CU343" s="278"/>
      <c r="CV343" s="278"/>
      <c r="CW343" s="278"/>
      <c r="CX343" s="278"/>
      <c r="CY343" s="278"/>
      <c r="CZ343" s="278"/>
      <c r="DA343" s="278"/>
      <c r="DB343" s="281"/>
      <c r="DC343" s="276"/>
      <c r="DD343" s="276"/>
      <c r="DE343" s="269"/>
      <c r="DF343" s="269"/>
      <c r="DG343" s="270"/>
      <c r="DH343" s="270"/>
      <c r="DI343" s="276"/>
      <c r="DJ343" s="276"/>
      <c r="DK343" s="276"/>
      <c r="DL343" s="276"/>
      <c r="DM343" s="272"/>
      <c r="DN343" s="269"/>
      <c r="DO343" s="269"/>
      <c r="DP343" s="272"/>
      <c r="DQ343" s="269"/>
      <c r="DR343" s="281"/>
      <c r="DS343" s="269"/>
      <c r="DT343" s="274"/>
      <c r="DU343" s="275"/>
      <c r="DV343" s="275"/>
      <c r="DW343" s="273"/>
      <c r="DX343" s="273"/>
      <c r="DY343" s="275"/>
      <c r="DZ343" s="275"/>
      <c r="EA343" s="275"/>
      <c r="EB343" s="275"/>
      <c r="EC343" s="275"/>
      <c r="ED343" s="275"/>
      <c r="EE343" s="275"/>
      <c r="EF343" s="275"/>
      <c r="EG343" s="275"/>
      <c r="EH343" s="275"/>
      <c r="EI343" s="275"/>
      <c r="EJ343" s="275"/>
      <c r="EK343" s="273"/>
      <c r="EL343" s="289"/>
      <c r="EM343" s="289"/>
      <c r="EN343" s="289"/>
      <c r="EO343" s="289"/>
      <c r="EP343" s="289"/>
      <c r="EQ343" s="289"/>
      <c r="ER343" s="289"/>
      <c r="ES343" s="289"/>
      <c r="ET343" s="289"/>
      <c r="EU343" s="289"/>
      <c r="EV343" s="289"/>
      <c r="EW343" s="289"/>
      <c r="EX343" s="289"/>
      <c r="EY343" s="289"/>
      <c r="EZ343" s="289"/>
      <c r="FA343" s="289"/>
      <c r="FB343" s="289"/>
      <c r="FC343" s="289"/>
      <c r="FD343" s="289"/>
      <c r="FE343" s="290"/>
      <c r="FF343" s="290"/>
      <c r="FG343" s="290"/>
      <c r="FH343" s="290"/>
      <c r="FI343" s="290"/>
      <c r="FJ343" s="290"/>
      <c r="FK343" s="290"/>
      <c r="FL343" s="290"/>
      <c r="FM343" s="290"/>
      <c r="FN343" s="290"/>
      <c r="FO343" s="290"/>
      <c r="FP343" s="290"/>
      <c r="FQ343" s="290"/>
      <c r="FR343" s="290"/>
      <c r="FS343" s="290"/>
      <c r="FT343" s="290"/>
      <c r="FU343" s="290"/>
      <c r="FV343" s="290"/>
      <c r="FW343" s="290"/>
      <c r="FX343" s="268"/>
      <c r="FY343" s="268"/>
      <c r="FZ343" s="268"/>
      <c r="GA343" s="268"/>
      <c r="GB343" s="268"/>
      <c r="GC343" s="268"/>
      <c r="GD343" s="268"/>
      <c r="GE343" s="268"/>
      <c r="GF343" s="268"/>
      <c r="GG343" s="268"/>
      <c r="GH343" s="268"/>
      <c r="GI343" s="268"/>
      <c r="GJ343" s="268"/>
      <c r="GK343" s="268"/>
      <c r="GL343" s="268"/>
      <c r="GM343" s="268"/>
      <c r="GN343" s="268"/>
      <c r="GO343" s="268"/>
      <c r="HB343" s="294"/>
      <c r="HC343" s="294"/>
      <c r="HL343" s="341"/>
      <c r="HM343" s="341"/>
      <c r="HN343" s="341"/>
    </row>
    <row r="344" spans="1:222" x14ac:dyDescent="0.3">
      <c r="A344" s="269"/>
      <c r="B344" s="270"/>
      <c r="C344" s="270"/>
      <c r="D344" s="269"/>
      <c r="E344" s="281"/>
      <c r="F344" s="269"/>
      <c r="G344" s="384"/>
      <c r="H344" s="276"/>
      <c r="I344" s="272"/>
      <c r="J344" s="271"/>
      <c r="K344" s="269"/>
      <c r="L344" s="270"/>
      <c r="M344" s="270"/>
      <c r="N344" s="269"/>
      <c r="O344" s="270"/>
      <c r="P344" s="270"/>
      <c r="Q344" s="270"/>
      <c r="R344" s="270"/>
      <c r="S344" s="270"/>
      <c r="T344" s="270"/>
      <c r="U344" s="270"/>
      <c r="V344" s="270"/>
      <c r="W344" s="270"/>
      <c r="X344" s="270"/>
      <c r="Y344" s="270"/>
      <c r="Z344" s="269"/>
      <c r="AA344" s="269"/>
      <c r="AB344" s="269"/>
      <c r="AC344" s="269"/>
      <c r="AD344" s="281"/>
      <c r="AE344" s="281"/>
      <c r="AF344" s="276"/>
      <c r="AG344" s="276"/>
      <c r="AH344" s="281"/>
      <c r="AI344" s="281"/>
      <c r="AJ344" s="269"/>
      <c r="AK344" s="276"/>
      <c r="AL344" s="276"/>
      <c r="AM344" s="270"/>
      <c r="AN344" s="270"/>
      <c r="AO344" s="270"/>
      <c r="AP344" s="270"/>
      <c r="AQ344" s="273"/>
      <c r="AR344" s="273"/>
      <c r="AS344" s="273"/>
      <c r="AT344" s="273"/>
      <c r="AU344" s="270"/>
      <c r="AV344" s="276"/>
      <c r="AW344" s="276"/>
      <c r="AX344" s="275"/>
      <c r="AY344" s="276"/>
      <c r="AZ344" s="276"/>
      <c r="BA344" s="275"/>
      <c r="BB344" s="276"/>
      <c r="BC344" s="276"/>
      <c r="BD344" s="276"/>
      <c r="BE344" s="276"/>
      <c r="BF344" s="270"/>
      <c r="BG344" s="351"/>
      <c r="BH344" s="270"/>
      <c r="BI344" s="270"/>
      <c r="BJ344" s="276"/>
      <c r="BK344" s="276"/>
      <c r="BL344" s="370"/>
      <c r="BM344" s="373"/>
      <c r="BN344" s="370"/>
      <c r="BO344" s="282"/>
      <c r="BP344" s="276"/>
      <c r="BQ344" s="273"/>
      <c r="BR344" s="281"/>
      <c r="BS344" s="276"/>
      <c r="BT344" s="272"/>
      <c r="BU344" s="272"/>
      <c r="BV344" s="272"/>
      <c r="BW344" s="272"/>
      <c r="BX344" s="272"/>
      <c r="BY344" s="272"/>
      <c r="BZ344" s="272"/>
      <c r="CA344" s="277"/>
      <c r="CB344" s="273"/>
      <c r="CC344" s="276"/>
      <c r="CD344" s="275"/>
      <c r="CE344" s="275"/>
      <c r="CF344" s="270"/>
      <c r="CG344" s="270"/>
      <c r="CH344" s="269"/>
      <c r="CI344" s="281"/>
      <c r="CJ344" s="270"/>
      <c r="CK344" s="278"/>
      <c r="CL344" s="278"/>
      <c r="CM344" s="278"/>
      <c r="CN344" s="279"/>
      <c r="CO344" s="279"/>
      <c r="CP344" s="269"/>
      <c r="CQ344" s="281"/>
      <c r="CR344" s="276"/>
      <c r="CS344" s="272"/>
      <c r="CT344" s="272"/>
      <c r="CU344" s="278"/>
      <c r="CV344" s="278"/>
      <c r="CW344" s="278"/>
      <c r="CX344" s="278"/>
      <c r="CY344" s="278"/>
      <c r="CZ344" s="278"/>
      <c r="DA344" s="278"/>
      <c r="DB344" s="281"/>
      <c r="DC344" s="276"/>
      <c r="DD344" s="276"/>
      <c r="DE344" s="269"/>
      <c r="DF344" s="269"/>
      <c r="DG344" s="270"/>
      <c r="DH344" s="270"/>
      <c r="DI344" s="276"/>
      <c r="DJ344" s="276"/>
      <c r="DK344" s="276"/>
      <c r="DL344" s="276"/>
      <c r="DM344" s="272"/>
      <c r="DN344" s="269"/>
      <c r="DO344" s="269"/>
      <c r="DP344" s="272"/>
      <c r="DQ344" s="269"/>
      <c r="DR344" s="281"/>
      <c r="DS344" s="269"/>
      <c r="DT344" s="274"/>
      <c r="DU344" s="275"/>
      <c r="DV344" s="275"/>
      <c r="DW344" s="273"/>
      <c r="DX344" s="273"/>
      <c r="DY344" s="275"/>
      <c r="DZ344" s="275"/>
      <c r="EA344" s="275"/>
      <c r="EB344" s="275"/>
      <c r="EC344" s="275"/>
      <c r="ED344" s="275"/>
      <c r="EE344" s="275"/>
      <c r="EF344" s="275"/>
      <c r="EG344" s="275"/>
      <c r="EH344" s="275"/>
      <c r="EI344" s="275"/>
      <c r="EJ344" s="275"/>
      <c r="EK344" s="273"/>
      <c r="EL344" s="289"/>
      <c r="EM344" s="289"/>
      <c r="EN344" s="289"/>
      <c r="EO344" s="289"/>
      <c r="EP344" s="289"/>
      <c r="EQ344" s="289"/>
      <c r="ER344" s="289"/>
      <c r="ES344" s="289"/>
      <c r="ET344" s="289"/>
      <c r="EU344" s="289"/>
      <c r="EV344" s="289"/>
      <c r="EW344" s="289"/>
      <c r="EX344" s="289"/>
      <c r="EY344" s="289"/>
      <c r="EZ344" s="289"/>
      <c r="FA344" s="289"/>
      <c r="FB344" s="289"/>
      <c r="FC344" s="289"/>
      <c r="FD344" s="289"/>
      <c r="FE344" s="290"/>
      <c r="FF344" s="290"/>
      <c r="FG344" s="290"/>
      <c r="FH344" s="290"/>
      <c r="FI344" s="290"/>
      <c r="FJ344" s="290"/>
      <c r="FK344" s="290"/>
      <c r="FL344" s="290"/>
      <c r="FM344" s="290"/>
      <c r="FN344" s="290"/>
      <c r="FO344" s="290"/>
      <c r="FP344" s="290"/>
      <c r="FQ344" s="290"/>
      <c r="FR344" s="290"/>
      <c r="FS344" s="290"/>
      <c r="FT344" s="290"/>
      <c r="FU344" s="290"/>
      <c r="FV344" s="290"/>
      <c r="FW344" s="290"/>
      <c r="FX344" s="268"/>
      <c r="FY344" s="268"/>
      <c r="FZ344" s="268"/>
      <c r="GA344" s="268"/>
      <c r="GB344" s="268"/>
      <c r="GC344" s="268"/>
      <c r="GD344" s="268"/>
      <c r="GE344" s="268"/>
      <c r="GF344" s="268"/>
      <c r="GG344" s="268"/>
      <c r="GH344" s="268"/>
      <c r="GI344" s="268"/>
      <c r="GJ344" s="268"/>
      <c r="GK344" s="268"/>
      <c r="GL344" s="268"/>
      <c r="GM344" s="268"/>
      <c r="GN344" s="268"/>
      <c r="GO344" s="268"/>
      <c r="HB344" s="294"/>
      <c r="HC344" s="294"/>
      <c r="HL344" s="341"/>
      <c r="HM344" s="341"/>
      <c r="HN344" s="341"/>
    </row>
    <row r="345" spans="1:222" x14ac:dyDescent="0.3">
      <c r="A345" s="269"/>
      <c r="B345" s="270"/>
      <c r="C345" s="270"/>
      <c r="D345" s="269"/>
      <c r="E345" s="281"/>
      <c r="F345" s="269"/>
      <c r="G345" s="384"/>
      <c r="H345" s="276"/>
      <c r="I345" s="272"/>
      <c r="J345" s="271"/>
      <c r="K345" s="269"/>
      <c r="L345" s="270"/>
      <c r="M345" s="270"/>
      <c r="N345" s="269"/>
      <c r="O345" s="270"/>
      <c r="P345" s="270"/>
      <c r="Q345" s="270"/>
      <c r="R345" s="270"/>
      <c r="S345" s="270"/>
      <c r="T345" s="270"/>
      <c r="U345" s="270"/>
      <c r="V345" s="270"/>
      <c r="W345" s="270"/>
      <c r="X345" s="270"/>
      <c r="Y345" s="270"/>
      <c r="Z345" s="269"/>
      <c r="AA345" s="269"/>
      <c r="AB345" s="269"/>
      <c r="AC345" s="269"/>
      <c r="AD345" s="281"/>
      <c r="AE345" s="281"/>
      <c r="AF345" s="276"/>
      <c r="AG345" s="276"/>
      <c r="AH345" s="281"/>
      <c r="AI345" s="281"/>
      <c r="AJ345" s="269"/>
      <c r="AK345" s="276"/>
      <c r="AL345" s="276"/>
      <c r="AM345" s="270"/>
      <c r="AN345" s="270"/>
      <c r="AO345" s="270"/>
      <c r="AP345" s="270"/>
      <c r="AQ345" s="273"/>
      <c r="AR345" s="273"/>
      <c r="AS345" s="273"/>
      <c r="AT345" s="273"/>
      <c r="AU345" s="270"/>
      <c r="AV345" s="276"/>
      <c r="AW345" s="276"/>
      <c r="AX345" s="275"/>
      <c r="AY345" s="276"/>
      <c r="AZ345" s="276"/>
      <c r="BA345" s="275"/>
      <c r="BB345" s="276"/>
      <c r="BC345" s="276"/>
      <c r="BD345" s="276"/>
      <c r="BE345" s="276"/>
      <c r="BF345" s="270"/>
      <c r="BG345" s="351"/>
      <c r="BH345" s="270"/>
      <c r="BI345" s="270"/>
      <c r="BJ345" s="276"/>
      <c r="BK345" s="276"/>
      <c r="BL345" s="370"/>
      <c r="BM345" s="373"/>
      <c r="BN345" s="370"/>
      <c r="BO345" s="282"/>
      <c r="BP345" s="276"/>
      <c r="BQ345" s="273"/>
      <c r="BR345" s="281"/>
      <c r="BS345" s="276"/>
      <c r="BT345" s="272"/>
      <c r="BU345" s="272"/>
      <c r="BV345" s="272"/>
      <c r="BW345" s="272"/>
      <c r="BX345" s="272"/>
      <c r="BY345" s="272"/>
      <c r="BZ345" s="272"/>
      <c r="CA345" s="277"/>
      <c r="CB345" s="273"/>
      <c r="CC345" s="276"/>
      <c r="CD345" s="275"/>
      <c r="CE345" s="275"/>
      <c r="CF345" s="270"/>
      <c r="CG345" s="270"/>
      <c r="CH345" s="269"/>
      <c r="CI345" s="281"/>
      <c r="CJ345" s="270"/>
      <c r="CK345" s="278"/>
      <c r="CL345" s="278"/>
      <c r="CM345" s="278"/>
      <c r="CN345" s="279"/>
      <c r="CO345" s="279"/>
      <c r="CP345" s="269"/>
      <c r="CQ345" s="281"/>
      <c r="CR345" s="276"/>
      <c r="CS345" s="272"/>
      <c r="CT345" s="272"/>
      <c r="CU345" s="278"/>
      <c r="CV345" s="278"/>
      <c r="CW345" s="278"/>
      <c r="CX345" s="278"/>
      <c r="CY345" s="278"/>
      <c r="CZ345" s="278"/>
      <c r="DA345" s="278"/>
      <c r="DB345" s="281"/>
      <c r="DC345" s="276"/>
      <c r="DD345" s="276"/>
      <c r="DE345" s="269"/>
      <c r="DF345" s="269"/>
      <c r="DG345" s="270"/>
      <c r="DH345" s="270"/>
      <c r="DI345" s="276"/>
      <c r="DJ345" s="276"/>
      <c r="DK345" s="276"/>
      <c r="DL345" s="276"/>
      <c r="DM345" s="272"/>
      <c r="DN345" s="269"/>
      <c r="DO345" s="269"/>
      <c r="DP345" s="272"/>
      <c r="DQ345" s="269"/>
      <c r="DR345" s="281"/>
      <c r="DS345" s="269"/>
      <c r="DT345" s="274"/>
      <c r="DU345" s="275"/>
      <c r="DV345" s="275"/>
      <c r="DW345" s="273"/>
      <c r="DX345" s="273"/>
      <c r="DY345" s="275"/>
      <c r="DZ345" s="275"/>
      <c r="EA345" s="275"/>
      <c r="EB345" s="275"/>
      <c r="EC345" s="275"/>
      <c r="ED345" s="275"/>
      <c r="EE345" s="275"/>
      <c r="EF345" s="275"/>
      <c r="EG345" s="275"/>
      <c r="EH345" s="275"/>
      <c r="EI345" s="275"/>
      <c r="EJ345" s="275"/>
      <c r="EK345" s="273"/>
      <c r="EL345" s="289"/>
      <c r="EM345" s="289"/>
      <c r="EN345" s="289"/>
      <c r="EO345" s="289"/>
      <c r="EP345" s="289"/>
      <c r="EQ345" s="289"/>
      <c r="ER345" s="289"/>
      <c r="ES345" s="289"/>
      <c r="ET345" s="289"/>
      <c r="EU345" s="289"/>
      <c r="EV345" s="289"/>
      <c r="EW345" s="289"/>
      <c r="EX345" s="289"/>
      <c r="EY345" s="289"/>
      <c r="EZ345" s="289"/>
      <c r="FA345" s="289"/>
      <c r="FB345" s="289"/>
      <c r="FC345" s="289"/>
      <c r="FD345" s="289"/>
      <c r="FE345" s="290"/>
      <c r="FF345" s="290"/>
      <c r="FG345" s="290"/>
      <c r="FH345" s="290"/>
      <c r="FI345" s="290"/>
      <c r="FJ345" s="290"/>
      <c r="FK345" s="290"/>
      <c r="FL345" s="290"/>
      <c r="FM345" s="290"/>
      <c r="FN345" s="290"/>
      <c r="FO345" s="290"/>
      <c r="FP345" s="290"/>
      <c r="FQ345" s="290"/>
      <c r="FR345" s="290"/>
      <c r="FS345" s="290"/>
      <c r="FT345" s="290"/>
      <c r="FU345" s="290"/>
      <c r="FV345" s="290"/>
      <c r="FW345" s="290"/>
      <c r="FX345" s="268"/>
      <c r="FY345" s="268"/>
      <c r="FZ345" s="268"/>
      <c r="GA345" s="268"/>
      <c r="GB345" s="268"/>
      <c r="GC345" s="268"/>
      <c r="GD345" s="268"/>
      <c r="GE345" s="268"/>
      <c r="GF345" s="268"/>
      <c r="GG345" s="268"/>
      <c r="GH345" s="268"/>
      <c r="GI345" s="268"/>
      <c r="GJ345" s="268"/>
      <c r="GK345" s="268"/>
      <c r="GL345" s="268"/>
      <c r="GM345" s="268"/>
      <c r="GN345" s="268"/>
      <c r="GO345" s="268"/>
      <c r="HB345" s="294"/>
      <c r="HC345" s="294"/>
      <c r="HL345" s="341"/>
      <c r="HM345" s="341"/>
      <c r="HN345" s="341"/>
    </row>
    <row r="346" spans="1:222" x14ac:dyDescent="0.3">
      <c r="A346" s="269"/>
      <c r="B346" s="270"/>
      <c r="C346" s="270"/>
      <c r="D346" s="269"/>
      <c r="E346" s="281"/>
      <c r="F346" s="269"/>
      <c r="G346" s="384"/>
      <c r="H346" s="276"/>
      <c r="I346" s="272"/>
      <c r="J346" s="271"/>
      <c r="K346" s="269"/>
      <c r="L346" s="270"/>
      <c r="M346" s="270"/>
      <c r="N346" s="269"/>
      <c r="O346" s="270"/>
      <c r="P346" s="270"/>
      <c r="Q346" s="270"/>
      <c r="R346" s="270"/>
      <c r="S346" s="270"/>
      <c r="T346" s="270"/>
      <c r="U346" s="270"/>
      <c r="V346" s="270"/>
      <c r="W346" s="270"/>
      <c r="X346" s="270"/>
      <c r="Y346" s="270"/>
      <c r="Z346" s="269"/>
      <c r="AA346" s="269"/>
      <c r="AB346" s="269"/>
      <c r="AC346" s="269"/>
      <c r="AD346" s="281"/>
      <c r="AE346" s="281"/>
      <c r="AF346" s="276"/>
      <c r="AG346" s="276"/>
      <c r="AH346" s="281"/>
      <c r="AI346" s="281"/>
      <c r="AJ346" s="269"/>
      <c r="AK346" s="276"/>
      <c r="AL346" s="276"/>
      <c r="AM346" s="270"/>
      <c r="AN346" s="270"/>
      <c r="AO346" s="270"/>
      <c r="AP346" s="270"/>
      <c r="AQ346" s="273"/>
      <c r="AR346" s="273"/>
      <c r="AS346" s="273"/>
      <c r="AT346" s="273"/>
      <c r="AU346" s="270"/>
      <c r="AV346" s="276"/>
      <c r="AW346" s="276"/>
      <c r="AX346" s="275"/>
      <c r="AY346" s="276"/>
      <c r="AZ346" s="276"/>
      <c r="BA346" s="275"/>
      <c r="BB346" s="276"/>
      <c r="BC346" s="276"/>
      <c r="BD346" s="276"/>
      <c r="BE346" s="276"/>
      <c r="BF346" s="270"/>
      <c r="BG346" s="351"/>
      <c r="BH346" s="270"/>
      <c r="BI346" s="270"/>
      <c r="BJ346" s="276"/>
      <c r="BK346" s="276"/>
      <c r="BL346" s="370"/>
      <c r="BM346" s="373"/>
      <c r="BN346" s="370"/>
      <c r="BO346" s="282"/>
      <c r="BP346" s="276"/>
      <c r="BQ346" s="273"/>
      <c r="BR346" s="281"/>
      <c r="BS346" s="276"/>
      <c r="BT346" s="272"/>
      <c r="BU346" s="272"/>
      <c r="BV346" s="272"/>
      <c r="BW346" s="272"/>
      <c r="BX346" s="272"/>
      <c r="BY346" s="272"/>
      <c r="BZ346" s="272"/>
      <c r="CA346" s="277"/>
      <c r="CB346" s="273"/>
      <c r="CC346" s="276"/>
      <c r="CD346" s="275"/>
      <c r="CE346" s="275"/>
      <c r="CF346" s="270"/>
      <c r="CG346" s="270"/>
      <c r="CH346" s="269"/>
      <c r="CI346" s="281"/>
      <c r="CJ346" s="270"/>
      <c r="CK346" s="278"/>
      <c r="CL346" s="278"/>
      <c r="CM346" s="278"/>
      <c r="CN346" s="279"/>
      <c r="CO346" s="279"/>
      <c r="CP346" s="269"/>
      <c r="CQ346" s="281"/>
      <c r="CR346" s="276"/>
      <c r="CS346" s="272"/>
      <c r="CT346" s="272"/>
      <c r="CU346" s="278"/>
      <c r="CV346" s="278"/>
      <c r="CW346" s="278"/>
      <c r="CX346" s="278"/>
      <c r="CY346" s="278"/>
      <c r="CZ346" s="278"/>
      <c r="DA346" s="278"/>
      <c r="DB346" s="281"/>
      <c r="DC346" s="276"/>
      <c r="DD346" s="276"/>
      <c r="DE346" s="269"/>
      <c r="DF346" s="269"/>
      <c r="DG346" s="270"/>
      <c r="DH346" s="270"/>
      <c r="DI346" s="276"/>
      <c r="DJ346" s="276"/>
      <c r="DK346" s="276"/>
      <c r="DL346" s="276"/>
      <c r="DM346" s="272"/>
      <c r="DN346" s="269"/>
      <c r="DO346" s="269"/>
      <c r="DP346" s="272"/>
      <c r="DQ346" s="269"/>
      <c r="DR346" s="281"/>
      <c r="DS346" s="269"/>
      <c r="DT346" s="274"/>
      <c r="DU346" s="275"/>
      <c r="DV346" s="275"/>
      <c r="DW346" s="273"/>
      <c r="DX346" s="273"/>
      <c r="DY346" s="275"/>
      <c r="DZ346" s="275"/>
      <c r="EA346" s="275"/>
      <c r="EB346" s="275"/>
      <c r="EC346" s="275"/>
      <c r="ED346" s="275"/>
      <c r="EE346" s="275"/>
      <c r="EF346" s="275"/>
      <c r="EG346" s="275"/>
      <c r="EH346" s="275"/>
      <c r="EI346" s="275"/>
      <c r="EJ346" s="275"/>
      <c r="EK346" s="273"/>
      <c r="EL346" s="289"/>
      <c r="EM346" s="289"/>
      <c r="EN346" s="289"/>
      <c r="EO346" s="289"/>
      <c r="EP346" s="289"/>
      <c r="EQ346" s="289"/>
      <c r="ER346" s="289"/>
      <c r="ES346" s="289"/>
      <c r="ET346" s="289"/>
      <c r="EU346" s="289"/>
      <c r="EV346" s="289"/>
      <c r="EW346" s="289"/>
      <c r="EX346" s="289"/>
      <c r="EY346" s="289"/>
      <c r="EZ346" s="289"/>
      <c r="FA346" s="289"/>
      <c r="FB346" s="289"/>
      <c r="FC346" s="289"/>
      <c r="FD346" s="289"/>
      <c r="FE346" s="290"/>
      <c r="FF346" s="290"/>
      <c r="FG346" s="290"/>
      <c r="FH346" s="290"/>
      <c r="FI346" s="290"/>
      <c r="FJ346" s="290"/>
      <c r="FK346" s="290"/>
      <c r="FL346" s="290"/>
      <c r="FM346" s="290"/>
      <c r="FN346" s="290"/>
      <c r="FO346" s="290"/>
      <c r="FP346" s="290"/>
      <c r="FQ346" s="290"/>
      <c r="FR346" s="290"/>
      <c r="FS346" s="290"/>
      <c r="FT346" s="290"/>
      <c r="FU346" s="290"/>
      <c r="FV346" s="290"/>
      <c r="FW346" s="290"/>
      <c r="FX346" s="268"/>
      <c r="FY346" s="268"/>
      <c r="FZ346" s="268"/>
      <c r="GA346" s="268"/>
      <c r="GB346" s="268"/>
      <c r="GC346" s="268"/>
      <c r="GD346" s="268"/>
      <c r="GE346" s="268"/>
      <c r="GF346" s="268"/>
      <c r="GG346" s="268"/>
      <c r="GH346" s="268"/>
      <c r="GI346" s="268"/>
      <c r="GJ346" s="268"/>
      <c r="GK346" s="268"/>
      <c r="GL346" s="268"/>
      <c r="GM346" s="268"/>
      <c r="GN346" s="268"/>
      <c r="GO346" s="268"/>
      <c r="HB346" s="294"/>
      <c r="HC346" s="294"/>
      <c r="HL346" s="341"/>
      <c r="HM346" s="341"/>
      <c r="HN346" s="341"/>
    </row>
    <row r="347" spans="1:222" x14ac:dyDescent="0.3">
      <c r="A347" s="269"/>
      <c r="B347" s="270"/>
      <c r="C347" s="270"/>
      <c r="D347" s="269"/>
      <c r="E347" s="281"/>
      <c r="F347" s="269"/>
      <c r="G347" s="384"/>
      <c r="H347" s="276"/>
      <c r="I347" s="272"/>
      <c r="J347" s="271"/>
      <c r="K347" s="269"/>
      <c r="L347" s="270"/>
      <c r="M347" s="270"/>
      <c r="N347" s="269"/>
      <c r="O347" s="270"/>
      <c r="P347" s="270"/>
      <c r="Q347" s="270"/>
      <c r="R347" s="270"/>
      <c r="S347" s="270"/>
      <c r="T347" s="270"/>
      <c r="U347" s="270"/>
      <c r="V347" s="270"/>
      <c r="W347" s="270"/>
      <c r="X347" s="270"/>
      <c r="Y347" s="270"/>
      <c r="Z347" s="269"/>
      <c r="AA347" s="269"/>
      <c r="AB347" s="269"/>
      <c r="AC347" s="269"/>
      <c r="AD347" s="281"/>
      <c r="AE347" s="281"/>
      <c r="AF347" s="276"/>
      <c r="AG347" s="276"/>
      <c r="AH347" s="281"/>
      <c r="AI347" s="281"/>
      <c r="AJ347" s="269"/>
      <c r="AK347" s="276"/>
      <c r="AL347" s="276"/>
      <c r="AM347" s="270"/>
      <c r="AN347" s="270"/>
      <c r="AO347" s="270"/>
      <c r="AP347" s="270"/>
      <c r="AQ347" s="273"/>
      <c r="AR347" s="273"/>
      <c r="AS347" s="273"/>
      <c r="AT347" s="273"/>
      <c r="AU347" s="270"/>
      <c r="AV347" s="276"/>
      <c r="AW347" s="276"/>
      <c r="AX347" s="275"/>
      <c r="AY347" s="276"/>
      <c r="AZ347" s="276"/>
      <c r="BA347" s="275"/>
      <c r="BB347" s="276"/>
      <c r="BC347" s="276"/>
      <c r="BD347" s="276"/>
      <c r="BE347" s="276"/>
      <c r="BF347" s="270"/>
      <c r="BG347" s="351"/>
      <c r="BH347" s="270"/>
      <c r="BI347" s="270"/>
      <c r="BJ347" s="276"/>
      <c r="BK347" s="276"/>
      <c r="BL347" s="370"/>
      <c r="BM347" s="373"/>
      <c r="BN347" s="370"/>
      <c r="BO347" s="282"/>
      <c r="BP347" s="276"/>
      <c r="BQ347" s="273"/>
      <c r="BR347" s="281"/>
      <c r="BS347" s="276"/>
      <c r="BT347" s="272"/>
      <c r="BU347" s="272"/>
      <c r="BV347" s="272"/>
      <c r="BW347" s="272"/>
      <c r="BX347" s="272"/>
      <c r="BY347" s="272"/>
      <c r="BZ347" s="272"/>
      <c r="CA347" s="277"/>
      <c r="CB347" s="273"/>
      <c r="CC347" s="276"/>
      <c r="CD347" s="275"/>
      <c r="CE347" s="275"/>
      <c r="CF347" s="270"/>
      <c r="CG347" s="270"/>
      <c r="CH347" s="269"/>
      <c r="CI347" s="281"/>
      <c r="CJ347" s="270"/>
      <c r="CK347" s="278"/>
      <c r="CL347" s="278"/>
      <c r="CM347" s="278"/>
      <c r="CN347" s="279"/>
      <c r="CO347" s="279"/>
      <c r="CP347" s="269"/>
      <c r="CQ347" s="281"/>
      <c r="CR347" s="276"/>
      <c r="CS347" s="272"/>
      <c r="CT347" s="272"/>
      <c r="CU347" s="278"/>
      <c r="CV347" s="278"/>
      <c r="CW347" s="278"/>
      <c r="CX347" s="278"/>
      <c r="CY347" s="278"/>
      <c r="CZ347" s="278"/>
      <c r="DA347" s="278"/>
      <c r="DB347" s="281"/>
      <c r="DC347" s="276"/>
      <c r="DD347" s="276"/>
      <c r="DE347" s="269"/>
      <c r="DF347" s="269"/>
      <c r="DG347" s="270"/>
      <c r="DH347" s="270"/>
      <c r="DI347" s="276"/>
      <c r="DJ347" s="276"/>
      <c r="DK347" s="276"/>
      <c r="DL347" s="276"/>
      <c r="DM347" s="272"/>
      <c r="DN347" s="269"/>
      <c r="DO347" s="269"/>
      <c r="DP347" s="272"/>
      <c r="DQ347" s="269"/>
      <c r="DR347" s="281"/>
      <c r="DS347" s="269"/>
      <c r="DT347" s="274"/>
      <c r="DU347" s="275"/>
      <c r="DV347" s="275"/>
      <c r="DW347" s="273"/>
      <c r="DX347" s="273"/>
      <c r="DY347" s="275"/>
      <c r="DZ347" s="275"/>
      <c r="EA347" s="275"/>
      <c r="EB347" s="275"/>
      <c r="EC347" s="275"/>
      <c r="ED347" s="275"/>
      <c r="EE347" s="275"/>
      <c r="EF347" s="275"/>
      <c r="EG347" s="275"/>
      <c r="EH347" s="275"/>
      <c r="EI347" s="275"/>
      <c r="EJ347" s="275"/>
      <c r="EK347" s="273"/>
      <c r="EL347" s="289"/>
      <c r="EM347" s="289"/>
      <c r="EN347" s="289"/>
      <c r="EO347" s="289"/>
      <c r="EP347" s="289"/>
      <c r="EQ347" s="289"/>
      <c r="ER347" s="289"/>
      <c r="ES347" s="289"/>
      <c r="ET347" s="289"/>
      <c r="EU347" s="289"/>
      <c r="EV347" s="289"/>
      <c r="EW347" s="289"/>
      <c r="EX347" s="289"/>
      <c r="EY347" s="289"/>
      <c r="EZ347" s="289"/>
      <c r="FA347" s="289"/>
      <c r="FB347" s="289"/>
      <c r="FC347" s="289"/>
      <c r="FD347" s="289"/>
      <c r="FE347" s="290"/>
      <c r="FF347" s="290"/>
      <c r="FG347" s="290"/>
      <c r="FH347" s="290"/>
      <c r="FI347" s="290"/>
      <c r="FJ347" s="290"/>
      <c r="FK347" s="290"/>
      <c r="FL347" s="290"/>
      <c r="FM347" s="290"/>
      <c r="FN347" s="290"/>
      <c r="FO347" s="290"/>
      <c r="FP347" s="290"/>
      <c r="FQ347" s="290"/>
      <c r="FR347" s="290"/>
      <c r="FS347" s="290"/>
      <c r="FT347" s="290"/>
      <c r="FU347" s="290"/>
      <c r="FV347" s="290"/>
      <c r="FW347" s="290"/>
      <c r="FX347" s="268"/>
      <c r="FY347" s="268"/>
      <c r="FZ347" s="268"/>
      <c r="GA347" s="268"/>
      <c r="GB347" s="268"/>
      <c r="GC347" s="268"/>
      <c r="GD347" s="268"/>
      <c r="GE347" s="268"/>
      <c r="GF347" s="268"/>
      <c r="GG347" s="268"/>
      <c r="GH347" s="268"/>
      <c r="GI347" s="268"/>
      <c r="GJ347" s="268"/>
      <c r="GK347" s="268"/>
      <c r="GL347" s="268"/>
      <c r="GM347" s="268"/>
      <c r="GN347" s="268"/>
      <c r="GO347" s="268"/>
      <c r="HB347" s="294"/>
      <c r="HC347" s="294"/>
      <c r="HL347" s="341"/>
      <c r="HM347" s="341"/>
      <c r="HN347" s="341"/>
    </row>
    <row r="348" spans="1:222" x14ac:dyDescent="0.3">
      <c r="A348" s="269"/>
      <c r="B348" s="270"/>
      <c r="C348" s="270"/>
      <c r="D348" s="269"/>
      <c r="E348" s="281"/>
      <c r="F348" s="269"/>
      <c r="G348" s="384"/>
      <c r="H348" s="276"/>
      <c r="I348" s="272"/>
      <c r="J348" s="271"/>
      <c r="K348" s="269"/>
      <c r="L348" s="270"/>
      <c r="M348" s="270"/>
      <c r="N348" s="269"/>
      <c r="O348" s="270"/>
      <c r="P348" s="270"/>
      <c r="Q348" s="270"/>
      <c r="R348" s="270"/>
      <c r="S348" s="270"/>
      <c r="T348" s="270"/>
      <c r="U348" s="270"/>
      <c r="V348" s="270"/>
      <c r="W348" s="270"/>
      <c r="X348" s="270"/>
      <c r="Y348" s="270"/>
      <c r="Z348" s="269"/>
      <c r="AA348" s="269"/>
      <c r="AB348" s="269"/>
      <c r="AC348" s="269"/>
      <c r="AD348" s="281"/>
      <c r="AE348" s="281"/>
      <c r="AF348" s="276"/>
      <c r="AG348" s="276"/>
      <c r="AH348" s="281"/>
      <c r="AI348" s="281"/>
      <c r="AJ348" s="269"/>
      <c r="AK348" s="276"/>
      <c r="AL348" s="276"/>
      <c r="AM348" s="270"/>
      <c r="AN348" s="270"/>
      <c r="AO348" s="270"/>
      <c r="AP348" s="270"/>
      <c r="AQ348" s="273"/>
      <c r="AR348" s="273"/>
      <c r="AS348" s="273"/>
      <c r="AT348" s="273"/>
      <c r="AU348" s="270"/>
      <c r="AV348" s="276"/>
      <c r="AW348" s="276"/>
      <c r="AX348" s="275"/>
      <c r="AY348" s="276"/>
      <c r="AZ348" s="276"/>
      <c r="BA348" s="275"/>
      <c r="BB348" s="276"/>
      <c r="BC348" s="276"/>
      <c r="BD348" s="276"/>
      <c r="BE348" s="276"/>
      <c r="BF348" s="270"/>
      <c r="BG348" s="351"/>
      <c r="BH348" s="270"/>
      <c r="BI348" s="270"/>
      <c r="BJ348" s="276"/>
      <c r="BK348" s="276"/>
      <c r="BL348" s="370"/>
      <c r="BM348" s="373"/>
      <c r="BN348" s="370"/>
      <c r="BO348" s="282"/>
      <c r="BP348" s="276"/>
      <c r="BQ348" s="273"/>
      <c r="BR348" s="281"/>
      <c r="BS348" s="276"/>
      <c r="BT348" s="272"/>
      <c r="BU348" s="272"/>
      <c r="BV348" s="272"/>
      <c r="BW348" s="272"/>
      <c r="BX348" s="272"/>
      <c r="BY348" s="272"/>
      <c r="BZ348" s="272"/>
      <c r="CA348" s="277"/>
      <c r="CB348" s="273"/>
      <c r="CC348" s="276"/>
      <c r="CD348" s="275"/>
      <c r="CE348" s="275"/>
      <c r="CF348" s="270"/>
      <c r="CG348" s="270"/>
      <c r="CH348" s="269"/>
      <c r="CI348" s="281"/>
      <c r="CJ348" s="270"/>
      <c r="CK348" s="278"/>
      <c r="CL348" s="278"/>
      <c r="CM348" s="278"/>
      <c r="CN348" s="279"/>
      <c r="CO348" s="279"/>
      <c r="CP348" s="269"/>
      <c r="CQ348" s="281"/>
      <c r="CR348" s="276"/>
      <c r="CS348" s="272"/>
      <c r="CT348" s="272"/>
      <c r="CU348" s="278"/>
      <c r="CV348" s="278"/>
      <c r="CW348" s="278"/>
      <c r="CX348" s="278"/>
      <c r="CY348" s="278"/>
      <c r="CZ348" s="278"/>
      <c r="DA348" s="278"/>
      <c r="DB348" s="281"/>
      <c r="DC348" s="276"/>
      <c r="DD348" s="276"/>
      <c r="DE348" s="269"/>
      <c r="DF348" s="269"/>
      <c r="DG348" s="270"/>
      <c r="DH348" s="270"/>
      <c r="DI348" s="276"/>
      <c r="DJ348" s="276"/>
      <c r="DK348" s="276"/>
      <c r="DL348" s="276"/>
      <c r="DM348" s="272"/>
      <c r="DN348" s="269"/>
      <c r="DO348" s="269"/>
      <c r="DP348" s="272"/>
      <c r="DQ348" s="269"/>
      <c r="DR348" s="281"/>
      <c r="DS348" s="269"/>
      <c r="DT348" s="274"/>
      <c r="DU348" s="275"/>
      <c r="DV348" s="275"/>
      <c r="DW348" s="273"/>
      <c r="DX348" s="273"/>
      <c r="DY348" s="275"/>
      <c r="DZ348" s="275"/>
      <c r="EA348" s="275"/>
      <c r="EB348" s="275"/>
      <c r="EC348" s="275"/>
      <c r="ED348" s="275"/>
      <c r="EE348" s="275"/>
      <c r="EF348" s="275"/>
      <c r="EG348" s="275"/>
      <c r="EH348" s="275"/>
      <c r="EI348" s="275"/>
      <c r="EJ348" s="275"/>
      <c r="EK348" s="273"/>
      <c r="EL348" s="289"/>
      <c r="EM348" s="289"/>
      <c r="EN348" s="289"/>
      <c r="EO348" s="289"/>
      <c r="EP348" s="289"/>
      <c r="EQ348" s="289"/>
      <c r="ER348" s="289"/>
      <c r="ES348" s="289"/>
      <c r="ET348" s="289"/>
      <c r="EU348" s="289"/>
      <c r="EV348" s="289"/>
      <c r="EW348" s="289"/>
      <c r="EX348" s="289"/>
      <c r="EY348" s="289"/>
      <c r="EZ348" s="289"/>
      <c r="FA348" s="289"/>
      <c r="FB348" s="289"/>
      <c r="FC348" s="289"/>
      <c r="FD348" s="289"/>
      <c r="FE348" s="290"/>
      <c r="FF348" s="290"/>
      <c r="FG348" s="290"/>
      <c r="FH348" s="290"/>
      <c r="FI348" s="290"/>
      <c r="FJ348" s="290"/>
      <c r="FK348" s="290"/>
      <c r="FL348" s="290"/>
      <c r="FM348" s="290"/>
      <c r="FN348" s="290"/>
      <c r="FO348" s="290"/>
      <c r="FP348" s="290"/>
      <c r="FQ348" s="290"/>
      <c r="FR348" s="290"/>
      <c r="FS348" s="290"/>
      <c r="FT348" s="290"/>
      <c r="FU348" s="290"/>
      <c r="FV348" s="290"/>
      <c r="FW348" s="290"/>
      <c r="FX348" s="268"/>
      <c r="FY348" s="268"/>
      <c r="FZ348" s="268"/>
      <c r="GA348" s="268"/>
      <c r="GB348" s="268"/>
      <c r="GC348" s="268"/>
      <c r="GD348" s="268"/>
      <c r="GE348" s="268"/>
      <c r="GF348" s="268"/>
      <c r="GG348" s="268"/>
      <c r="GH348" s="268"/>
      <c r="GI348" s="268"/>
      <c r="GJ348" s="268"/>
      <c r="GK348" s="268"/>
      <c r="GL348" s="268"/>
      <c r="GM348" s="268"/>
      <c r="GN348" s="268"/>
      <c r="GO348" s="268"/>
      <c r="HB348" s="294"/>
      <c r="HC348" s="294"/>
      <c r="HL348" s="341"/>
      <c r="HM348" s="341"/>
      <c r="HN348" s="341"/>
    </row>
    <row r="349" spans="1:222" x14ac:dyDescent="0.3">
      <c r="A349" s="269"/>
      <c r="B349" s="270"/>
      <c r="C349" s="270"/>
      <c r="D349" s="269"/>
      <c r="E349" s="281"/>
      <c r="F349" s="269"/>
      <c r="G349" s="384"/>
      <c r="H349" s="276"/>
      <c r="I349" s="272"/>
      <c r="J349" s="271"/>
      <c r="K349" s="269"/>
      <c r="L349" s="270"/>
      <c r="M349" s="270"/>
      <c r="N349" s="269"/>
      <c r="O349" s="270"/>
      <c r="P349" s="270"/>
      <c r="Q349" s="270"/>
      <c r="R349" s="270"/>
      <c r="S349" s="270"/>
      <c r="T349" s="270"/>
      <c r="U349" s="270"/>
      <c r="V349" s="270"/>
      <c r="W349" s="270"/>
      <c r="X349" s="270"/>
      <c r="Y349" s="270"/>
      <c r="Z349" s="269"/>
      <c r="AA349" s="269"/>
      <c r="AB349" s="269"/>
      <c r="AC349" s="269"/>
      <c r="AD349" s="281"/>
      <c r="AE349" s="281"/>
      <c r="AF349" s="276"/>
      <c r="AG349" s="276"/>
      <c r="AH349" s="281"/>
      <c r="AI349" s="281"/>
      <c r="AJ349" s="269"/>
      <c r="AK349" s="276"/>
      <c r="AL349" s="276"/>
      <c r="AM349" s="270"/>
      <c r="AN349" s="270"/>
      <c r="AO349" s="270"/>
      <c r="AP349" s="270"/>
      <c r="AQ349" s="273"/>
      <c r="AR349" s="273"/>
      <c r="AS349" s="273"/>
      <c r="AT349" s="273"/>
      <c r="AU349" s="270"/>
      <c r="AV349" s="276"/>
      <c r="AW349" s="276"/>
      <c r="AX349" s="275"/>
      <c r="AY349" s="276"/>
      <c r="AZ349" s="276"/>
      <c r="BA349" s="275"/>
      <c r="BB349" s="276"/>
      <c r="BC349" s="276"/>
      <c r="BD349" s="276"/>
      <c r="BE349" s="276"/>
      <c r="BF349" s="270"/>
      <c r="BG349" s="351"/>
      <c r="BH349" s="270"/>
      <c r="BI349" s="270"/>
      <c r="BJ349" s="276"/>
      <c r="BK349" s="276"/>
      <c r="BL349" s="370"/>
      <c r="BM349" s="373"/>
      <c r="BN349" s="370"/>
      <c r="BO349" s="282"/>
      <c r="BP349" s="276"/>
      <c r="BQ349" s="273"/>
      <c r="BR349" s="281"/>
      <c r="BS349" s="276"/>
      <c r="BT349" s="272"/>
      <c r="BU349" s="272"/>
      <c r="BV349" s="272"/>
      <c r="BW349" s="272"/>
      <c r="BX349" s="272"/>
      <c r="BY349" s="272"/>
      <c r="BZ349" s="272"/>
      <c r="CA349" s="277"/>
      <c r="CB349" s="273"/>
      <c r="CC349" s="276"/>
      <c r="CD349" s="275"/>
      <c r="CE349" s="275"/>
      <c r="CF349" s="270"/>
      <c r="CG349" s="270"/>
      <c r="CH349" s="269"/>
      <c r="CI349" s="281"/>
      <c r="CJ349" s="270"/>
      <c r="CK349" s="278"/>
      <c r="CL349" s="278"/>
      <c r="CM349" s="278"/>
      <c r="CN349" s="279"/>
      <c r="CO349" s="279"/>
      <c r="CP349" s="269"/>
      <c r="CQ349" s="281"/>
      <c r="CR349" s="276"/>
      <c r="CS349" s="272"/>
      <c r="CT349" s="272"/>
      <c r="CU349" s="278"/>
      <c r="CV349" s="278"/>
      <c r="CW349" s="278"/>
      <c r="CX349" s="278"/>
      <c r="CY349" s="278"/>
      <c r="CZ349" s="278"/>
      <c r="DA349" s="278"/>
      <c r="DB349" s="281"/>
      <c r="DC349" s="276"/>
      <c r="DD349" s="276"/>
      <c r="DE349" s="269"/>
      <c r="DF349" s="269"/>
      <c r="DG349" s="270"/>
      <c r="DH349" s="270"/>
      <c r="DI349" s="276"/>
      <c r="DJ349" s="276"/>
      <c r="DK349" s="276"/>
      <c r="DL349" s="276"/>
      <c r="DM349" s="272"/>
      <c r="DN349" s="269"/>
      <c r="DO349" s="269"/>
      <c r="DP349" s="272"/>
      <c r="DQ349" s="269"/>
      <c r="DR349" s="281"/>
      <c r="DS349" s="269"/>
      <c r="DT349" s="274"/>
      <c r="DU349" s="275"/>
      <c r="DV349" s="275"/>
      <c r="DW349" s="273"/>
      <c r="DX349" s="273"/>
      <c r="DY349" s="275"/>
      <c r="DZ349" s="275"/>
      <c r="EA349" s="275"/>
      <c r="EB349" s="275"/>
      <c r="EC349" s="275"/>
      <c r="ED349" s="275"/>
      <c r="EE349" s="275"/>
      <c r="EF349" s="275"/>
      <c r="EG349" s="275"/>
      <c r="EH349" s="275"/>
      <c r="EI349" s="275"/>
      <c r="EJ349" s="275"/>
      <c r="EK349" s="273"/>
      <c r="EL349" s="289"/>
      <c r="EM349" s="289"/>
      <c r="EN349" s="289"/>
      <c r="EO349" s="289"/>
      <c r="EP349" s="289"/>
      <c r="EQ349" s="289"/>
      <c r="ER349" s="289"/>
      <c r="ES349" s="289"/>
      <c r="ET349" s="289"/>
      <c r="EU349" s="289"/>
      <c r="EV349" s="289"/>
      <c r="EW349" s="289"/>
      <c r="EX349" s="289"/>
      <c r="EY349" s="289"/>
      <c r="EZ349" s="289"/>
      <c r="FA349" s="289"/>
      <c r="FB349" s="289"/>
      <c r="FC349" s="289"/>
      <c r="FD349" s="289"/>
      <c r="FE349" s="290"/>
      <c r="FF349" s="290"/>
      <c r="FG349" s="290"/>
      <c r="FH349" s="290"/>
      <c r="FI349" s="290"/>
      <c r="FJ349" s="290"/>
      <c r="FK349" s="290"/>
      <c r="FL349" s="290"/>
      <c r="FM349" s="290"/>
      <c r="FN349" s="290"/>
      <c r="FO349" s="290"/>
      <c r="FP349" s="290"/>
      <c r="FQ349" s="290"/>
      <c r="FR349" s="290"/>
      <c r="FS349" s="290"/>
      <c r="FT349" s="290"/>
      <c r="FU349" s="290"/>
      <c r="FV349" s="290"/>
      <c r="FW349" s="290"/>
      <c r="FX349" s="268"/>
      <c r="FY349" s="268"/>
      <c r="FZ349" s="268"/>
      <c r="GA349" s="268"/>
      <c r="GB349" s="268"/>
      <c r="GC349" s="268"/>
      <c r="GD349" s="268"/>
      <c r="GE349" s="268"/>
      <c r="GF349" s="268"/>
      <c r="GG349" s="268"/>
      <c r="GH349" s="268"/>
      <c r="GI349" s="268"/>
      <c r="GJ349" s="268"/>
      <c r="GK349" s="268"/>
      <c r="GL349" s="268"/>
      <c r="GM349" s="268"/>
      <c r="GN349" s="268"/>
      <c r="GO349" s="268"/>
      <c r="HB349" s="294"/>
      <c r="HC349" s="294"/>
      <c r="HL349" s="341"/>
      <c r="HM349" s="341"/>
      <c r="HN349" s="341"/>
    </row>
    <row r="350" spans="1:222" x14ac:dyDescent="0.3">
      <c r="A350" s="269"/>
      <c r="B350" s="270"/>
      <c r="C350" s="270"/>
      <c r="D350" s="269"/>
      <c r="E350" s="281"/>
      <c r="F350" s="269"/>
      <c r="G350" s="384"/>
      <c r="H350" s="276"/>
      <c r="I350" s="272"/>
      <c r="J350" s="271"/>
      <c r="K350" s="269"/>
      <c r="L350" s="270"/>
      <c r="M350" s="270"/>
      <c r="N350" s="269"/>
      <c r="O350" s="270"/>
      <c r="P350" s="270"/>
      <c r="Q350" s="270"/>
      <c r="R350" s="270"/>
      <c r="S350" s="270"/>
      <c r="T350" s="270"/>
      <c r="U350" s="270"/>
      <c r="V350" s="270"/>
      <c r="W350" s="270"/>
      <c r="X350" s="270"/>
      <c r="Y350" s="270"/>
      <c r="Z350" s="269"/>
      <c r="AA350" s="269"/>
      <c r="AB350" s="269"/>
      <c r="AC350" s="269"/>
      <c r="AD350" s="281"/>
      <c r="AE350" s="281"/>
      <c r="AF350" s="276"/>
      <c r="AG350" s="276"/>
      <c r="AH350" s="281"/>
      <c r="AI350" s="281"/>
      <c r="AJ350" s="269"/>
      <c r="AK350" s="276"/>
      <c r="AL350" s="276"/>
      <c r="AM350" s="270"/>
      <c r="AN350" s="270"/>
      <c r="AO350" s="270"/>
      <c r="AP350" s="270"/>
      <c r="AQ350" s="273"/>
      <c r="AR350" s="273"/>
      <c r="AS350" s="273"/>
      <c r="AT350" s="273"/>
      <c r="AU350" s="270"/>
      <c r="AV350" s="276"/>
      <c r="AW350" s="276"/>
      <c r="AX350" s="275"/>
      <c r="AY350" s="276"/>
      <c r="AZ350" s="276"/>
      <c r="BA350" s="275"/>
      <c r="BB350" s="276"/>
      <c r="BC350" s="276"/>
      <c r="BD350" s="276"/>
      <c r="BE350" s="276"/>
      <c r="BF350" s="270"/>
      <c r="BG350" s="351"/>
      <c r="BH350" s="270"/>
      <c r="BI350" s="270"/>
      <c r="BJ350" s="276"/>
      <c r="BK350" s="276"/>
      <c r="BL350" s="370"/>
      <c r="BM350" s="373"/>
      <c r="BN350" s="370"/>
      <c r="BO350" s="282"/>
      <c r="BP350" s="276"/>
      <c r="BQ350" s="273"/>
      <c r="BR350" s="281"/>
      <c r="BS350" s="276"/>
      <c r="BT350" s="272"/>
      <c r="BU350" s="272"/>
      <c r="BV350" s="272"/>
      <c r="BW350" s="272"/>
      <c r="BX350" s="272"/>
      <c r="BY350" s="272"/>
      <c r="BZ350" s="272"/>
      <c r="CA350" s="277"/>
      <c r="CB350" s="273"/>
      <c r="CC350" s="276"/>
      <c r="CD350" s="275"/>
      <c r="CE350" s="275"/>
      <c r="CF350" s="270"/>
      <c r="CG350" s="270"/>
      <c r="CH350" s="269"/>
      <c r="CI350" s="281"/>
      <c r="CJ350" s="270"/>
      <c r="CK350" s="278"/>
      <c r="CL350" s="278"/>
      <c r="CM350" s="278"/>
      <c r="CN350" s="279"/>
      <c r="CO350" s="279"/>
      <c r="CP350" s="269"/>
      <c r="CQ350" s="281"/>
      <c r="CR350" s="276"/>
      <c r="CS350" s="272"/>
      <c r="CT350" s="272"/>
      <c r="CU350" s="278"/>
      <c r="CV350" s="278"/>
      <c r="CW350" s="278"/>
      <c r="CX350" s="278"/>
      <c r="CY350" s="278"/>
      <c r="CZ350" s="278"/>
      <c r="DA350" s="278"/>
      <c r="DB350" s="281"/>
      <c r="DC350" s="276"/>
      <c r="DD350" s="276"/>
      <c r="DE350" s="269"/>
      <c r="DF350" s="269"/>
      <c r="DG350" s="270"/>
      <c r="DH350" s="270"/>
      <c r="DI350" s="276"/>
      <c r="DJ350" s="276"/>
      <c r="DK350" s="276"/>
      <c r="DL350" s="276"/>
      <c r="DM350" s="272"/>
      <c r="DN350" s="269"/>
      <c r="DO350" s="269"/>
      <c r="DP350" s="272"/>
      <c r="DQ350" s="269"/>
      <c r="DR350" s="281"/>
      <c r="DS350" s="269"/>
      <c r="DT350" s="274"/>
      <c r="DU350" s="275"/>
      <c r="DV350" s="275"/>
      <c r="DW350" s="273"/>
      <c r="DX350" s="273"/>
      <c r="DY350" s="275"/>
      <c r="DZ350" s="275"/>
      <c r="EA350" s="275"/>
      <c r="EB350" s="275"/>
      <c r="EC350" s="275"/>
      <c r="ED350" s="275"/>
      <c r="EE350" s="275"/>
      <c r="EF350" s="275"/>
      <c r="EG350" s="275"/>
      <c r="EH350" s="275"/>
      <c r="EI350" s="275"/>
      <c r="EJ350" s="275"/>
      <c r="EK350" s="273"/>
      <c r="EL350" s="289"/>
      <c r="EM350" s="289"/>
      <c r="EN350" s="289"/>
      <c r="EO350" s="289"/>
      <c r="EP350" s="289"/>
      <c r="EQ350" s="289"/>
      <c r="ER350" s="289"/>
      <c r="ES350" s="289"/>
      <c r="ET350" s="289"/>
      <c r="EU350" s="289"/>
      <c r="EV350" s="289"/>
      <c r="EW350" s="289"/>
      <c r="EX350" s="289"/>
      <c r="EY350" s="289"/>
      <c r="EZ350" s="289"/>
      <c r="FA350" s="289"/>
      <c r="FB350" s="289"/>
      <c r="FC350" s="289"/>
      <c r="FD350" s="289"/>
      <c r="FE350" s="290"/>
      <c r="FF350" s="290"/>
      <c r="FG350" s="290"/>
      <c r="FH350" s="290"/>
      <c r="FI350" s="290"/>
      <c r="FJ350" s="290"/>
      <c r="FK350" s="290"/>
      <c r="FL350" s="290"/>
      <c r="FM350" s="290"/>
      <c r="FN350" s="290"/>
      <c r="FO350" s="290"/>
      <c r="FP350" s="290"/>
      <c r="FQ350" s="290"/>
      <c r="FR350" s="290"/>
      <c r="FS350" s="290"/>
      <c r="FT350" s="290"/>
      <c r="FU350" s="290"/>
      <c r="FV350" s="290"/>
      <c r="FW350" s="290"/>
      <c r="FX350" s="268"/>
      <c r="FY350" s="268"/>
      <c r="FZ350" s="268"/>
      <c r="GA350" s="268"/>
      <c r="GB350" s="268"/>
      <c r="GC350" s="268"/>
      <c r="GD350" s="268"/>
      <c r="GE350" s="268"/>
      <c r="GF350" s="268"/>
      <c r="GG350" s="268"/>
      <c r="GH350" s="268"/>
      <c r="GI350" s="268"/>
      <c r="GJ350" s="268"/>
      <c r="GK350" s="268"/>
      <c r="GL350" s="268"/>
      <c r="GM350" s="268"/>
      <c r="GN350" s="268"/>
      <c r="GO350" s="268"/>
      <c r="HB350" s="294"/>
      <c r="HC350" s="294"/>
      <c r="HL350" s="341"/>
      <c r="HM350" s="341"/>
      <c r="HN350" s="341"/>
    </row>
    <row r="351" spans="1:222" x14ac:dyDescent="0.3">
      <c r="A351" s="269"/>
      <c r="B351" s="270"/>
      <c r="C351" s="270"/>
      <c r="D351" s="269"/>
      <c r="E351" s="281"/>
      <c r="F351" s="269"/>
      <c r="G351" s="384"/>
      <c r="H351" s="276"/>
      <c r="I351" s="272"/>
      <c r="J351" s="271"/>
      <c r="K351" s="269"/>
      <c r="L351" s="270"/>
      <c r="M351" s="270"/>
      <c r="N351" s="269"/>
      <c r="O351" s="270"/>
      <c r="P351" s="270"/>
      <c r="Q351" s="270"/>
      <c r="R351" s="270"/>
      <c r="S351" s="270"/>
      <c r="T351" s="270"/>
      <c r="U351" s="270"/>
      <c r="V351" s="270"/>
      <c r="W351" s="270"/>
      <c r="X351" s="270"/>
      <c r="Y351" s="270"/>
      <c r="Z351" s="269"/>
      <c r="AA351" s="269"/>
      <c r="AB351" s="269"/>
      <c r="AC351" s="269"/>
      <c r="AD351" s="281"/>
      <c r="AE351" s="281"/>
      <c r="AF351" s="276"/>
      <c r="AG351" s="276"/>
      <c r="AH351" s="281"/>
      <c r="AI351" s="281"/>
      <c r="AJ351" s="269"/>
      <c r="AK351" s="276"/>
      <c r="AL351" s="276"/>
      <c r="AM351" s="270"/>
      <c r="AN351" s="270"/>
      <c r="AO351" s="270"/>
      <c r="AP351" s="270"/>
      <c r="AQ351" s="273"/>
      <c r="AR351" s="273"/>
      <c r="AS351" s="273"/>
      <c r="AT351" s="273"/>
      <c r="AU351" s="270"/>
      <c r="AV351" s="276"/>
      <c r="AW351" s="276"/>
      <c r="AX351" s="275"/>
      <c r="AY351" s="276"/>
      <c r="AZ351" s="276"/>
      <c r="BA351" s="275"/>
      <c r="BB351" s="276"/>
      <c r="BC351" s="276"/>
      <c r="BD351" s="276"/>
      <c r="BE351" s="276"/>
      <c r="BF351" s="270"/>
      <c r="BG351" s="351"/>
      <c r="BH351" s="270"/>
      <c r="BI351" s="270"/>
      <c r="BJ351" s="276"/>
      <c r="BK351" s="276"/>
      <c r="BL351" s="370"/>
      <c r="BM351" s="373"/>
      <c r="BN351" s="370"/>
      <c r="BO351" s="282"/>
      <c r="BP351" s="276"/>
      <c r="BQ351" s="273"/>
      <c r="BR351" s="281"/>
      <c r="BS351" s="276"/>
      <c r="BT351" s="272"/>
      <c r="BU351" s="272"/>
      <c r="BV351" s="272"/>
      <c r="BW351" s="272"/>
      <c r="BX351" s="272"/>
      <c r="BY351" s="272"/>
      <c r="BZ351" s="272"/>
      <c r="CA351" s="277"/>
      <c r="CB351" s="273"/>
      <c r="CC351" s="276"/>
      <c r="CD351" s="275"/>
      <c r="CE351" s="275"/>
      <c r="CF351" s="270"/>
      <c r="CG351" s="270"/>
      <c r="CH351" s="269"/>
      <c r="CI351" s="281"/>
      <c r="CJ351" s="270"/>
      <c r="CK351" s="278"/>
      <c r="CL351" s="278"/>
      <c r="CM351" s="278"/>
      <c r="CN351" s="279"/>
      <c r="CO351" s="279"/>
      <c r="CP351" s="269"/>
      <c r="CQ351" s="281"/>
      <c r="CR351" s="276"/>
      <c r="CS351" s="272"/>
      <c r="CT351" s="272"/>
      <c r="CU351" s="278"/>
      <c r="CV351" s="278"/>
      <c r="CW351" s="278"/>
      <c r="CX351" s="278"/>
      <c r="CY351" s="278"/>
      <c r="CZ351" s="278"/>
      <c r="DA351" s="278"/>
      <c r="DB351" s="281"/>
      <c r="DC351" s="276"/>
      <c r="DD351" s="276"/>
      <c r="DE351" s="269"/>
      <c r="DF351" s="269"/>
      <c r="DG351" s="270"/>
      <c r="DH351" s="270"/>
      <c r="DI351" s="276"/>
      <c r="DJ351" s="276"/>
      <c r="DK351" s="276"/>
      <c r="DL351" s="276"/>
      <c r="DM351" s="272"/>
      <c r="DN351" s="269"/>
      <c r="DO351" s="269"/>
      <c r="DP351" s="272"/>
      <c r="DQ351" s="269"/>
      <c r="DR351" s="281"/>
      <c r="DS351" s="269"/>
      <c r="DT351" s="274"/>
      <c r="DU351" s="275"/>
      <c r="DV351" s="275"/>
      <c r="DW351" s="273"/>
      <c r="DX351" s="273"/>
      <c r="DY351" s="275"/>
      <c r="DZ351" s="275"/>
      <c r="EA351" s="275"/>
      <c r="EB351" s="275"/>
      <c r="EC351" s="275"/>
      <c r="ED351" s="275"/>
      <c r="EE351" s="275"/>
      <c r="EF351" s="275"/>
      <c r="EG351" s="275"/>
      <c r="EH351" s="275"/>
      <c r="EI351" s="275"/>
      <c r="EJ351" s="275"/>
      <c r="EK351" s="273"/>
      <c r="EL351" s="289"/>
      <c r="EM351" s="289"/>
      <c r="EN351" s="289"/>
      <c r="EO351" s="289"/>
      <c r="EP351" s="289"/>
      <c r="EQ351" s="289"/>
      <c r="ER351" s="289"/>
      <c r="ES351" s="289"/>
      <c r="ET351" s="289"/>
      <c r="EU351" s="289"/>
      <c r="EV351" s="289"/>
      <c r="EW351" s="289"/>
      <c r="EX351" s="289"/>
      <c r="EY351" s="289"/>
      <c r="EZ351" s="289"/>
      <c r="FA351" s="289"/>
      <c r="FB351" s="289"/>
      <c r="FC351" s="289"/>
      <c r="FD351" s="289"/>
      <c r="FE351" s="290"/>
      <c r="FF351" s="290"/>
      <c r="FG351" s="290"/>
      <c r="FH351" s="290"/>
      <c r="FI351" s="290"/>
      <c r="FJ351" s="290"/>
      <c r="FK351" s="290"/>
      <c r="FL351" s="290"/>
      <c r="FM351" s="290"/>
      <c r="FN351" s="290"/>
      <c r="FO351" s="290"/>
      <c r="FP351" s="290"/>
      <c r="FQ351" s="290"/>
      <c r="FR351" s="290"/>
      <c r="FS351" s="290"/>
      <c r="FT351" s="290"/>
      <c r="FU351" s="290"/>
      <c r="FV351" s="290"/>
      <c r="FW351" s="290"/>
      <c r="FX351" s="268"/>
      <c r="FY351" s="268"/>
      <c r="FZ351" s="268"/>
      <c r="GA351" s="268"/>
      <c r="GB351" s="268"/>
      <c r="GC351" s="268"/>
      <c r="GD351" s="268"/>
      <c r="GE351" s="268"/>
      <c r="GF351" s="268"/>
      <c r="GG351" s="268"/>
      <c r="GH351" s="268"/>
      <c r="GI351" s="268"/>
      <c r="GJ351" s="268"/>
      <c r="GK351" s="268"/>
      <c r="GL351" s="268"/>
      <c r="GM351" s="268"/>
      <c r="GN351" s="268"/>
      <c r="GO351" s="268"/>
      <c r="HB351" s="294"/>
      <c r="HC351" s="294"/>
      <c r="HL351" s="341"/>
      <c r="HM351" s="341"/>
      <c r="HN351" s="341"/>
    </row>
    <row r="352" spans="1:222" x14ac:dyDescent="0.3">
      <c r="A352" s="269"/>
      <c r="B352" s="270"/>
      <c r="C352" s="270"/>
      <c r="D352" s="269"/>
      <c r="E352" s="281"/>
      <c r="F352" s="269"/>
      <c r="G352" s="384"/>
      <c r="H352" s="276"/>
      <c r="I352" s="272"/>
      <c r="J352" s="271"/>
      <c r="K352" s="269"/>
      <c r="L352" s="270"/>
      <c r="M352" s="270"/>
      <c r="N352" s="269"/>
      <c r="O352" s="270"/>
      <c r="P352" s="270"/>
      <c r="Q352" s="270"/>
      <c r="R352" s="270"/>
      <c r="S352" s="270"/>
      <c r="T352" s="270"/>
      <c r="U352" s="270"/>
      <c r="V352" s="270"/>
      <c r="W352" s="270"/>
      <c r="X352" s="270"/>
      <c r="Y352" s="270"/>
      <c r="Z352" s="269"/>
      <c r="AA352" s="269"/>
      <c r="AB352" s="269"/>
      <c r="AC352" s="269"/>
      <c r="AD352" s="281"/>
      <c r="AE352" s="281"/>
      <c r="AF352" s="276"/>
      <c r="AG352" s="276"/>
      <c r="AH352" s="281"/>
      <c r="AI352" s="281"/>
      <c r="AJ352" s="269"/>
      <c r="AK352" s="276"/>
      <c r="AL352" s="276"/>
      <c r="AM352" s="270"/>
      <c r="AN352" s="270"/>
      <c r="AO352" s="270"/>
      <c r="AP352" s="270"/>
      <c r="AQ352" s="273"/>
      <c r="AR352" s="273"/>
      <c r="AS352" s="273"/>
      <c r="AT352" s="273"/>
      <c r="AU352" s="270"/>
      <c r="AV352" s="276"/>
      <c r="AW352" s="276"/>
      <c r="AX352" s="275"/>
      <c r="AY352" s="276"/>
      <c r="AZ352" s="276"/>
      <c r="BA352" s="275"/>
      <c r="BB352" s="276"/>
      <c r="BC352" s="276"/>
      <c r="BD352" s="276"/>
      <c r="BE352" s="276"/>
      <c r="BF352" s="270"/>
      <c r="BG352" s="351"/>
      <c r="BH352" s="270"/>
      <c r="BI352" s="270"/>
      <c r="BJ352" s="276"/>
      <c r="BK352" s="276"/>
      <c r="BL352" s="370"/>
      <c r="BM352" s="373"/>
      <c r="BN352" s="370"/>
      <c r="BO352" s="282"/>
      <c r="BP352" s="276"/>
      <c r="BQ352" s="273"/>
      <c r="BR352" s="281"/>
      <c r="BS352" s="276"/>
      <c r="BT352" s="272"/>
      <c r="BU352" s="272"/>
      <c r="BV352" s="272"/>
      <c r="BW352" s="272"/>
      <c r="BX352" s="272"/>
      <c r="BY352" s="272"/>
      <c r="BZ352" s="272"/>
      <c r="CA352" s="277"/>
      <c r="CB352" s="273"/>
      <c r="CC352" s="276"/>
      <c r="CD352" s="275"/>
      <c r="CE352" s="275"/>
      <c r="CF352" s="270"/>
      <c r="CG352" s="270"/>
      <c r="CH352" s="269"/>
      <c r="CI352" s="281"/>
      <c r="CJ352" s="270"/>
      <c r="CK352" s="278"/>
      <c r="CL352" s="278"/>
      <c r="CM352" s="278"/>
      <c r="CN352" s="279"/>
      <c r="CO352" s="279"/>
      <c r="CP352" s="269"/>
      <c r="CQ352" s="281"/>
      <c r="CR352" s="276"/>
      <c r="CS352" s="272"/>
      <c r="CT352" s="272"/>
      <c r="CU352" s="278"/>
      <c r="CV352" s="278"/>
      <c r="CW352" s="278"/>
      <c r="CX352" s="278"/>
      <c r="CY352" s="278"/>
      <c r="CZ352" s="278"/>
      <c r="DA352" s="278"/>
      <c r="DB352" s="281"/>
      <c r="DC352" s="276"/>
      <c r="DD352" s="276"/>
      <c r="DE352" s="269"/>
      <c r="DF352" s="269"/>
      <c r="DG352" s="270"/>
      <c r="DH352" s="270"/>
      <c r="DI352" s="276"/>
      <c r="DJ352" s="276"/>
      <c r="DK352" s="276"/>
      <c r="DL352" s="276"/>
      <c r="DM352" s="272"/>
      <c r="DN352" s="269"/>
      <c r="DO352" s="269"/>
      <c r="DP352" s="272"/>
      <c r="DQ352" s="269"/>
      <c r="DR352" s="281"/>
      <c r="DS352" s="269"/>
      <c r="DT352" s="274"/>
      <c r="DU352" s="275"/>
      <c r="DV352" s="275"/>
      <c r="DW352" s="273"/>
      <c r="DX352" s="273"/>
      <c r="DY352" s="275"/>
      <c r="DZ352" s="275"/>
      <c r="EA352" s="275"/>
      <c r="EB352" s="275"/>
      <c r="EC352" s="275"/>
      <c r="ED352" s="275"/>
      <c r="EE352" s="275"/>
      <c r="EF352" s="275"/>
      <c r="EG352" s="275"/>
      <c r="EH352" s="275"/>
      <c r="EI352" s="275"/>
      <c r="EJ352" s="275"/>
      <c r="EK352" s="273"/>
      <c r="EL352" s="289"/>
      <c r="EM352" s="289"/>
      <c r="EN352" s="289"/>
      <c r="EO352" s="289"/>
      <c r="EP352" s="289"/>
      <c r="EQ352" s="289"/>
      <c r="ER352" s="289"/>
      <c r="ES352" s="289"/>
      <c r="ET352" s="289"/>
      <c r="EU352" s="289"/>
      <c r="EV352" s="289"/>
      <c r="EW352" s="289"/>
      <c r="EX352" s="289"/>
      <c r="EY352" s="289"/>
      <c r="EZ352" s="289"/>
      <c r="FA352" s="289"/>
      <c r="FB352" s="289"/>
      <c r="FC352" s="289"/>
      <c r="FD352" s="289"/>
      <c r="FE352" s="290"/>
      <c r="FF352" s="290"/>
      <c r="FG352" s="290"/>
      <c r="FH352" s="290"/>
      <c r="FI352" s="290"/>
      <c r="FJ352" s="290"/>
      <c r="FK352" s="290"/>
      <c r="FL352" s="290"/>
      <c r="FM352" s="290"/>
      <c r="FN352" s="290"/>
      <c r="FO352" s="290"/>
      <c r="FP352" s="290"/>
      <c r="FQ352" s="290"/>
      <c r="FR352" s="290"/>
      <c r="FS352" s="290"/>
      <c r="FT352" s="290"/>
      <c r="FU352" s="290"/>
      <c r="FV352" s="290"/>
      <c r="FW352" s="290"/>
      <c r="FX352" s="268"/>
      <c r="FY352" s="268"/>
      <c r="FZ352" s="268"/>
      <c r="GA352" s="268"/>
      <c r="GB352" s="268"/>
      <c r="GC352" s="268"/>
      <c r="GD352" s="268"/>
      <c r="GE352" s="268"/>
      <c r="GF352" s="268"/>
      <c r="GG352" s="268"/>
      <c r="GH352" s="268"/>
      <c r="GI352" s="268"/>
      <c r="GJ352" s="268"/>
      <c r="GK352" s="268"/>
      <c r="GL352" s="268"/>
      <c r="GM352" s="268"/>
      <c r="GN352" s="268"/>
      <c r="GO352" s="268"/>
      <c r="HB352" s="294"/>
      <c r="HC352" s="294"/>
      <c r="HL352" s="341"/>
      <c r="HM352" s="341"/>
      <c r="HN352" s="341"/>
    </row>
    <row r="353" spans="1:222" x14ac:dyDescent="0.3">
      <c r="A353" s="269"/>
      <c r="B353" s="270"/>
      <c r="C353" s="270"/>
      <c r="D353" s="269"/>
      <c r="E353" s="281"/>
      <c r="F353" s="269"/>
      <c r="G353" s="384"/>
      <c r="H353" s="276"/>
      <c r="I353" s="272"/>
      <c r="J353" s="271"/>
      <c r="K353" s="269"/>
      <c r="L353" s="270"/>
      <c r="M353" s="270"/>
      <c r="N353" s="269"/>
      <c r="O353" s="270"/>
      <c r="P353" s="270"/>
      <c r="Q353" s="270"/>
      <c r="R353" s="270"/>
      <c r="S353" s="270"/>
      <c r="T353" s="270"/>
      <c r="U353" s="270"/>
      <c r="V353" s="270"/>
      <c r="W353" s="270"/>
      <c r="X353" s="270"/>
      <c r="Y353" s="270"/>
      <c r="Z353" s="269"/>
      <c r="AA353" s="269"/>
      <c r="AB353" s="269"/>
      <c r="AC353" s="269"/>
      <c r="AD353" s="281"/>
      <c r="AE353" s="281"/>
      <c r="AF353" s="276"/>
      <c r="AG353" s="276"/>
      <c r="AH353" s="281"/>
      <c r="AI353" s="281"/>
      <c r="AJ353" s="269"/>
      <c r="AK353" s="276"/>
      <c r="AL353" s="276"/>
      <c r="AM353" s="270"/>
      <c r="AN353" s="270"/>
      <c r="AO353" s="270"/>
      <c r="AP353" s="270"/>
      <c r="AQ353" s="273"/>
      <c r="AR353" s="273"/>
      <c r="AS353" s="273"/>
      <c r="AT353" s="273"/>
      <c r="AU353" s="270"/>
      <c r="AV353" s="276"/>
      <c r="AW353" s="276"/>
      <c r="AX353" s="275"/>
      <c r="AY353" s="276"/>
      <c r="AZ353" s="276"/>
      <c r="BA353" s="275"/>
      <c r="BB353" s="276"/>
      <c r="BC353" s="276"/>
      <c r="BD353" s="276"/>
      <c r="BE353" s="276"/>
      <c r="BF353" s="270"/>
      <c r="BG353" s="351"/>
      <c r="BH353" s="270"/>
      <c r="BI353" s="270"/>
      <c r="BJ353" s="276"/>
      <c r="BK353" s="276"/>
      <c r="BL353" s="370"/>
      <c r="BM353" s="373"/>
      <c r="BN353" s="370"/>
      <c r="BO353" s="282"/>
      <c r="BP353" s="276"/>
      <c r="BQ353" s="273"/>
      <c r="BR353" s="281"/>
      <c r="BS353" s="276"/>
      <c r="BT353" s="272"/>
      <c r="BU353" s="272"/>
      <c r="BV353" s="272"/>
      <c r="BW353" s="272"/>
      <c r="BX353" s="272"/>
      <c r="BY353" s="272"/>
      <c r="BZ353" s="272"/>
      <c r="CA353" s="277"/>
      <c r="CB353" s="273"/>
      <c r="CC353" s="276"/>
      <c r="CD353" s="275"/>
      <c r="CE353" s="275"/>
      <c r="CF353" s="270"/>
      <c r="CG353" s="270"/>
      <c r="CH353" s="269"/>
      <c r="CI353" s="281"/>
      <c r="CJ353" s="270"/>
      <c r="CK353" s="278"/>
      <c r="CL353" s="278"/>
      <c r="CM353" s="278"/>
      <c r="CN353" s="279"/>
      <c r="CO353" s="279"/>
      <c r="CP353" s="269"/>
      <c r="CQ353" s="281"/>
      <c r="CR353" s="276"/>
      <c r="CS353" s="272"/>
      <c r="CT353" s="272"/>
      <c r="CU353" s="278"/>
      <c r="CV353" s="278"/>
      <c r="CW353" s="278"/>
      <c r="CX353" s="278"/>
      <c r="CY353" s="278"/>
      <c r="CZ353" s="278"/>
      <c r="DA353" s="278"/>
      <c r="DB353" s="281"/>
      <c r="DC353" s="276"/>
      <c r="DD353" s="276"/>
      <c r="DE353" s="269"/>
      <c r="DF353" s="269"/>
      <c r="DG353" s="270"/>
      <c r="DH353" s="270"/>
      <c r="DI353" s="276"/>
      <c r="DJ353" s="276"/>
      <c r="DK353" s="276"/>
      <c r="DL353" s="276"/>
      <c r="DM353" s="272"/>
      <c r="DN353" s="269"/>
      <c r="DO353" s="269"/>
      <c r="DP353" s="272"/>
      <c r="DQ353" s="269"/>
      <c r="DR353" s="281"/>
      <c r="DS353" s="269"/>
      <c r="DT353" s="274"/>
      <c r="DU353" s="275"/>
      <c r="DV353" s="275"/>
      <c r="DW353" s="273"/>
      <c r="DX353" s="273"/>
      <c r="DY353" s="275"/>
      <c r="DZ353" s="275"/>
      <c r="EA353" s="275"/>
      <c r="EB353" s="275"/>
      <c r="EC353" s="275"/>
      <c r="ED353" s="275"/>
      <c r="EE353" s="275"/>
      <c r="EF353" s="275"/>
      <c r="EG353" s="275"/>
      <c r="EH353" s="275"/>
      <c r="EI353" s="275"/>
      <c r="EJ353" s="275"/>
      <c r="EK353" s="273"/>
      <c r="EL353" s="289"/>
      <c r="EM353" s="289"/>
      <c r="EN353" s="289"/>
      <c r="EO353" s="289"/>
      <c r="EP353" s="289"/>
      <c r="EQ353" s="289"/>
      <c r="ER353" s="289"/>
      <c r="ES353" s="289"/>
      <c r="ET353" s="289"/>
      <c r="EU353" s="289"/>
      <c r="EV353" s="289"/>
      <c r="EW353" s="289"/>
      <c r="EX353" s="289"/>
      <c r="EY353" s="289"/>
      <c r="EZ353" s="289"/>
      <c r="FA353" s="289"/>
      <c r="FB353" s="289"/>
      <c r="FC353" s="289"/>
      <c r="FD353" s="289"/>
      <c r="FE353" s="290"/>
      <c r="FF353" s="290"/>
      <c r="FG353" s="290"/>
      <c r="FH353" s="290"/>
      <c r="FI353" s="290"/>
      <c r="FJ353" s="290"/>
      <c r="FK353" s="290"/>
      <c r="FL353" s="290"/>
      <c r="FM353" s="290"/>
      <c r="FN353" s="290"/>
      <c r="FO353" s="290"/>
      <c r="FP353" s="290"/>
      <c r="FQ353" s="290"/>
      <c r="FR353" s="290"/>
      <c r="FS353" s="290"/>
      <c r="FT353" s="290"/>
      <c r="FU353" s="290"/>
      <c r="FV353" s="290"/>
      <c r="FW353" s="290"/>
      <c r="FX353" s="268"/>
      <c r="FY353" s="268"/>
      <c r="FZ353" s="268"/>
      <c r="GA353" s="268"/>
      <c r="GB353" s="268"/>
      <c r="GC353" s="268"/>
      <c r="GD353" s="268"/>
      <c r="GE353" s="268"/>
      <c r="GF353" s="268"/>
      <c r="GG353" s="268"/>
      <c r="GH353" s="268"/>
      <c r="GI353" s="268"/>
      <c r="GJ353" s="268"/>
      <c r="GK353" s="268"/>
      <c r="GL353" s="268"/>
      <c r="GM353" s="268"/>
      <c r="GN353" s="268"/>
      <c r="GO353" s="268"/>
      <c r="HB353" s="294"/>
      <c r="HC353" s="294"/>
      <c r="HL353" s="341"/>
      <c r="HM353" s="341"/>
      <c r="HN353" s="341"/>
    </row>
    <row r="354" spans="1:222" x14ac:dyDescent="0.3">
      <c r="A354" s="269"/>
      <c r="B354" s="270"/>
      <c r="C354" s="270"/>
      <c r="D354" s="269"/>
      <c r="E354" s="281"/>
      <c r="F354" s="269"/>
      <c r="G354" s="384"/>
      <c r="H354" s="276"/>
      <c r="I354" s="272"/>
      <c r="J354" s="271"/>
      <c r="K354" s="269"/>
      <c r="L354" s="270"/>
      <c r="M354" s="270"/>
      <c r="N354" s="269"/>
      <c r="O354" s="270"/>
      <c r="P354" s="270"/>
      <c r="Q354" s="270"/>
      <c r="R354" s="270"/>
      <c r="S354" s="270"/>
      <c r="T354" s="270"/>
      <c r="U354" s="270"/>
      <c r="V354" s="270"/>
      <c r="W354" s="270"/>
      <c r="X354" s="270"/>
      <c r="Y354" s="270"/>
      <c r="Z354" s="269"/>
      <c r="AA354" s="269"/>
      <c r="AB354" s="269"/>
      <c r="AC354" s="269"/>
      <c r="AD354" s="281"/>
      <c r="AE354" s="281"/>
      <c r="AF354" s="276"/>
      <c r="AG354" s="276"/>
      <c r="AH354" s="281"/>
      <c r="AI354" s="281"/>
      <c r="AJ354" s="269"/>
      <c r="AK354" s="276"/>
      <c r="AL354" s="276"/>
      <c r="AM354" s="270"/>
      <c r="AN354" s="270"/>
      <c r="AO354" s="270"/>
      <c r="AP354" s="270"/>
      <c r="AQ354" s="273"/>
      <c r="AR354" s="273"/>
      <c r="AS354" s="273"/>
      <c r="AT354" s="273"/>
      <c r="AU354" s="270"/>
      <c r="AV354" s="276"/>
      <c r="AW354" s="276"/>
      <c r="AX354" s="275"/>
      <c r="AY354" s="276"/>
      <c r="AZ354" s="276"/>
      <c r="BA354" s="275"/>
      <c r="BB354" s="276"/>
      <c r="BC354" s="276"/>
      <c r="BD354" s="276"/>
      <c r="BE354" s="276"/>
      <c r="BF354" s="270"/>
      <c r="BG354" s="351"/>
      <c r="BH354" s="270"/>
      <c r="BI354" s="270"/>
      <c r="BJ354" s="276"/>
      <c r="BK354" s="276"/>
      <c r="BL354" s="370"/>
      <c r="BM354" s="373"/>
      <c r="BN354" s="370"/>
      <c r="BO354" s="282"/>
      <c r="BP354" s="276"/>
      <c r="BQ354" s="273"/>
      <c r="BR354" s="281"/>
      <c r="BS354" s="276"/>
      <c r="BT354" s="272"/>
      <c r="BU354" s="272"/>
      <c r="BV354" s="272"/>
      <c r="BW354" s="272"/>
      <c r="BX354" s="272"/>
      <c r="BY354" s="272"/>
      <c r="BZ354" s="272"/>
      <c r="CA354" s="277"/>
      <c r="CB354" s="273"/>
      <c r="CC354" s="276"/>
      <c r="CD354" s="275"/>
      <c r="CE354" s="275"/>
      <c r="CF354" s="270"/>
      <c r="CG354" s="270"/>
      <c r="CH354" s="269"/>
      <c r="CI354" s="281"/>
      <c r="CJ354" s="270"/>
      <c r="CK354" s="278"/>
      <c r="CL354" s="278"/>
      <c r="CM354" s="278"/>
      <c r="CN354" s="279"/>
      <c r="CO354" s="279"/>
      <c r="CP354" s="269"/>
      <c r="CQ354" s="281"/>
      <c r="CR354" s="276"/>
      <c r="CS354" s="272"/>
      <c r="CT354" s="272"/>
      <c r="CU354" s="278"/>
      <c r="CV354" s="278"/>
      <c r="CW354" s="278"/>
      <c r="CX354" s="278"/>
      <c r="CY354" s="278"/>
      <c r="CZ354" s="278"/>
      <c r="DA354" s="278"/>
      <c r="DB354" s="281"/>
      <c r="DC354" s="276"/>
      <c r="DD354" s="276"/>
      <c r="DE354" s="269"/>
      <c r="DF354" s="269"/>
      <c r="DG354" s="270"/>
      <c r="DH354" s="270"/>
      <c r="DI354" s="276"/>
      <c r="DJ354" s="276"/>
      <c r="DK354" s="276"/>
      <c r="DL354" s="276"/>
      <c r="DM354" s="272"/>
      <c r="DN354" s="269"/>
      <c r="DO354" s="269"/>
      <c r="DP354" s="272"/>
      <c r="DQ354" s="269"/>
      <c r="DR354" s="281"/>
      <c r="DS354" s="269"/>
      <c r="DT354" s="274"/>
      <c r="DU354" s="275"/>
      <c r="DV354" s="275"/>
      <c r="DW354" s="273"/>
      <c r="DX354" s="273"/>
      <c r="DY354" s="275"/>
      <c r="DZ354" s="275"/>
      <c r="EA354" s="275"/>
      <c r="EB354" s="275"/>
      <c r="EC354" s="275"/>
      <c r="ED354" s="275"/>
      <c r="EE354" s="275"/>
      <c r="EF354" s="275"/>
      <c r="EG354" s="275"/>
      <c r="EH354" s="275"/>
      <c r="EI354" s="275"/>
      <c r="EJ354" s="275"/>
      <c r="EK354" s="273"/>
      <c r="EL354" s="289"/>
      <c r="EM354" s="289"/>
      <c r="EN354" s="289"/>
      <c r="EO354" s="289"/>
      <c r="EP354" s="289"/>
      <c r="EQ354" s="289"/>
      <c r="ER354" s="289"/>
      <c r="ES354" s="289"/>
      <c r="ET354" s="289"/>
      <c r="EU354" s="289"/>
      <c r="EV354" s="289"/>
      <c r="EW354" s="289"/>
      <c r="EX354" s="289"/>
      <c r="EY354" s="289"/>
      <c r="EZ354" s="289"/>
      <c r="FA354" s="289"/>
      <c r="FB354" s="289"/>
      <c r="FC354" s="289"/>
      <c r="FD354" s="289"/>
      <c r="FE354" s="290"/>
      <c r="FF354" s="290"/>
      <c r="FG354" s="290"/>
      <c r="FH354" s="290"/>
      <c r="FI354" s="290"/>
      <c r="FJ354" s="290"/>
      <c r="FK354" s="290"/>
      <c r="FL354" s="290"/>
      <c r="FM354" s="290"/>
      <c r="FN354" s="290"/>
      <c r="FO354" s="290"/>
      <c r="FP354" s="290"/>
      <c r="FQ354" s="290"/>
      <c r="FR354" s="290"/>
      <c r="FS354" s="290"/>
      <c r="FT354" s="290"/>
      <c r="FU354" s="290"/>
      <c r="FV354" s="290"/>
      <c r="FW354" s="290"/>
      <c r="FX354" s="268"/>
      <c r="FY354" s="268"/>
      <c r="FZ354" s="268"/>
      <c r="GA354" s="268"/>
      <c r="GB354" s="268"/>
      <c r="GC354" s="268"/>
      <c r="GD354" s="268"/>
      <c r="GE354" s="268"/>
      <c r="GF354" s="268"/>
      <c r="GG354" s="268"/>
      <c r="GH354" s="268"/>
      <c r="GI354" s="268"/>
      <c r="GJ354" s="268"/>
      <c r="GK354" s="268"/>
      <c r="GL354" s="268"/>
      <c r="GM354" s="268"/>
      <c r="GN354" s="268"/>
      <c r="GO354" s="268"/>
      <c r="HB354" s="294"/>
      <c r="HC354" s="294"/>
      <c r="HL354" s="341"/>
      <c r="HM354" s="341"/>
      <c r="HN354" s="341"/>
    </row>
    <row r="355" spans="1:222" x14ac:dyDescent="0.3">
      <c r="A355" s="269"/>
      <c r="B355" s="270"/>
      <c r="C355" s="270"/>
      <c r="D355" s="269"/>
      <c r="E355" s="281"/>
      <c r="F355" s="269"/>
      <c r="G355" s="384"/>
      <c r="H355" s="276"/>
      <c r="I355" s="272"/>
      <c r="J355" s="271"/>
      <c r="K355" s="269"/>
      <c r="L355" s="270"/>
      <c r="M355" s="270"/>
      <c r="N355" s="269"/>
      <c r="O355" s="270"/>
      <c r="P355" s="270"/>
      <c r="Q355" s="270"/>
      <c r="R355" s="270"/>
      <c r="S355" s="270"/>
      <c r="T355" s="270"/>
      <c r="U355" s="270"/>
      <c r="V355" s="270"/>
      <c r="W355" s="270"/>
      <c r="X355" s="270"/>
      <c r="Y355" s="270"/>
      <c r="Z355" s="269"/>
      <c r="AA355" s="269"/>
      <c r="AB355" s="269"/>
      <c r="AC355" s="269"/>
      <c r="AD355" s="281"/>
      <c r="AE355" s="281"/>
      <c r="AF355" s="276"/>
      <c r="AG355" s="276"/>
      <c r="AH355" s="281"/>
      <c r="AI355" s="281"/>
      <c r="AJ355" s="269"/>
      <c r="AK355" s="276"/>
      <c r="AL355" s="276"/>
      <c r="AM355" s="270"/>
      <c r="AN355" s="270"/>
      <c r="AO355" s="270"/>
      <c r="AP355" s="270"/>
      <c r="AQ355" s="273"/>
      <c r="AR355" s="273"/>
      <c r="AS355" s="273"/>
      <c r="AT355" s="273"/>
      <c r="AU355" s="270"/>
      <c r="AV355" s="276"/>
      <c r="AW355" s="276"/>
      <c r="AX355" s="275"/>
      <c r="AY355" s="276"/>
      <c r="AZ355" s="276"/>
      <c r="BA355" s="275"/>
      <c r="BB355" s="276"/>
      <c r="BC355" s="276"/>
      <c r="BD355" s="276"/>
      <c r="BE355" s="276"/>
      <c r="BF355" s="270"/>
      <c r="BG355" s="351"/>
      <c r="BH355" s="270"/>
      <c r="BI355" s="270"/>
      <c r="BJ355" s="276"/>
      <c r="BK355" s="276"/>
      <c r="BL355" s="370"/>
      <c r="BM355" s="373"/>
      <c r="BN355" s="370"/>
      <c r="BO355" s="282"/>
      <c r="BP355" s="276"/>
      <c r="BQ355" s="273"/>
      <c r="BR355" s="281"/>
      <c r="BS355" s="276"/>
      <c r="BT355" s="272"/>
      <c r="BU355" s="272"/>
      <c r="BV355" s="272"/>
      <c r="BW355" s="272"/>
      <c r="BX355" s="272"/>
      <c r="BY355" s="272"/>
      <c r="BZ355" s="272"/>
      <c r="CA355" s="277"/>
      <c r="CB355" s="273"/>
      <c r="CC355" s="276"/>
      <c r="CD355" s="275"/>
      <c r="CE355" s="275"/>
      <c r="CF355" s="270"/>
      <c r="CG355" s="270"/>
      <c r="CH355" s="269"/>
      <c r="CI355" s="281"/>
      <c r="CJ355" s="270"/>
      <c r="CK355" s="278"/>
      <c r="CL355" s="278"/>
      <c r="CM355" s="278"/>
      <c r="CN355" s="279"/>
      <c r="CO355" s="279"/>
      <c r="CP355" s="269"/>
      <c r="CQ355" s="281"/>
      <c r="CR355" s="276"/>
      <c r="CS355" s="272"/>
      <c r="CT355" s="272"/>
      <c r="CU355" s="278"/>
      <c r="CV355" s="278"/>
      <c r="CW355" s="278"/>
      <c r="CX355" s="278"/>
      <c r="CY355" s="278"/>
      <c r="CZ355" s="278"/>
      <c r="DA355" s="278"/>
      <c r="DB355" s="281"/>
      <c r="DC355" s="276"/>
      <c r="DD355" s="276"/>
      <c r="DE355" s="269"/>
      <c r="DF355" s="269"/>
      <c r="DG355" s="270"/>
      <c r="DH355" s="270"/>
      <c r="DI355" s="276"/>
      <c r="DJ355" s="276"/>
      <c r="DK355" s="276"/>
      <c r="DL355" s="276"/>
      <c r="DM355" s="272"/>
      <c r="DN355" s="269"/>
      <c r="DO355" s="269"/>
      <c r="DP355" s="272"/>
      <c r="DQ355" s="269"/>
      <c r="DR355" s="281"/>
      <c r="DS355" s="269"/>
      <c r="DT355" s="274"/>
      <c r="DU355" s="275"/>
      <c r="DV355" s="275"/>
      <c r="DW355" s="273"/>
      <c r="DX355" s="273"/>
      <c r="DY355" s="275"/>
      <c r="DZ355" s="275"/>
      <c r="EA355" s="275"/>
      <c r="EB355" s="275"/>
      <c r="EC355" s="275"/>
      <c r="ED355" s="275"/>
      <c r="EE355" s="275"/>
      <c r="EF355" s="275"/>
      <c r="EG355" s="275"/>
      <c r="EH355" s="275"/>
      <c r="EI355" s="275"/>
      <c r="EJ355" s="275"/>
      <c r="EK355" s="273"/>
      <c r="EL355" s="289"/>
      <c r="EM355" s="289"/>
      <c r="EN355" s="289"/>
      <c r="EO355" s="289"/>
      <c r="EP355" s="289"/>
      <c r="EQ355" s="289"/>
      <c r="ER355" s="289"/>
      <c r="ES355" s="289"/>
      <c r="ET355" s="289"/>
      <c r="EU355" s="289"/>
      <c r="EV355" s="289"/>
      <c r="EW355" s="289"/>
      <c r="EX355" s="289"/>
      <c r="EY355" s="289"/>
      <c r="EZ355" s="289"/>
      <c r="FA355" s="289"/>
      <c r="FB355" s="289"/>
      <c r="FC355" s="289"/>
      <c r="FD355" s="289"/>
      <c r="FE355" s="290"/>
      <c r="FF355" s="290"/>
      <c r="FG355" s="290"/>
      <c r="FH355" s="290"/>
      <c r="FI355" s="290"/>
      <c r="FJ355" s="290"/>
      <c r="FK355" s="290"/>
      <c r="FL355" s="290"/>
      <c r="FM355" s="290"/>
      <c r="FN355" s="290"/>
      <c r="FO355" s="290"/>
      <c r="FP355" s="290"/>
      <c r="FQ355" s="290"/>
      <c r="FR355" s="290"/>
      <c r="FS355" s="290"/>
      <c r="FT355" s="290"/>
      <c r="FU355" s="290"/>
      <c r="FV355" s="290"/>
      <c r="FW355" s="290"/>
      <c r="FX355" s="268"/>
      <c r="FY355" s="268"/>
      <c r="FZ355" s="268"/>
      <c r="GA355" s="268"/>
      <c r="GB355" s="268"/>
      <c r="GC355" s="268"/>
      <c r="GD355" s="268"/>
      <c r="GE355" s="268"/>
      <c r="GF355" s="268"/>
      <c r="GG355" s="268"/>
      <c r="GH355" s="268"/>
      <c r="GI355" s="268"/>
      <c r="GJ355" s="268"/>
      <c r="GK355" s="268"/>
      <c r="GL355" s="268"/>
      <c r="GM355" s="268"/>
      <c r="GN355" s="268"/>
      <c r="GO355" s="268"/>
      <c r="HB355" s="294"/>
      <c r="HC355" s="294"/>
      <c r="HL355" s="341"/>
      <c r="HM355" s="341"/>
      <c r="HN355" s="341"/>
    </row>
    <row r="356" spans="1:222" x14ac:dyDescent="0.3">
      <c r="A356" s="269"/>
      <c r="B356" s="270"/>
      <c r="C356" s="270"/>
      <c r="D356" s="269"/>
      <c r="E356" s="281"/>
      <c r="F356" s="269"/>
      <c r="G356" s="384"/>
      <c r="H356" s="276"/>
      <c r="I356" s="272"/>
      <c r="J356" s="271"/>
      <c r="K356" s="269"/>
      <c r="L356" s="270"/>
      <c r="M356" s="270"/>
      <c r="N356" s="269"/>
      <c r="O356" s="270"/>
      <c r="P356" s="270"/>
      <c r="Q356" s="270"/>
      <c r="R356" s="270"/>
      <c r="S356" s="270"/>
      <c r="T356" s="270"/>
      <c r="U356" s="270"/>
      <c r="V356" s="270"/>
      <c r="W356" s="270"/>
      <c r="X356" s="270"/>
      <c r="Y356" s="270"/>
      <c r="Z356" s="269"/>
      <c r="AA356" s="269"/>
      <c r="AB356" s="269"/>
      <c r="AC356" s="269"/>
      <c r="AD356" s="281"/>
      <c r="AE356" s="281"/>
      <c r="AF356" s="276"/>
      <c r="AG356" s="276"/>
      <c r="AH356" s="281"/>
      <c r="AI356" s="281"/>
      <c r="AJ356" s="269"/>
      <c r="AK356" s="276"/>
      <c r="AL356" s="276"/>
      <c r="AM356" s="270"/>
      <c r="AN356" s="270"/>
      <c r="AO356" s="270"/>
      <c r="AP356" s="270"/>
      <c r="AQ356" s="273"/>
      <c r="AR356" s="273"/>
      <c r="AS356" s="273"/>
      <c r="AT356" s="273"/>
      <c r="AU356" s="270"/>
      <c r="AV356" s="276"/>
      <c r="AW356" s="276"/>
      <c r="AX356" s="275"/>
      <c r="AY356" s="276"/>
      <c r="AZ356" s="276"/>
      <c r="BA356" s="275"/>
      <c r="BB356" s="276"/>
      <c r="BC356" s="276"/>
      <c r="BD356" s="276"/>
      <c r="BE356" s="276"/>
      <c r="BF356" s="270"/>
      <c r="BG356" s="351"/>
      <c r="BH356" s="270"/>
      <c r="BI356" s="270"/>
      <c r="BJ356" s="276"/>
      <c r="BK356" s="276"/>
      <c r="BL356" s="370"/>
      <c r="BM356" s="373"/>
      <c r="BN356" s="370"/>
      <c r="BO356" s="282"/>
      <c r="BP356" s="276"/>
      <c r="BQ356" s="273"/>
      <c r="BR356" s="281"/>
      <c r="BS356" s="276"/>
      <c r="BT356" s="272"/>
      <c r="BU356" s="272"/>
      <c r="BV356" s="272"/>
      <c r="BW356" s="272"/>
      <c r="BX356" s="272"/>
      <c r="BY356" s="272"/>
      <c r="BZ356" s="272"/>
      <c r="CA356" s="277"/>
      <c r="CB356" s="273"/>
      <c r="CC356" s="276"/>
      <c r="CD356" s="275"/>
      <c r="CE356" s="275"/>
      <c r="CF356" s="270"/>
      <c r="CG356" s="270"/>
      <c r="CH356" s="269"/>
      <c r="CI356" s="281"/>
      <c r="CJ356" s="270"/>
      <c r="CK356" s="278"/>
      <c r="CL356" s="278"/>
      <c r="CM356" s="278"/>
      <c r="CN356" s="279"/>
      <c r="CO356" s="279"/>
      <c r="CP356" s="269"/>
      <c r="CQ356" s="281"/>
      <c r="CR356" s="276"/>
      <c r="CS356" s="272"/>
      <c r="CT356" s="272"/>
      <c r="CU356" s="278"/>
      <c r="CV356" s="278"/>
      <c r="CW356" s="278"/>
      <c r="CX356" s="278"/>
      <c r="CY356" s="278"/>
      <c r="CZ356" s="278"/>
      <c r="DA356" s="278"/>
      <c r="DB356" s="281"/>
      <c r="DC356" s="276"/>
      <c r="DD356" s="276"/>
      <c r="DE356" s="269"/>
      <c r="DF356" s="269"/>
      <c r="DG356" s="270"/>
      <c r="DH356" s="270"/>
      <c r="DI356" s="276"/>
      <c r="DJ356" s="276"/>
      <c r="DK356" s="276"/>
      <c r="DL356" s="276"/>
      <c r="DM356" s="272"/>
      <c r="DN356" s="269"/>
      <c r="DO356" s="269"/>
      <c r="DP356" s="272"/>
      <c r="DQ356" s="269"/>
      <c r="DR356" s="281"/>
      <c r="DS356" s="269"/>
      <c r="DT356" s="274"/>
      <c r="DU356" s="275"/>
      <c r="DV356" s="275"/>
      <c r="DW356" s="273"/>
      <c r="DX356" s="273"/>
      <c r="DY356" s="275"/>
      <c r="DZ356" s="275"/>
      <c r="EA356" s="275"/>
      <c r="EB356" s="275"/>
      <c r="EC356" s="275"/>
      <c r="ED356" s="275"/>
      <c r="EE356" s="275"/>
      <c r="EF356" s="275"/>
      <c r="EG356" s="275"/>
      <c r="EH356" s="275"/>
      <c r="EI356" s="275"/>
      <c r="EJ356" s="275"/>
      <c r="EK356" s="273"/>
      <c r="EL356" s="289"/>
      <c r="EM356" s="289"/>
      <c r="EN356" s="289"/>
      <c r="EO356" s="289"/>
      <c r="EP356" s="289"/>
      <c r="EQ356" s="289"/>
      <c r="ER356" s="289"/>
      <c r="ES356" s="289"/>
      <c r="ET356" s="289"/>
      <c r="EU356" s="289"/>
      <c r="EV356" s="289"/>
      <c r="EW356" s="289"/>
      <c r="EX356" s="289"/>
      <c r="EY356" s="289"/>
      <c r="EZ356" s="289"/>
      <c r="FA356" s="289"/>
      <c r="FB356" s="289"/>
      <c r="FC356" s="289"/>
      <c r="FD356" s="289"/>
      <c r="FE356" s="290"/>
      <c r="FF356" s="290"/>
      <c r="FG356" s="290"/>
      <c r="FH356" s="290"/>
      <c r="FI356" s="290"/>
      <c r="FJ356" s="290"/>
      <c r="FK356" s="290"/>
      <c r="FL356" s="290"/>
      <c r="FM356" s="290"/>
      <c r="FN356" s="290"/>
      <c r="FO356" s="290"/>
      <c r="FP356" s="290"/>
      <c r="FQ356" s="290"/>
      <c r="FR356" s="290"/>
      <c r="FS356" s="290"/>
      <c r="FT356" s="290"/>
      <c r="FU356" s="290"/>
      <c r="FV356" s="290"/>
      <c r="FW356" s="290"/>
      <c r="FX356" s="268"/>
      <c r="FY356" s="268"/>
      <c r="FZ356" s="268"/>
      <c r="GA356" s="268"/>
      <c r="GB356" s="268"/>
      <c r="GC356" s="268"/>
      <c r="GD356" s="268"/>
      <c r="GE356" s="268"/>
      <c r="GF356" s="268"/>
      <c r="GG356" s="268"/>
      <c r="GH356" s="268"/>
      <c r="GI356" s="268"/>
      <c r="GJ356" s="268"/>
      <c r="GK356" s="268"/>
      <c r="GL356" s="268"/>
      <c r="GM356" s="268"/>
      <c r="GN356" s="268"/>
      <c r="GO356" s="268"/>
      <c r="HB356" s="294"/>
      <c r="HC356" s="294"/>
      <c r="HL356" s="341"/>
      <c r="HM356" s="341"/>
      <c r="HN356" s="341"/>
    </row>
    <row r="357" spans="1:222" x14ac:dyDescent="0.3">
      <c r="A357" s="269"/>
      <c r="B357" s="270"/>
      <c r="C357" s="270"/>
      <c r="D357" s="269"/>
      <c r="E357" s="281"/>
      <c r="F357" s="269"/>
      <c r="G357" s="384"/>
      <c r="H357" s="276"/>
      <c r="I357" s="272"/>
      <c r="J357" s="271"/>
      <c r="K357" s="269"/>
      <c r="L357" s="270"/>
      <c r="M357" s="270"/>
      <c r="N357" s="269"/>
      <c r="O357" s="270"/>
      <c r="P357" s="270"/>
      <c r="Q357" s="270"/>
      <c r="R357" s="270"/>
      <c r="S357" s="270"/>
      <c r="T357" s="270"/>
      <c r="U357" s="270"/>
      <c r="V357" s="270"/>
      <c r="W357" s="270"/>
      <c r="X357" s="270"/>
      <c r="Y357" s="270"/>
      <c r="Z357" s="269"/>
      <c r="AA357" s="269"/>
      <c r="AB357" s="269"/>
      <c r="AC357" s="269"/>
      <c r="AD357" s="281"/>
      <c r="AE357" s="281"/>
      <c r="AF357" s="276"/>
      <c r="AG357" s="276"/>
      <c r="AH357" s="281"/>
      <c r="AI357" s="281"/>
      <c r="AJ357" s="269"/>
      <c r="AK357" s="276"/>
      <c r="AL357" s="276"/>
      <c r="AM357" s="270"/>
      <c r="AN357" s="270"/>
      <c r="AO357" s="270"/>
      <c r="AP357" s="270"/>
      <c r="AQ357" s="273"/>
      <c r="AR357" s="273"/>
      <c r="AS357" s="273"/>
      <c r="AT357" s="273"/>
      <c r="AU357" s="270"/>
      <c r="AV357" s="276"/>
      <c r="AW357" s="276"/>
      <c r="AX357" s="275"/>
      <c r="AY357" s="276"/>
      <c r="AZ357" s="276"/>
      <c r="BA357" s="275"/>
      <c r="BB357" s="276"/>
      <c r="BC357" s="276"/>
      <c r="BD357" s="276"/>
      <c r="BE357" s="276"/>
      <c r="BF357" s="270"/>
      <c r="BG357" s="351"/>
      <c r="BH357" s="270"/>
      <c r="BI357" s="270"/>
      <c r="BJ357" s="276"/>
      <c r="BK357" s="276"/>
      <c r="BL357" s="370"/>
      <c r="BM357" s="373"/>
      <c r="BN357" s="370"/>
      <c r="BO357" s="282"/>
      <c r="BP357" s="276"/>
      <c r="BQ357" s="273"/>
      <c r="BR357" s="281"/>
      <c r="BS357" s="276"/>
      <c r="BT357" s="272"/>
      <c r="BU357" s="272"/>
      <c r="BV357" s="272"/>
      <c r="BW357" s="272"/>
      <c r="BX357" s="272"/>
      <c r="BY357" s="272"/>
      <c r="BZ357" s="272"/>
      <c r="CA357" s="277"/>
      <c r="CB357" s="273"/>
      <c r="CC357" s="276"/>
      <c r="CD357" s="275"/>
      <c r="CE357" s="275"/>
      <c r="CF357" s="270"/>
      <c r="CG357" s="270"/>
      <c r="CH357" s="269"/>
      <c r="CI357" s="281"/>
      <c r="CJ357" s="270"/>
      <c r="CK357" s="278"/>
      <c r="CL357" s="278"/>
      <c r="CM357" s="278"/>
      <c r="CN357" s="279"/>
      <c r="CO357" s="279"/>
      <c r="CP357" s="269"/>
      <c r="CQ357" s="281"/>
      <c r="CR357" s="276"/>
      <c r="CS357" s="272"/>
      <c r="CT357" s="272"/>
      <c r="CU357" s="278"/>
      <c r="CV357" s="278"/>
      <c r="CW357" s="278"/>
      <c r="CX357" s="278"/>
      <c r="CY357" s="278"/>
      <c r="CZ357" s="278"/>
      <c r="DA357" s="278"/>
      <c r="DB357" s="281"/>
      <c r="DC357" s="276"/>
      <c r="DD357" s="276"/>
      <c r="DE357" s="269"/>
      <c r="DF357" s="269"/>
      <c r="DG357" s="270"/>
      <c r="DH357" s="270"/>
      <c r="DI357" s="276"/>
      <c r="DJ357" s="276"/>
      <c r="DK357" s="276"/>
      <c r="DL357" s="276"/>
      <c r="DM357" s="272"/>
      <c r="DN357" s="269"/>
      <c r="DO357" s="269"/>
      <c r="DP357" s="272"/>
      <c r="DQ357" s="269"/>
      <c r="DR357" s="281"/>
      <c r="DS357" s="269"/>
      <c r="DT357" s="274"/>
      <c r="DU357" s="275"/>
      <c r="DV357" s="275"/>
      <c r="DW357" s="273"/>
      <c r="DX357" s="273"/>
      <c r="DY357" s="275"/>
      <c r="DZ357" s="275"/>
      <c r="EA357" s="275"/>
      <c r="EB357" s="275"/>
      <c r="EC357" s="275"/>
      <c r="ED357" s="275"/>
      <c r="EE357" s="275"/>
      <c r="EF357" s="275"/>
      <c r="EG357" s="275"/>
      <c r="EH357" s="275"/>
      <c r="EI357" s="275"/>
      <c r="EJ357" s="275"/>
      <c r="EK357" s="273"/>
      <c r="EL357" s="289"/>
      <c r="EM357" s="289"/>
      <c r="EN357" s="289"/>
      <c r="EO357" s="289"/>
      <c r="EP357" s="289"/>
      <c r="EQ357" s="289"/>
      <c r="ER357" s="289"/>
      <c r="ES357" s="289"/>
      <c r="ET357" s="289"/>
      <c r="EU357" s="289"/>
      <c r="EV357" s="289"/>
      <c r="EW357" s="289"/>
      <c r="EX357" s="289"/>
      <c r="EY357" s="289"/>
      <c r="EZ357" s="289"/>
      <c r="FA357" s="289"/>
      <c r="FB357" s="289"/>
      <c r="FC357" s="289"/>
      <c r="FD357" s="289"/>
      <c r="FE357" s="290"/>
      <c r="FF357" s="290"/>
      <c r="FG357" s="290"/>
      <c r="FH357" s="290"/>
      <c r="FI357" s="290"/>
      <c r="FJ357" s="290"/>
      <c r="FK357" s="290"/>
      <c r="FL357" s="290"/>
      <c r="FM357" s="290"/>
      <c r="FN357" s="290"/>
      <c r="FO357" s="290"/>
      <c r="FP357" s="290"/>
      <c r="FQ357" s="290"/>
      <c r="FR357" s="290"/>
      <c r="FS357" s="290"/>
      <c r="FT357" s="290"/>
      <c r="FU357" s="290"/>
      <c r="FV357" s="290"/>
      <c r="FW357" s="290"/>
      <c r="FX357" s="268"/>
      <c r="FY357" s="268"/>
      <c r="FZ357" s="268"/>
      <c r="GA357" s="268"/>
      <c r="GB357" s="268"/>
      <c r="GC357" s="268"/>
      <c r="GD357" s="268"/>
      <c r="GE357" s="268"/>
      <c r="GF357" s="268"/>
      <c r="GG357" s="268"/>
      <c r="GH357" s="268"/>
      <c r="GI357" s="268"/>
      <c r="GJ357" s="268"/>
      <c r="GK357" s="268"/>
      <c r="GL357" s="268"/>
      <c r="GM357" s="268"/>
      <c r="GN357" s="268"/>
      <c r="GO357" s="268"/>
      <c r="HB357" s="294"/>
      <c r="HC357" s="294"/>
      <c r="HL357" s="341"/>
      <c r="HM357" s="341"/>
      <c r="HN357" s="341"/>
    </row>
    <row r="358" spans="1:222" x14ac:dyDescent="0.3">
      <c r="A358" s="269"/>
      <c r="B358" s="270"/>
      <c r="C358" s="270"/>
      <c r="D358" s="269"/>
      <c r="E358" s="281"/>
      <c r="F358" s="269"/>
      <c r="G358" s="384"/>
      <c r="H358" s="276"/>
      <c r="I358" s="272"/>
      <c r="J358" s="271"/>
      <c r="K358" s="269"/>
      <c r="L358" s="270"/>
      <c r="M358" s="270"/>
      <c r="N358" s="269"/>
      <c r="O358" s="270"/>
      <c r="P358" s="270"/>
      <c r="Q358" s="270"/>
      <c r="R358" s="270"/>
      <c r="S358" s="270"/>
      <c r="T358" s="270"/>
      <c r="U358" s="270"/>
      <c r="V358" s="270"/>
      <c r="W358" s="270"/>
      <c r="X358" s="270"/>
      <c r="Y358" s="270"/>
      <c r="Z358" s="269"/>
      <c r="AA358" s="269"/>
      <c r="AB358" s="269"/>
      <c r="AC358" s="269"/>
      <c r="AD358" s="281"/>
      <c r="AE358" s="281"/>
      <c r="AF358" s="276"/>
      <c r="AG358" s="276"/>
      <c r="AH358" s="281"/>
      <c r="AI358" s="281"/>
      <c r="AJ358" s="269"/>
      <c r="AK358" s="276"/>
      <c r="AL358" s="276"/>
      <c r="AM358" s="270"/>
      <c r="AN358" s="270"/>
      <c r="AO358" s="270"/>
      <c r="AP358" s="270"/>
      <c r="AQ358" s="273"/>
      <c r="AR358" s="273"/>
      <c r="AS358" s="273"/>
      <c r="AT358" s="273"/>
      <c r="AU358" s="270"/>
      <c r="AV358" s="276"/>
      <c r="AW358" s="276"/>
      <c r="AX358" s="275"/>
      <c r="AY358" s="276"/>
      <c r="AZ358" s="276"/>
      <c r="BA358" s="275"/>
      <c r="BB358" s="276"/>
      <c r="BC358" s="276"/>
      <c r="BD358" s="276"/>
      <c r="BE358" s="276"/>
      <c r="BF358" s="270"/>
      <c r="BG358" s="351"/>
      <c r="BH358" s="270"/>
      <c r="BI358" s="270"/>
      <c r="BJ358" s="276"/>
      <c r="BK358" s="276"/>
      <c r="BL358" s="370"/>
      <c r="BM358" s="373"/>
      <c r="BN358" s="370"/>
      <c r="BO358" s="282"/>
      <c r="BP358" s="276"/>
      <c r="BQ358" s="273"/>
      <c r="BR358" s="281"/>
      <c r="BS358" s="276"/>
      <c r="BT358" s="272"/>
      <c r="BU358" s="272"/>
      <c r="BV358" s="272"/>
      <c r="BW358" s="272"/>
      <c r="BX358" s="272"/>
      <c r="BY358" s="272"/>
      <c r="BZ358" s="272"/>
      <c r="CA358" s="277"/>
      <c r="CB358" s="273"/>
      <c r="CC358" s="276"/>
      <c r="CD358" s="275"/>
      <c r="CE358" s="275"/>
      <c r="CF358" s="270"/>
      <c r="CG358" s="270"/>
      <c r="CH358" s="269"/>
      <c r="CI358" s="281"/>
      <c r="CJ358" s="270"/>
      <c r="CK358" s="278"/>
      <c r="CL358" s="278"/>
      <c r="CM358" s="278"/>
      <c r="CN358" s="279"/>
      <c r="CO358" s="279"/>
      <c r="CP358" s="269"/>
      <c r="CQ358" s="281"/>
      <c r="CR358" s="276"/>
      <c r="CS358" s="272"/>
      <c r="CT358" s="272"/>
      <c r="CU358" s="278"/>
      <c r="CV358" s="278"/>
      <c r="CW358" s="278"/>
      <c r="CX358" s="278"/>
      <c r="CY358" s="278"/>
      <c r="CZ358" s="278"/>
      <c r="DA358" s="278"/>
      <c r="DB358" s="281"/>
      <c r="DC358" s="276"/>
      <c r="DD358" s="276"/>
      <c r="DE358" s="269"/>
      <c r="DF358" s="269"/>
      <c r="DG358" s="270"/>
      <c r="DH358" s="270"/>
      <c r="DI358" s="276"/>
      <c r="DJ358" s="276"/>
      <c r="DK358" s="276"/>
      <c r="DL358" s="276"/>
      <c r="DM358" s="272"/>
      <c r="DN358" s="269"/>
      <c r="DO358" s="269"/>
      <c r="DP358" s="272"/>
      <c r="DQ358" s="269"/>
      <c r="DR358" s="281"/>
      <c r="DS358" s="269"/>
      <c r="DT358" s="274"/>
      <c r="DU358" s="275"/>
      <c r="DV358" s="275"/>
      <c r="DW358" s="273"/>
      <c r="DX358" s="273"/>
      <c r="DY358" s="275"/>
      <c r="DZ358" s="275"/>
      <c r="EA358" s="275"/>
      <c r="EB358" s="275"/>
      <c r="EC358" s="275"/>
      <c r="ED358" s="275"/>
      <c r="EE358" s="275"/>
      <c r="EF358" s="275"/>
      <c r="EG358" s="275"/>
      <c r="EH358" s="275"/>
      <c r="EI358" s="275"/>
      <c r="EJ358" s="275"/>
      <c r="EK358" s="273"/>
      <c r="EL358" s="289"/>
      <c r="EM358" s="289"/>
      <c r="EN358" s="289"/>
      <c r="EO358" s="289"/>
      <c r="EP358" s="289"/>
      <c r="EQ358" s="289"/>
      <c r="ER358" s="289"/>
      <c r="ES358" s="289"/>
      <c r="ET358" s="289"/>
      <c r="EU358" s="289"/>
      <c r="EV358" s="289"/>
      <c r="EW358" s="289"/>
      <c r="EX358" s="289"/>
      <c r="EY358" s="289"/>
      <c r="EZ358" s="289"/>
      <c r="FA358" s="289"/>
      <c r="FB358" s="289"/>
      <c r="FC358" s="289"/>
      <c r="FD358" s="289"/>
      <c r="FE358" s="290"/>
      <c r="FF358" s="290"/>
      <c r="FG358" s="290"/>
      <c r="FH358" s="290"/>
      <c r="FI358" s="290"/>
      <c r="FJ358" s="290"/>
      <c r="FK358" s="290"/>
      <c r="FL358" s="290"/>
      <c r="FM358" s="290"/>
      <c r="FN358" s="290"/>
      <c r="FO358" s="290"/>
      <c r="FP358" s="290"/>
      <c r="FQ358" s="290"/>
      <c r="FR358" s="290"/>
      <c r="FS358" s="290"/>
      <c r="FT358" s="290"/>
      <c r="FU358" s="290"/>
      <c r="FV358" s="290"/>
      <c r="FW358" s="290"/>
      <c r="FX358" s="268"/>
      <c r="FY358" s="268"/>
      <c r="FZ358" s="268"/>
      <c r="GA358" s="268"/>
      <c r="GB358" s="268"/>
      <c r="GC358" s="268"/>
      <c r="GD358" s="268"/>
      <c r="GE358" s="268"/>
      <c r="GF358" s="268"/>
      <c r="GG358" s="268"/>
      <c r="GH358" s="268"/>
      <c r="GI358" s="268"/>
      <c r="GJ358" s="268"/>
      <c r="GK358" s="268"/>
      <c r="GL358" s="268"/>
      <c r="GM358" s="268"/>
      <c r="GN358" s="268"/>
      <c r="GO358" s="268"/>
      <c r="HB358" s="294"/>
      <c r="HC358" s="294"/>
      <c r="HL358" s="341"/>
      <c r="HM358" s="341"/>
      <c r="HN358" s="341"/>
    </row>
    <row r="359" spans="1:222" x14ac:dyDescent="0.3">
      <c r="A359" s="269"/>
      <c r="B359" s="270"/>
      <c r="C359" s="270"/>
      <c r="D359" s="269"/>
      <c r="E359" s="281"/>
      <c r="F359" s="269"/>
      <c r="G359" s="384"/>
      <c r="H359" s="276"/>
      <c r="I359" s="272"/>
      <c r="J359" s="271"/>
      <c r="K359" s="269"/>
      <c r="L359" s="270"/>
      <c r="M359" s="270"/>
      <c r="N359" s="269"/>
      <c r="O359" s="270"/>
      <c r="P359" s="270"/>
      <c r="Q359" s="270"/>
      <c r="R359" s="270"/>
      <c r="S359" s="270"/>
      <c r="T359" s="270"/>
      <c r="U359" s="270"/>
      <c r="V359" s="270"/>
      <c r="W359" s="270"/>
      <c r="X359" s="270"/>
      <c r="Y359" s="270"/>
      <c r="Z359" s="269"/>
      <c r="AA359" s="269"/>
      <c r="AB359" s="269"/>
      <c r="AC359" s="269"/>
      <c r="AD359" s="281"/>
      <c r="AE359" s="281"/>
      <c r="AF359" s="276"/>
      <c r="AG359" s="276"/>
      <c r="AH359" s="281"/>
      <c r="AI359" s="281"/>
      <c r="AJ359" s="269"/>
      <c r="AK359" s="276"/>
      <c r="AL359" s="276"/>
      <c r="AM359" s="270"/>
      <c r="AN359" s="270"/>
      <c r="AO359" s="270"/>
      <c r="AP359" s="270"/>
      <c r="AQ359" s="273"/>
      <c r="AR359" s="273"/>
      <c r="AS359" s="273"/>
      <c r="AT359" s="273"/>
      <c r="AU359" s="270"/>
      <c r="AV359" s="276"/>
      <c r="AW359" s="276"/>
      <c r="AX359" s="275"/>
      <c r="AY359" s="276"/>
      <c r="AZ359" s="276"/>
      <c r="BA359" s="275"/>
      <c r="BB359" s="276"/>
      <c r="BC359" s="276"/>
      <c r="BD359" s="276"/>
      <c r="BE359" s="276"/>
      <c r="BF359" s="270"/>
      <c r="BG359" s="351"/>
      <c r="BH359" s="270"/>
      <c r="BI359" s="270"/>
      <c r="BJ359" s="276"/>
      <c r="BK359" s="276"/>
      <c r="BL359" s="370"/>
      <c r="BM359" s="373"/>
      <c r="BN359" s="370"/>
      <c r="BO359" s="282"/>
      <c r="BP359" s="276"/>
      <c r="BQ359" s="273"/>
      <c r="BR359" s="281"/>
      <c r="BS359" s="276"/>
      <c r="BT359" s="272"/>
      <c r="BU359" s="272"/>
      <c r="BV359" s="272"/>
      <c r="BW359" s="272"/>
      <c r="BX359" s="272"/>
      <c r="BY359" s="272"/>
      <c r="BZ359" s="272"/>
      <c r="CA359" s="277"/>
      <c r="CB359" s="273"/>
      <c r="CC359" s="276"/>
      <c r="CD359" s="275"/>
      <c r="CE359" s="275"/>
      <c r="CF359" s="270"/>
      <c r="CG359" s="270"/>
      <c r="CH359" s="269"/>
      <c r="CI359" s="281"/>
      <c r="CJ359" s="270"/>
      <c r="CK359" s="278"/>
      <c r="CL359" s="278"/>
      <c r="CM359" s="278"/>
      <c r="CN359" s="279"/>
      <c r="CO359" s="279"/>
      <c r="CP359" s="269"/>
      <c r="CQ359" s="281"/>
      <c r="CR359" s="276"/>
      <c r="CS359" s="272"/>
      <c r="CT359" s="272"/>
      <c r="CU359" s="278"/>
      <c r="CV359" s="278"/>
      <c r="CW359" s="278"/>
      <c r="CX359" s="278"/>
      <c r="CY359" s="278"/>
      <c r="CZ359" s="278"/>
      <c r="DA359" s="278"/>
      <c r="DB359" s="281"/>
      <c r="DC359" s="276"/>
      <c r="DD359" s="276"/>
      <c r="DE359" s="269"/>
      <c r="DF359" s="269"/>
      <c r="DG359" s="270"/>
      <c r="DH359" s="270"/>
      <c r="DI359" s="276"/>
      <c r="DJ359" s="276"/>
      <c r="DK359" s="276"/>
      <c r="DL359" s="276"/>
      <c r="DM359" s="272"/>
      <c r="DN359" s="269"/>
      <c r="DO359" s="269"/>
      <c r="DP359" s="272"/>
      <c r="DQ359" s="269"/>
      <c r="DR359" s="281"/>
      <c r="DS359" s="269"/>
      <c r="DT359" s="274"/>
      <c r="DU359" s="275"/>
      <c r="DV359" s="275"/>
      <c r="DW359" s="273"/>
      <c r="DX359" s="273"/>
      <c r="DY359" s="275"/>
      <c r="DZ359" s="275"/>
      <c r="EA359" s="275"/>
      <c r="EB359" s="275"/>
      <c r="EC359" s="275"/>
      <c r="ED359" s="275"/>
      <c r="EE359" s="275"/>
      <c r="EF359" s="275"/>
      <c r="EG359" s="275"/>
      <c r="EH359" s="275"/>
      <c r="EI359" s="275"/>
      <c r="EJ359" s="275"/>
      <c r="EK359" s="273"/>
      <c r="EL359" s="289"/>
      <c r="EM359" s="289"/>
      <c r="EN359" s="289"/>
      <c r="EO359" s="289"/>
      <c r="EP359" s="289"/>
      <c r="EQ359" s="289"/>
      <c r="ER359" s="289"/>
      <c r="ES359" s="289"/>
      <c r="ET359" s="289"/>
      <c r="EU359" s="289"/>
      <c r="EV359" s="289"/>
      <c r="EW359" s="289"/>
      <c r="EX359" s="289"/>
      <c r="EY359" s="289"/>
      <c r="EZ359" s="289"/>
      <c r="FA359" s="289"/>
      <c r="FB359" s="289"/>
      <c r="FC359" s="289"/>
      <c r="FD359" s="289"/>
      <c r="FE359" s="290"/>
      <c r="FF359" s="290"/>
      <c r="FG359" s="290"/>
      <c r="FH359" s="290"/>
      <c r="FI359" s="290"/>
      <c r="FJ359" s="290"/>
      <c r="FK359" s="290"/>
      <c r="FL359" s="290"/>
      <c r="FM359" s="290"/>
      <c r="FN359" s="290"/>
      <c r="FO359" s="290"/>
      <c r="FP359" s="290"/>
      <c r="FQ359" s="290"/>
      <c r="FR359" s="290"/>
      <c r="FS359" s="290"/>
      <c r="FT359" s="290"/>
      <c r="FU359" s="290"/>
      <c r="FV359" s="290"/>
      <c r="FW359" s="290"/>
      <c r="FX359" s="268"/>
      <c r="FY359" s="268"/>
      <c r="FZ359" s="268"/>
      <c r="GA359" s="268"/>
      <c r="GB359" s="268"/>
      <c r="GC359" s="268"/>
      <c r="GD359" s="268"/>
      <c r="GE359" s="268"/>
      <c r="GF359" s="268"/>
      <c r="GG359" s="268"/>
      <c r="GH359" s="268"/>
      <c r="GI359" s="268"/>
      <c r="GJ359" s="268"/>
      <c r="GK359" s="268"/>
      <c r="GL359" s="268"/>
      <c r="GM359" s="268"/>
      <c r="GN359" s="268"/>
      <c r="GO359" s="268"/>
      <c r="HB359" s="294"/>
      <c r="HC359" s="294"/>
      <c r="HL359" s="341"/>
      <c r="HM359" s="341"/>
      <c r="HN359" s="341"/>
    </row>
    <row r="360" spans="1:222" x14ac:dyDescent="0.3">
      <c r="A360" s="269"/>
      <c r="B360" s="270"/>
      <c r="C360" s="270"/>
      <c r="D360" s="269"/>
      <c r="E360" s="281"/>
      <c r="F360" s="269"/>
      <c r="G360" s="384"/>
      <c r="H360" s="276"/>
      <c r="I360" s="272"/>
      <c r="J360" s="271"/>
      <c r="K360" s="269"/>
      <c r="L360" s="270"/>
      <c r="M360" s="270"/>
      <c r="N360" s="269"/>
      <c r="O360" s="270"/>
      <c r="P360" s="270"/>
      <c r="Q360" s="270"/>
      <c r="R360" s="270"/>
      <c r="S360" s="270"/>
      <c r="T360" s="270"/>
      <c r="U360" s="270"/>
      <c r="V360" s="270"/>
      <c r="W360" s="270"/>
      <c r="X360" s="270"/>
      <c r="Y360" s="270"/>
      <c r="Z360" s="269"/>
      <c r="AA360" s="269"/>
      <c r="AB360" s="269"/>
      <c r="AC360" s="269"/>
      <c r="AD360" s="281"/>
      <c r="AE360" s="281"/>
      <c r="AF360" s="276"/>
      <c r="AG360" s="276"/>
      <c r="AH360" s="281"/>
      <c r="AI360" s="281"/>
      <c r="AJ360" s="269"/>
      <c r="AK360" s="276"/>
      <c r="AL360" s="276"/>
      <c r="AM360" s="270"/>
      <c r="AN360" s="270"/>
      <c r="AO360" s="270"/>
      <c r="AP360" s="270"/>
      <c r="AQ360" s="273"/>
      <c r="AR360" s="273"/>
      <c r="AS360" s="273"/>
      <c r="AT360" s="273"/>
      <c r="AU360" s="270"/>
      <c r="AV360" s="276"/>
      <c r="AW360" s="276"/>
      <c r="AX360" s="275"/>
      <c r="AY360" s="276"/>
      <c r="AZ360" s="276"/>
      <c r="BA360" s="275"/>
      <c r="BB360" s="276"/>
      <c r="BC360" s="276"/>
      <c r="BD360" s="276"/>
      <c r="BE360" s="276"/>
      <c r="BF360" s="270"/>
      <c r="BG360" s="351"/>
      <c r="BH360" s="270"/>
      <c r="BI360" s="270"/>
      <c r="BJ360" s="276"/>
      <c r="BK360" s="276"/>
      <c r="BL360" s="370"/>
      <c r="BM360" s="373"/>
      <c r="BN360" s="370"/>
      <c r="BO360" s="282"/>
      <c r="BP360" s="276"/>
      <c r="BQ360" s="273"/>
      <c r="BR360" s="281"/>
      <c r="BS360" s="276"/>
      <c r="BT360" s="272"/>
      <c r="BU360" s="272"/>
      <c r="BV360" s="272"/>
      <c r="BW360" s="272"/>
      <c r="BX360" s="272"/>
      <c r="BY360" s="272"/>
      <c r="BZ360" s="272"/>
      <c r="CA360" s="277"/>
      <c r="CB360" s="273"/>
      <c r="CC360" s="276"/>
      <c r="CD360" s="275"/>
      <c r="CE360" s="275"/>
      <c r="CF360" s="270"/>
      <c r="CG360" s="270"/>
      <c r="CH360" s="269"/>
      <c r="CI360" s="281"/>
      <c r="CJ360" s="270"/>
      <c r="CK360" s="278"/>
      <c r="CL360" s="278"/>
      <c r="CM360" s="278"/>
      <c r="CN360" s="279"/>
      <c r="CO360" s="279"/>
      <c r="CP360" s="269"/>
      <c r="CQ360" s="281"/>
      <c r="CR360" s="276"/>
      <c r="CS360" s="272"/>
      <c r="CT360" s="272"/>
      <c r="CU360" s="278"/>
      <c r="CV360" s="278"/>
      <c r="CW360" s="278"/>
      <c r="CX360" s="278"/>
      <c r="CY360" s="278"/>
      <c r="CZ360" s="278"/>
      <c r="DA360" s="278"/>
      <c r="DB360" s="281"/>
      <c r="DC360" s="276"/>
      <c r="DD360" s="276"/>
      <c r="DE360" s="269"/>
      <c r="DF360" s="269"/>
      <c r="DG360" s="270"/>
      <c r="DH360" s="270"/>
      <c r="DI360" s="276"/>
      <c r="DJ360" s="276"/>
      <c r="DK360" s="276"/>
      <c r="DL360" s="276"/>
      <c r="DM360" s="272"/>
      <c r="DN360" s="269"/>
      <c r="DO360" s="269"/>
      <c r="DP360" s="272"/>
      <c r="DQ360" s="269"/>
      <c r="DR360" s="281"/>
      <c r="DS360" s="269"/>
      <c r="DT360" s="274"/>
      <c r="DU360" s="275"/>
      <c r="DV360" s="275"/>
      <c r="DW360" s="273"/>
      <c r="DX360" s="273"/>
      <c r="DY360" s="275"/>
      <c r="DZ360" s="275"/>
      <c r="EA360" s="275"/>
      <c r="EB360" s="275"/>
      <c r="EC360" s="275"/>
      <c r="ED360" s="275"/>
      <c r="EE360" s="275"/>
      <c r="EF360" s="275"/>
      <c r="EG360" s="275"/>
      <c r="EH360" s="275"/>
      <c r="EI360" s="275"/>
      <c r="EJ360" s="275"/>
      <c r="EK360" s="273"/>
      <c r="EL360" s="289"/>
      <c r="EM360" s="289"/>
      <c r="EN360" s="289"/>
      <c r="EO360" s="289"/>
      <c r="EP360" s="289"/>
      <c r="EQ360" s="289"/>
      <c r="ER360" s="289"/>
      <c r="ES360" s="289"/>
      <c r="ET360" s="289"/>
      <c r="EU360" s="289"/>
      <c r="EV360" s="289"/>
      <c r="EW360" s="289"/>
      <c r="EX360" s="289"/>
      <c r="EY360" s="289"/>
      <c r="EZ360" s="289"/>
      <c r="FA360" s="289"/>
      <c r="FB360" s="289"/>
      <c r="FC360" s="289"/>
      <c r="FD360" s="289"/>
      <c r="FE360" s="290"/>
      <c r="FF360" s="290"/>
      <c r="FG360" s="290"/>
      <c r="FH360" s="290"/>
      <c r="FI360" s="290"/>
      <c r="FJ360" s="290"/>
      <c r="FK360" s="290"/>
      <c r="FL360" s="290"/>
      <c r="FM360" s="290"/>
      <c r="FN360" s="290"/>
      <c r="FO360" s="290"/>
      <c r="FP360" s="290"/>
      <c r="FQ360" s="290"/>
      <c r="FR360" s="290"/>
      <c r="FS360" s="290"/>
      <c r="FT360" s="290"/>
      <c r="FU360" s="290"/>
      <c r="FV360" s="290"/>
      <c r="FW360" s="290"/>
      <c r="FX360" s="268"/>
      <c r="FY360" s="268"/>
      <c r="FZ360" s="268"/>
      <c r="GA360" s="268"/>
      <c r="GB360" s="268"/>
      <c r="GC360" s="268"/>
      <c r="GD360" s="268"/>
      <c r="GE360" s="268"/>
      <c r="GF360" s="268"/>
      <c r="GG360" s="268"/>
      <c r="GH360" s="268"/>
      <c r="GI360" s="268"/>
      <c r="GJ360" s="268"/>
      <c r="GK360" s="268"/>
      <c r="GL360" s="268"/>
      <c r="GM360" s="268"/>
      <c r="GN360" s="268"/>
      <c r="GO360" s="268"/>
      <c r="HB360" s="294"/>
      <c r="HC360" s="294"/>
      <c r="HL360" s="341"/>
      <c r="HM360" s="341"/>
      <c r="HN360" s="341"/>
    </row>
    <row r="361" spans="1:222" x14ac:dyDescent="0.3">
      <c r="A361" s="269"/>
      <c r="B361" s="270"/>
      <c r="C361" s="270"/>
      <c r="D361" s="269"/>
      <c r="E361" s="281"/>
      <c r="F361" s="269"/>
      <c r="G361" s="384"/>
      <c r="H361" s="276"/>
      <c r="I361" s="272"/>
      <c r="J361" s="271"/>
      <c r="K361" s="269"/>
      <c r="L361" s="270"/>
      <c r="M361" s="270"/>
      <c r="N361" s="269"/>
      <c r="O361" s="270"/>
      <c r="P361" s="270"/>
      <c r="Q361" s="270"/>
      <c r="R361" s="270"/>
      <c r="S361" s="270"/>
      <c r="T361" s="270"/>
      <c r="U361" s="270"/>
      <c r="V361" s="270"/>
      <c r="W361" s="270"/>
      <c r="X361" s="270"/>
      <c r="Y361" s="270"/>
      <c r="Z361" s="269"/>
      <c r="AA361" s="269"/>
      <c r="AB361" s="269"/>
      <c r="AC361" s="269"/>
      <c r="AD361" s="281"/>
      <c r="AE361" s="281"/>
      <c r="AF361" s="276"/>
      <c r="AG361" s="276"/>
      <c r="AH361" s="281"/>
      <c r="AI361" s="281"/>
      <c r="AJ361" s="269"/>
      <c r="AK361" s="276"/>
      <c r="AL361" s="276"/>
      <c r="AM361" s="270"/>
      <c r="AN361" s="270"/>
      <c r="AO361" s="270"/>
      <c r="AP361" s="270"/>
      <c r="AQ361" s="273"/>
      <c r="AR361" s="273"/>
      <c r="AS361" s="273"/>
      <c r="AT361" s="273"/>
      <c r="AU361" s="270"/>
      <c r="AV361" s="276"/>
      <c r="AW361" s="276"/>
      <c r="AX361" s="275"/>
      <c r="AY361" s="276"/>
      <c r="AZ361" s="276"/>
      <c r="BA361" s="275"/>
      <c r="BB361" s="276"/>
      <c r="BC361" s="276"/>
      <c r="BD361" s="276"/>
      <c r="BE361" s="276"/>
      <c r="BF361" s="270"/>
      <c r="BG361" s="351"/>
      <c r="BH361" s="270"/>
      <c r="BI361" s="270"/>
      <c r="BJ361" s="276"/>
      <c r="BK361" s="276"/>
      <c r="BL361" s="370"/>
      <c r="BM361" s="373"/>
      <c r="BN361" s="370"/>
      <c r="BO361" s="282"/>
      <c r="BP361" s="276"/>
      <c r="BQ361" s="273"/>
      <c r="BR361" s="281"/>
      <c r="BS361" s="276"/>
      <c r="BT361" s="272"/>
      <c r="BU361" s="272"/>
      <c r="BV361" s="272"/>
      <c r="BW361" s="272"/>
      <c r="BX361" s="272"/>
      <c r="BY361" s="272"/>
      <c r="BZ361" s="272"/>
      <c r="CA361" s="277"/>
      <c r="CB361" s="273"/>
      <c r="CC361" s="276"/>
      <c r="CD361" s="275"/>
      <c r="CE361" s="275"/>
      <c r="CF361" s="270"/>
      <c r="CG361" s="270"/>
      <c r="CH361" s="269"/>
      <c r="CI361" s="281"/>
      <c r="CJ361" s="270"/>
      <c r="CK361" s="278"/>
      <c r="CL361" s="278"/>
      <c r="CM361" s="278"/>
      <c r="CN361" s="279"/>
      <c r="CO361" s="279"/>
      <c r="CP361" s="269"/>
      <c r="CQ361" s="281"/>
      <c r="CR361" s="276"/>
      <c r="CS361" s="272"/>
      <c r="CT361" s="272"/>
      <c r="CU361" s="278"/>
      <c r="CV361" s="278"/>
      <c r="CW361" s="278"/>
      <c r="CX361" s="278"/>
      <c r="CY361" s="278"/>
      <c r="CZ361" s="278"/>
      <c r="DA361" s="278"/>
      <c r="DB361" s="281"/>
      <c r="DC361" s="276"/>
      <c r="DD361" s="276"/>
      <c r="DE361" s="269"/>
      <c r="DF361" s="269"/>
      <c r="DG361" s="270"/>
      <c r="DH361" s="270"/>
      <c r="DI361" s="276"/>
      <c r="DJ361" s="276"/>
      <c r="DK361" s="276"/>
      <c r="DL361" s="276"/>
      <c r="DM361" s="272"/>
      <c r="DN361" s="269"/>
      <c r="DO361" s="269"/>
      <c r="DP361" s="272"/>
      <c r="DQ361" s="269"/>
      <c r="DR361" s="281"/>
      <c r="DS361" s="269"/>
      <c r="DT361" s="274"/>
      <c r="DU361" s="275"/>
      <c r="DV361" s="275"/>
      <c r="DW361" s="273"/>
      <c r="DX361" s="273"/>
      <c r="DY361" s="275"/>
      <c r="DZ361" s="275"/>
      <c r="EA361" s="275"/>
      <c r="EB361" s="275"/>
      <c r="EC361" s="275"/>
      <c r="ED361" s="275"/>
      <c r="EE361" s="275"/>
      <c r="EF361" s="275"/>
      <c r="EG361" s="275"/>
      <c r="EH361" s="275"/>
      <c r="EI361" s="275"/>
      <c r="EJ361" s="275"/>
      <c r="EK361" s="273"/>
      <c r="EL361" s="289"/>
      <c r="EM361" s="289"/>
      <c r="EN361" s="289"/>
      <c r="EO361" s="289"/>
      <c r="EP361" s="289"/>
      <c r="EQ361" s="289"/>
      <c r="ER361" s="289"/>
      <c r="ES361" s="289"/>
      <c r="ET361" s="289"/>
      <c r="EU361" s="289"/>
      <c r="EV361" s="289"/>
      <c r="EW361" s="289"/>
      <c r="EX361" s="289"/>
      <c r="EY361" s="289"/>
      <c r="EZ361" s="289"/>
      <c r="FA361" s="289"/>
      <c r="FB361" s="289"/>
      <c r="FC361" s="289"/>
      <c r="FD361" s="289"/>
      <c r="FE361" s="290"/>
      <c r="FF361" s="290"/>
      <c r="FG361" s="290"/>
      <c r="FH361" s="290"/>
      <c r="FI361" s="290"/>
      <c r="FJ361" s="290"/>
      <c r="FK361" s="290"/>
      <c r="FL361" s="290"/>
      <c r="FM361" s="290"/>
      <c r="FN361" s="290"/>
      <c r="FO361" s="290"/>
      <c r="FP361" s="290"/>
      <c r="FQ361" s="290"/>
      <c r="FR361" s="290"/>
      <c r="FS361" s="290"/>
      <c r="FT361" s="290"/>
      <c r="FU361" s="290"/>
      <c r="FV361" s="290"/>
      <c r="FW361" s="290"/>
      <c r="FX361" s="268"/>
      <c r="FY361" s="268"/>
      <c r="FZ361" s="268"/>
      <c r="GA361" s="268"/>
      <c r="GB361" s="268"/>
      <c r="GC361" s="268"/>
      <c r="GD361" s="268"/>
      <c r="GE361" s="268"/>
      <c r="GF361" s="268"/>
      <c r="GG361" s="268"/>
      <c r="GH361" s="268"/>
      <c r="GI361" s="268"/>
      <c r="GJ361" s="268"/>
      <c r="GK361" s="268"/>
      <c r="GL361" s="268"/>
      <c r="GM361" s="268"/>
      <c r="GN361" s="268"/>
      <c r="GO361" s="268"/>
      <c r="HB361" s="294"/>
      <c r="HC361" s="294"/>
      <c r="HL361" s="341"/>
      <c r="HM361" s="341"/>
      <c r="HN361" s="341"/>
    </row>
    <row r="362" spans="1:222" x14ac:dyDescent="0.3">
      <c r="A362" s="269"/>
      <c r="B362" s="270"/>
      <c r="C362" s="270"/>
      <c r="D362" s="269"/>
      <c r="E362" s="281"/>
      <c r="F362" s="269"/>
      <c r="G362" s="384"/>
      <c r="H362" s="276"/>
      <c r="I362" s="272"/>
      <c r="J362" s="271"/>
      <c r="K362" s="269"/>
      <c r="L362" s="270"/>
      <c r="M362" s="270"/>
      <c r="N362" s="269"/>
      <c r="O362" s="270"/>
      <c r="P362" s="270"/>
      <c r="Q362" s="270"/>
      <c r="R362" s="270"/>
      <c r="S362" s="270"/>
      <c r="T362" s="270"/>
      <c r="U362" s="270"/>
      <c r="V362" s="270"/>
      <c r="W362" s="270"/>
      <c r="X362" s="270"/>
      <c r="Y362" s="270"/>
      <c r="Z362" s="269"/>
      <c r="AA362" s="269"/>
      <c r="AB362" s="269"/>
      <c r="AC362" s="269"/>
      <c r="AD362" s="281"/>
      <c r="AE362" s="281"/>
      <c r="AF362" s="276"/>
      <c r="AG362" s="276"/>
      <c r="AH362" s="281"/>
      <c r="AI362" s="281"/>
      <c r="AJ362" s="269"/>
      <c r="AK362" s="276"/>
      <c r="AL362" s="276"/>
      <c r="AM362" s="270"/>
      <c r="AN362" s="270"/>
      <c r="AO362" s="270"/>
      <c r="AP362" s="270"/>
      <c r="AQ362" s="273"/>
      <c r="AR362" s="273"/>
      <c r="AS362" s="273"/>
      <c r="AT362" s="273"/>
      <c r="AU362" s="270"/>
      <c r="AV362" s="276"/>
      <c r="AW362" s="276"/>
      <c r="AX362" s="275"/>
      <c r="AY362" s="276"/>
      <c r="AZ362" s="276"/>
      <c r="BA362" s="275"/>
      <c r="BB362" s="276"/>
      <c r="BC362" s="276"/>
      <c r="BD362" s="276"/>
      <c r="BE362" s="276"/>
      <c r="BF362" s="270"/>
      <c r="BG362" s="351"/>
      <c r="BH362" s="270"/>
      <c r="BI362" s="270"/>
      <c r="BJ362" s="276"/>
      <c r="BK362" s="276"/>
      <c r="BL362" s="370"/>
      <c r="BM362" s="373"/>
      <c r="BN362" s="370"/>
      <c r="BO362" s="282"/>
      <c r="BP362" s="276"/>
      <c r="BQ362" s="273"/>
      <c r="BR362" s="281"/>
      <c r="BS362" s="276"/>
      <c r="BT362" s="272"/>
      <c r="BU362" s="272"/>
      <c r="BV362" s="272"/>
      <c r="BW362" s="272"/>
      <c r="BX362" s="272"/>
      <c r="BY362" s="272"/>
      <c r="BZ362" s="272"/>
      <c r="CA362" s="277"/>
      <c r="CB362" s="273"/>
      <c r="CC362" s="276"/>
      <c r="CD362" s="275"/>
      <c r="CE362" s="275"/>
      <c r="CF362" s="270"/>
      <c r="CG362" s="270"/>
      <c r="CH362" s="269"/>
      <c r="CI362" s="281"/>
      <c r="CJ362" s="270"/>
      <c r="CK362" s="278"/>
      <c r="CL362" s="278"/>
      <c r="CM362" s="278"/>
      <c r="CN362" s="279"/>
      <c r="CO362" s="279"/>
      <c r="CP362" s="269"/>
      <c r="CQ362" s="281"/>
      <c r="CR362" s="276"/>
      <c r="CS362" s="272"/>
      <c r="CT362" s="272"/>
      <c r="CU362" s="278"/>
      <c r="CV362" s="278"/>
      <c r="CW362" s="278"/>
      <c r="CX362" s="278"/>
      <c r="CY362" s="278"/>
      <c r="CZ362" s="278"/>
      <c r="DA362" s="278"/>
      <c r="DB362" s="281"/>
      <c r="DC362" s="276"/>
      <c r="DD362" s="276"/>
      <c r="DE362" s="269"/>
      <c r="DF362" s="269"/>
      <c r="DG362" s="270"/>
      <c r="DH362" s="270"/>
      <c r="DI362" s="276"/>
      <c r="DJ362" s="276"/>
      <c r="DK362" s="276"/>
      <c r="DL362" s="276"/>
      <c r="DM362" s="272"/>
      <c r="DN362" s="269"/>
      <c r="DO362" s="269"/>
      <c r="DP362" s="272"/>
      <c r="DQ362" s="269"/>
      <c r="DR362" s="281"/>
      <c r="DS362" s="269"/>
      <c r="DT362" s="274"/>
      <c r="DU362" s="275"/>
      <c r="DV362" s="275"/>
      <c r="DW362" s="273"/>
      <c r="DX362" s="273"/>
      <c r="DY362" s="275"/>
      <c r="DZ362" s="275"/>
      <c r="EA362" s="275"/>
      <c r="EB362" s="275"/>
      <c r="EC362" s="275"/>
      <c r="ED362" s="275"/>
      <c r="EE362" s="275"/>
      <c r="EF362" s="275"/>
      <c r="EG362" s="275"/>
      <c r="EH362" s="275"/>
      <c r="EI362" s="275"/>
      <c r="EJ362" s="275"/>
      <c r="EK362" s="273"/>
      <c r="EL362" s="289"/>
      <c r="EM362" s="289"/>
      <c r="EN362" s="289"/>
      <c r="EO362" s="289"/>
      <c r="EP362" s="289"/>
      <c r="EQ362" s="289"/>
      <c r="ER362" s="289"/>
      <c r="ES362" s="289"/>
      <c r="ET362" s="289"/>
      <c r="EU362" s="289"/>
      <c r="EV362" s="289"/>
      <c r="EW362" s="289"/>
      <c r="EX362" s="289"/>
      <c r="EY362" s="289"/>
      <c r="EZ362" s="289"/>
      <c r="FA362" s="289"/>
      <c r="FB362" s="289"/>
      <c r="FC362" s="289"/>
      <c r="FD362" s="289"/>
      <c r="FE362" s="290"/>
      <c r="FF362" s="290"/>
      <c r="FG362" s="290"/>
      <c r="FH362" s="290"/>
      <c r="FI362" s="290"/>
      <c r="FJ362" s="290"/>
      <c r="FK362" s="290"/>
      <c r="FL362" s="290"/>
      <c r="FM362" s="290"/>
      <c r="FN362" s="290"/>
      <c r="FO362" s="290"/>
      <c r="FP362" s="290"/>
      <c r="FQ362" s="290"/>
      <c r="FR362" s="290"/>
      <c r="FS362" s="290"/>
      <c r="FT362" s="290"/>
      <c r="FU362" s="290"/>
      <c r="FV362" s="290"/>
      <c r="FW362" s="290"/>
      <c r="FX362" s="268"/>
      <c r="FY362" s="268"/>
      <c r="FZ362" s="268"/>
      <c r="GA362" s="268"/>
      <c r="GB362" s="268"/>
      <c r="GC362" s="268"/>
      <c r="GD362" s="268"/>
      <c r="GE362" s="268"/>
      <c r="GF362" s="268"/>
      <c r="GG362" s="268"/>
      <c r="GH362" s="268"/>
      <c r="GI362" s="268"/>
      <c r="GJ362" s="268"/>
      <c r="GK362" s="268"/>
      <c r="GL362" s="268"/>
      <c r="GM362" s="268"/>
      <c r="GN362" s="268"/>
      <c r="GO362" s="268"/>
      <c r="HB362" s="294"/>
      <c r="HC362" s="294"/>
      <c r="HL362" s="341"/>
      <c r="HM362" s="341"/>
      <c r="HN362" s="341"/>
    </row>
    <row r="363" spans="1:222" x14ac:dyDescent="0.3">
      <c r="A363" s="269"/>
      <c r="B363" s="270"/>
      <c r="C363" s="270"/>
      <c r="D363" s="269"/>
      <c r="E363" s="281"/>
      <c r="F363" s="269"/>
      <c r="G363" s="384"/>
      <c r="H363" s="276"/>
      <c r="I363" s="272"/>
      <c r="J363" s="271"/>
      <c r="K363" s="269"/>
      <c r="L363" s="270"/>
      <c r="M363" s="270"/>
      <c r="N363" s="269"/>
      <c r="O363" s="270"/>
      <c r="P363" s="270"/>
      <c r="Q363" s="270"/>
      <c r="R363" s="270"/>
      <c r="S363" s="270"/>
      <c r="T363" s="270"/>
      <c r="U363" s="270"/>
      <c r="V363" s="270"/>
      <c r="W363" s="270"/>
      <c r="X363" s="270"/>
      <c r="Y363" s="270"/>
      <c r="Z363" s="269"/>
      <c r="AA363" s="269"/>
      <c r="AB363" s="269"/>
      <c r="AC363" s="269"/>
      <c r="AD363" s="281"/>
      <c r="AE363" s="281"/>
      <c r="AF363" s="276"/>
      <c r="AG363" s="276"/>
      <c r="AH363" s="281"/>
      <c r="AI363" s="281"/>
      <c r="AJ363" s="269"/>
      <c r="AK363" s="276"/>
      <c r="AL363" s="276"/>
      <c r="AM363" s="270"/>
      <c r="AN363" s="270"/>
      <c r="AO363" s="270"/>
      <c r="AP363" s="270"/>
      <c r="AQ363" s="273"/>
      <c r="AR363" s="273"/>
      <c r="AS363" s="273"/>
      <c r="AT363" s="273"/>
      <c r="AU363" s="270"/>
      <c r="AV363" s="276"/>
      <c r="AW363" s="276"/>
      <c r="AX363" s="275"/>
      <c r="AY363" s="276"/>
      <c r="AZ363" s="276"/>
      <c r="BA363" s="275"/>
      <c r="BB363" s="276"/>
      <c r="BC363" s="276"/>
      <c r="BD363" s="276"/>
      <c r="BE363" s="276"/>
      <c r="BF363" s="270"/>
      <c r="BG363" s="351"/>
      <c r="BH363" s="270"/>
      <c r="BI363" s="270"/>
      <c r="BJ363" s="276"/>
      <c r="BK363" s="276"/>
      <c r="BL363" s="370"/>
      <c r="BM363" s="373"/>
      <c r="BN363" s="370"/>
      <c r="BO363" s="282"/>
      <c r="BP363" s="276"/>
      <c r="BQ363" s="273"/>
      <c r="BR363" s="281"/>
      <c r="BS363" s="276"/>
      <c r="BT363" s="272"/>
      <c r="BU363" s="272"/>
      <c r="BV363" s="272"/>
      <c r="BW363" s="272"/>
      <c r="BX363" s="272"/>
      <c r="BY363" s="272"/>
      <c r="BZ363" s="272"/>
      <c r="CA363" s="277"/>
      <c r="CB363" s="273"/>
      <c r="CC363" s="276"/>
      <c r="CD363" s="275"/>
      <c r="CE363" s="275"/>
      <c r="CF363" s="270"/>
      <c r="CG363" s="270"/>
      <c r="CH363" s="269"/>
      <c r="CI363" s="281"/>
      <c r="CJ363" s="270"/>
      <c r="CK363" s="278"/>
      <c r="CL363" s="278"/>
      <c r="CM363" s="278"/>
      <c r="CN363" s="279"/>
      <c r="CO363" s="279"/>
      <c r="CP363" s="269"/>
      <c r="CQ363" s="281"/>
      <c r="CR363" s="276"/>
      <c r="CS363" s="272"/>
      <c r="CT363" s="272"/>
      <c r="CU363" s="278"/>
      <c r="CV363" s="278"/>
      <c r="CW363" s="278"/>
      <c r="CX363" s="278"/>
      <c r="CY363" s="278"/>
      <c r="CZ363" s="278"/>
      <c r="DA363" s="278"/>
      <c r="DB363" s="281"/>
      <c r="DC363" s="276"/>
      <c r="DD363" s="276"/>
      <c r="DE363" s="269"/>
      <c r="DF363" s="269"/>
      <c r="DG363" s="270"/>
      <c r="DH363" s="270"/>
      <c r="DI363" s="276"/>
      <c r="DJ363" s="276"/>
      <c r="DK363" s="276"/>
      <c r="DL363" s="276"/>
      <c r="DM363" s="272"/>
      <c r="DN363" s="269"/>
      <c r="DO363" s="269"/>
      <c r="DP363" s="272"/>
      <c r="DQ363" s="269"/>
      <c r="DR363" s="281"/>
      <c r="DS363" s="269"/>
      <c r="DT363" s="274"/>
      <c r="DU363" s="275"/>
      <c r="DV363" s="275"/>
      <c r="DW363" s="273"/>
      <c r="DX363" s="273"/>
      <c r="DY363" s="275"/>
      <c r="DZ363" s="275"/>
      <c r="EA363" s="275"/>
      <c r="EB363" s="275"/>
      <c r="EC363" s="275"/>
      <c r="ED363" s="275"/>
      <c r="EE363" s="275"/>
      <c r="EF363" s="275"/>
      <c r="EG363" s="275"/>
      <c r="EH363" s="275"/>
      <c r="EI363" s="275"/>
      <c r="EJ363" s="275"/>
      <c r="EK363" s="273"/>
      <c r="EL363" s="289"/>
      <c r="EM363" s="289"/>
      <c r="EN363" s="289"/>
      <c r="EO363" s="289"/>
      <c r="EP363" s="289"/>
      <c r="EQ363" s="289"/>
      <c r="ER363" s="289"/>
      <c r="ES363" s="289"/>
      <c r="ET363" s="289"/>
      <c r="EU363" s="289"/>
      <c r="EV363" s="289"/>
      <c r="EW363" s="289"/>
      <c r="EX363" s="289"/>
      <c r="EY363" s="289"/>
      <c r="EZ363" s="289"/>
      <c r="FA363" s="289"/>
      <c r="FB363" s="289"/>
      <c r="FC363" s="289"/>
      <c r="FD363" s="289"/>
      <c r="FE363" s="290"/>
      <c r="FF363" s="290"/>
      <c r="FG363" s="290"/>
      <c r="FH363" s="290"/>
      <c r="FI363" s="290"/>
      <c r="FJ363" s="290"/>
      <c r="FK363" s="290"/>
      <c r="FL363" s="290"/>
      <c r="FM363" s="290"/>
      <c r="FN363" s="290"/>
      <c r="FO363" s="290"/>
      <c r="FP363" s="290"/>
      <c r="FQ363" s="290"/>
      <c r="FR363" s="290"/>
      <c r="FS363" s="290"/>
      <c r="FT363" s="290"/>
      <c r="FU363" s="290"/>
      <c r="FV363" s="290"/>
      <c r="FW363" s="290"/>
      <c r="FX363" s="268"/>
      <c r="FY363" s="268"/>
      <c r="FZ363" s="268"/>
      <c r="GA363" s="268"/>
      <c r="GB363" s="268"/>
      <c r="GC363" s="268"/>
      <c r="GD363" s="268"/>
      <c r="GE363" s="268"/>
      <c r="GF363" s="268"/>
      <c r="GG363" s="268"/>
      <c r="GH363" s="268"/>
      <c r="GI363" s="268"/>
      <c r="GJ363" s="268"/>
      <c r="GK363" s="268"/>
      <c r="GL363" s="268"/>
      <c r="GM363" s="268"/>
      <c r="GN363" s="268"/>
      <c r="GO363" s="268"/>
      <c r="HB363" s="294"/>
      <c r="HC363" s="294"/>
      <c r="HL363" s="341"/>
      <c r="HM363" s="341"/>
      <c r="HN363" s="341"/>
    </row>
    <row r="364" spans="1:222" x14ac:dyDescent="0.3">
      <c r="A364" s="269"/>
      <c r="B364" s="270"/>
      <c r="C364" s="270"/>
      <c r="D364" s="269"/>
      <c r="E364" s="281"/>
      <c r="F364" s="269"/>
      <c r="G364" s="384"/>
      <c r="H364" s="276"/>
      <c r="I364" s="272"/>
      <c r="J364" s="271"/>
      <c r="K364" s="269"/>
      <c r="L364" s="270"/>
      <c r="M364" s="270"/>
      <c r="N364" s="269"/>
      <c r="O364" s="270"/>
      <c r="P364" s="270"/>
      <c r="Q364" s="270"/>
      <c r="R364" s="270"/>
      <c r="S364" s="270"/>
      <c r="T364" s="270"/>
      <c r="U364" s="270"/>
      <c r="V364" s="270"/>
      <c r="W364" s="270"/>
      <c r="X364" s="270"/>
      <c r="Y364" s="270"/>
      <c r="Z364" s="269"/>
      <c r="AA364" s="269"/>
      <c r="AB364" s="269"/>
      <c r="AC364" s="269"/>
      <c r="AD364" s="281"/>
      <c r="AE364" s="281"/>
      <c r="AF364" s="276"/>
      <c r="AG364" s="276"/>
      <c r="AH364" s="281"/>
      <c r="AI364" s="281"/>
      <c r="AJ364" s="269"/>
      <c r="AK364" s="276"/>
      <c r="AL364" s="276"/>
      <c r="AM364" s="270"/>
      <c r="AN364" s="270"/>
      <c r="AO364" s="270"/>
      <c r="AP364" s="270"/>
      <c r="AQ364" s="273"/>
      <c r="AR364" s="273"/>
      <c r="AS364" s="273"/>
      <c r="AT364" s="273"/>
      <c r="AU364" s="270"/>
      <c r="AV364" s="276"/>
      <c r="AW364" s="276"/>
      <c r="AX364" s="275"/>
      <c r="AY364" s="276"/>
      <c r="AZ364" s="276"/>
      <c r="BA364" s="275"/>
      <c r="BB364" s="276"/>
      <c r="BC364" s="276"/>
      <c r="BD364" s="276"/>
      <c r="BE364" s="276"/>
      <c r="BF364" s="270"/>
      <c r="BG364" s="351"/>
      <c r="BH364" s="270"/>
      <c r="BI364" s="270"/>
      <c r="BJ364" s="276"/>
      <c r="BK364" s="276"/>
      <c r="BL364" s="370"/>
      <c r="BM364" s="373"/>
      <c r="BN364" s="370"/>
      <c r="BO364" s="282"/>
      <c r="BP364" s="276"/>
      <c r="BQ364" s="273"/>
      <c r="BR364" s="281"/>
      <c r="BS364" s="276"/>
      <c r="BT364" s="272"/>
      <c r="BU364" s="272"/>
      <c r="BV364" s="272"/>
      <c r="BW364" s="272"/>
      <c r="BX364" s="272"/>
      <c r="BY364" s="272"/>
      <c r="BZ364" s="272"/>
      <c r="CA364" s="277"/>
      <c r="CB364" s="273"/>
      <c r="CC364" s="276"/>
      <c r="CD364" s="275"/>
      <c r="CE364" s="275"/>
      <c r="CF364" s="270"/>
      <c r="CG364" s="270"/>
      <c r="CH364" s="269"/>
      <c r="CI364" s="281"/>
      <c r="CJ364" s="270"/>
      <c r="CK364" s="278"/>
      <c r="CL364" s="278"/>
      <c r="CM364" s="278"/>
      <c r="CN364" s="279"/>
      <c r="CO364" s="279"/>
      <c r="CP364" s="269"/>
      <c r="CQ364" s="281"/>
      <c r="CR364" s="276"/>
      <c r="CS364" s="272"/>
      <c r="CT364" s="272"/>
      <c r="CU364" s="278"/>
      <c r="CV364" s="278"/>
      <c r="CW364" s="278"/>
      <c r="CX364" s="278"/>
      <c r="CY364" s="278"/>
      <c r="CZ364" s="278"/>
      <c r="DA364" s="278"/>
      <c r="DB364" s="281"/>
      <c r="DC364" s="276"/>
      <c r="DD364" s="276"/>
      <c r="DE364" s="269"/>
      <c r="DF364" s="269"/>
      <c r="DG364" s="270"/>
      <c r="DH364" s="270"/>
      <c r="DI364" s="276"/>
      <c r="DJ364" s="276"/>
      <c r="DK364" s="276"/>
      <c r="DL364" s="276"/>
      <c r="DM364" s="272"/>
      <c r="DN364" s="269"/>
      <c r="DO364" s="269"/>
      <c r="DP364" s="272"/>
      <c r="DQ364" s="269"/>
      <c r="DR364" s="281"/>
      <c r="DS364" s="269"/>
      <c r="DT364" s="274"/>
      <c r="DU364" s="275"/>
      <c r="DV364" s="275"/>
      <c r="DW364" s="273"/>
      <c r="DX364" s="273"/>
      <c r="DY364" s="275"/>
      <c r="DZ364" s="275"/>
      <c r="EA364" s="275"/>
      <c r="EB364" s="275"/>
      <c r="EC364" s="275"/>
      <c r="ED364" s="275"/>
      <c r="EE364" s="275"/>
      <c r="EF364" s="275"/>
      <c r="EG364" s="275"/>
      <c r="EH364" s="275"/>
      <c r="EI364" s="275"/>
      <c r="EJ364" s="275"/>
      <c r="EK364" s="273"/>
      <c r="EL364" s="289"/>
      <c r="EM364" s="289"/>
      <c r="EN364" s="289"/>
      <c r="EO364" s="289"/>
      <c r="EP364" s="289"/>
      <c r="EQ364" s="289"/>
      <c r="ER364" s="289"/>
      <c r="ES364" s="289"/>
      <c r="ET364" s="289"/>
      <c r="EU364" s="289"/>
      <c r="EV364" s="289"/>
      <c r="EW364" s="289"/>
      <c r="EX364" s="289"/>
      <c r="EY364" s="289"/>
      <c r="EZ364" s="289"/>
      <c r="FA364" s="289"/>
      <c r="FB364" s="289"/>
      <c r="FC364" s="289"/>
      <c r="FD364" s="289"/>
      <c r="FE364" s="290"/>
      <c r="FF364" s="290"/>
      <c r="FG364" s="290"/>
      <c r="FH364" s="290"/>
      <c r="FI364" s="290"/>
      <c r="FJ364" s="290"/>
      <c r="FK364" s="290"/>
      <c r="FL364" s="290"/>
      <c r="FM364" s="290"/>
      <c r="FN364" s="290"/>
      <c r="FO364" s="290"/>
      <c r="FP364" s="290"/>
      <c r="FQ364" s="290"/>
      <c r="FR364" s="290"/>
      <c r="FS364" s="290"/>
      <c r="FT364" s="290"/>
      <c r="FU364" s="290"/>
      <c r="FV364" s="290"/>
      <c r="FW364" s="290"/>
      <c r="FX364" s="268"/>
      <c r="FY364" s="268"/>
      <c r="FZ364" s="268"/>
      <c r="GA364" s="268"/>
      <c r="GB364" s="268"/>
      <c r="GC364" s="268"/>
      <c r="GD364" s="268"/>
      <c r="GE364" s="268"/>
      <c r="GF364" s="268"/>
      <c r="GG364" s="268"/>
      <c r="GH364" s="268"/>
      <c r="GI364" s="268"/>
      <c r="GJ364" s="268"/>
      <c r="GK364" s="268"/>
      <c r="GL364" s="268"/>
      <c r="GM364" s="268"/>
      <c r="GN364" s="268"/>
      <c r="GO364" s="268"/>
      <c r="HB364" s="294"/>
      <c r="HC364" s="294"/>
      <c r="HL364" s="341"/>
      <c r="HM364" s="341"/>
      <c r="HN364" s="341"/>
    </row>
    <row r="365" spans="1:222" x14ac:dyDescent="0.3">
      <c r="A365" s="269"/>
      <c r="B365" s="270"/>
      <c r="C365" s="270"/>
      <c r="D365" s="269"/>
      <c r="E365" s="281"/>
      <c r="F365" s="269"/>
      <c r="G365" s="384"/>
      <c r="H365" s="276"/>
      <c r="I365" s="272"/>
      <c r="J365" s="271"/>
      <c r="K365" s="269"/>
      <c r="L365" s="270"/>
      <c r="M365" s="270"/>
      <c r="N365" s="269"/>
      <c r="O365" s="270"/>
      <c r="P365" s="270"/>
      <c r="Q365" s="270"/>
      <c r="R365" s="270"/>
      <c r="S365" s="270"/>
      <c r="T365" s="270"/>
      <c r="U365" s="270"/>
      <c r="V365" s="270"/>
      <c r="W365" s="270"/>
      <c r="X365" s="270"/>
      <c r="Y365" s="270"/>
      <c r="Z365" s="269"/>
      <c r="AA365" s="269"/>
      <c r="AB365" s="269"/>
      <c r="AC365" s="269"/>
      <c r="AD365" s="281"/>
      <c r="AE365" s="281"/>
      <c r="AF365" s="276"/>
      <c r="AG365" s="276"/>
      <c r="AH365" s="281"/>
      <c r="AI365" s="281"/>
      <c r="AJ365" s="269"/>
      <c r="AK365" s="276"/>
      <c r="AL365" s="276"/>
      <c r="AM365" s="270"/>
      <c r="AN365" s="270"/>
      <c r="AO365" s="270"/>
      <c r="AP365" s="270"/>
      <c r="AQ365" s="273"/>
      <c r="AR365" s="273"/>
      <c r="AS365" s="273"/>
      <c r="AT365" s="273"/>
      <c r="AU365" s="270"/>
      <c r="AV365" s="276"/>
      <c r="AW365" s="276"/>
      <c r="AX365" s="275"/>
      <c r="AY365" s="276"/>
      <c r="AZ365" s="276"/>
      <c r="BA365" s="275"/>
      <c r="BB365" s="276"/>
      <c r="BC365" s="276"/>
      <c r="BD365" s="276"/>
      <c r="BE365" s="276"/>
      <c r="BF365" s="270"/>
      <c r="BG365" s="351"/>
      <c r="BH365" s="270"/>
      <c r="BI365" s="270"/>
      <c r="BJ365" s="276"/>
      <c r="BK365" s="276"/>
      <c r="BL365" s="370"/>
      <c r="BM365" s="373"/>
      <c r="BN365" s="370"/>
      <c r="BO365" s="282"/>
      <c r="BP365" s="276"/>
      <c r="BQ365" s="273"/>
      <c r="BR365" s="281"/>
      <c r="BS365" s="276"/>
      <c r="BT365" s="272"/>
      <c r="BU365" s="272"/>
      <c r="BV365" s="272"/>
      <c r="BW365" s="272"/>
      <c r="BX365" s="272"/>
      <c r="BY365" s="272"/>
      <c r="BZ365" s="272"/>
      <c r="CA365" s="277"/>
      <c r="CB365" s="273"/>
      <c r="CC365" s="276"/>
      <c r="CD365" s="275"/>
      <c r="CE365" s="275"/>
      <c r="CF365" s="270"/>
      <c r="CG365" s="270"/>
      <c r="CH365" s="269"/>
      <c r="CI365" s="281"/>
      <c r="CJ365" s="270"/>
      <c r="CK365" s="278"/>
      <c r="CL365" s="278"/>
      <c r="CM365" s="278"/>
      <c r="CN365" s="279"/>
      <c r="CO365" s="279"/>
      <c r="CP365" s="269"/>
      <c r="CQ365" s="281"/>
      <c r="CR365" s="276"/>
      <c r="CS365" s="272"/>
      <c r="CT365" s="272"/>
      <c r="CU365" s="278"/>
      <c r="CV365" s="278"/>
      <c r="CW365" s="278"/>
      <c r="CX365" s="278"/>
      <c r="CY365" s="278"/>
      <c r="CZ365" s="278"/>
      <c r="DA365" s="278"/>
      <c r="DB365" s="281"/>
      <c r="DC365" s="276"/>
      <c r="DD365" s="276"/>
      <c r="DE365" s="269"/>
      <c r="DF365" s="269"/>
      <c r="DG365" s="270"/>
      <c r="DH365" s="270"/>
      <c r="DI365" s="276"/>
      <c r="DJ365" s="276"/>
      <c r="DK365" s="276"/>
      <c r="DL365" s="276"/>
      <c r="DM365" s="272"/>
      <c r="DN365" s="269"/>
      <c r="DO365" s="269"/>
      <c r="DP365" s="272"/>
      <c r="DQ365" s="269"/>
      <c r="DR365" s="281"/>
      <c r="DS365" s="269"/>
      <c r="DT365" s="274"/>
      <c r="DU365" s="275"/>
      <c r="DV365" s="275"/>
      <c r="DW365" s="273"/>
      <c r="DX365" s="273"/>
      <c r="DY365" s="275"/>
      <c r="DZ365" s="275"/>
      <c r="EA365" s="275"/>
      <c r="EB365" s="275"/>
      <c r="EC365" s="275"/>
      <c r="ED365" s="275"/>
      <c r="EE365" s="275"/>
      <c r="EF365" s="275"/>
      <c r="EG365" s="275"/>
      <c r="EH365" s="275"/>
      <c r="EI365" s="275"/>
      <c r="EJ365" s="275"/>
      <c r="EK365" s="273"/>
      <c r="EL365" s="289"/>
      <c r="EM365" s="289"/>
      <c r="EN365" s="289"/>
      <c r="EO365" s="289"/>
      <c r="EP365" s="289"/>
      <c r="EQ365" s="289"/>
      <c r="ER365" s="289"/>
      <c r="ES365" s="289"/>
      <c r="ET365" s="289"/>
      <c r="EU365" s="289"/>
      <c r="EV365" s="289"/>
      <c r="EW365" s="289"/>
      <c r="EX365" s="289"/>
      <c r="EY365" s="289"/>
      <c r="EZ365" s="289"/>
      <c r="FA365" s="289"/>
      <c r="FB365" s="289"/>
      <c r="FC365" s="289"/>
      <c r="FD365" s="289"/>
      <c r="FE365" s="290"/>
      <c r="FF365" s="290"/>
      <c r="FG365" s="290"/>
      <c r="FH365" s="290"/>
      <c r="FI365" s="290"/>
      <c r="FJ365" s="290"/>
      <c r="FK365" s="290"/>
      <c r="FL365" s="290"/>
      <c r="FM365" s="290"/>
      <c r="FN365" s="290"/>
      <c r="FO365" s="290"/>
      <c r="FP365" s="290"/>
      <c r="FQ365" s="290"/>
      <c r="FR365" s="290"/>
      <c r="FS365" s="290"/>
      <c r="FT365" s="290"/>
      <c r="FU365" s="290"/>
      <c r="FV365" s="290"/>
      <c r="FW365" s="290"/>
      <c r="FX365" s="268"/>
      <c r="FY365" s="268"/>
      <c r="FZ365" s="268"/>
      <c r="GA365" s="268"/>
      <c r="GB365" s="268"/>
      <c r="GC365" s="268"/>
      <c r="GD365" s="268"/>
      <c r="GE365" s="268"/>
      <c r="GF365" s="268"/>
      <c r="GG365" s="268"/>
      <c r="GH365" s="268"/>
      <c r="GI365" s="268"/>
      <c r="GJ365" s="268"/>
      <c r="GK365" s="268"/>
      <c r="GL365" s="268"/>
      <c r="GM365" s="268"/>
      <c r="GN365" s="268"/>
      <c r="GO365" s="268"/>
      <c r="HB365" s="294"/>
      <c r="HC365" s="294"/>
      <c r="HL365" s="341"/>
      <c r="HM365" s="341"/>
      <c r="HN365" s="341"/>
    </row>
    <row r="366" spans="1:222" x14ac:dyDescent="0.3">
      <c r="A366" s="269"/>
      <c r="B366" s="270"/>
      <c r="C366" s="270"/>
      <c r="D366" s="269"/>
      <c r="E366" s="281"/>
      <c r="F366" s="269"/>
      <c r="G366" s="384"/>
      <c r="H366" s="276"/>
      <c r="I366" s="272"/>
      <c r="J366" s="271"/>
      <c r="K366" s="269"/>
      <c r="L366" s="270"/>
      <c r="M366" s="270"/>
      <c r="N366" s="269"/>
      <c r="O366" s="270"/>
      <c r="P366" s="270"/>
      <c r="Q366" s="270"/>
      <c r="R366" s="270"/>
      <c r="S366" s="270"/>
      <c r="T366" s="270"/>
      <c r="U366" s="270"/>
      <c r="V366" s="270"/>
      <c r="W366" s="270"/>
      <c r="X366" s="270"/>
      <c r="Y366" s="270"/>
      <c r="Z366" s="269"/>
      <c r="AA366" s="269"/>
      <c r="AB366" s="269"/>
      <c r="AC366" s="269"/>
      <c r="AD366" s="281"/>
      <c r="AE366" s="281"/>
      <c r="AF366" s="276"/>
      <c r="AG366" s="276"/>
      <c r="AH366" s="281"/>
      <c r="AI366" s="281"/>
      <c r="AJ366" s="269"/>
      <c r="AK366" s="276"/>
      <c r="AL366" s="276"/>
      <c r="AM366" s="270"/>
      <c r="AN366" s="270"/>
      <c r="AO366" s="270"/>
      <c r="AP366" s="270"/>
      <c r="AQ366" s="273"/>
      <c r="AR366" s="273"/>
      <c r="AS366" s="273"/>
      <c r="AT366" s="273"/>
      <c r="AU366" s="270"/>
      <c r="AV366" s="276"/>
      <c r="AW366" s="276"/>
      <c r="AX366" s="275"/>
      <c r="AY366" s="276"/>
      <c r="AZ366" s="276"/>
      <c r="BA366" s="275"/>
      <c r="BB366" s="276"/>
      <c r="BC366" s="276"/>
      <c r="BD366" s="276"/>
      <c r="BE366" s="276"/>
      <c r="BF366" s="270"/>
      <c r="BG366" s="351"/>
      <c r="BH366" s="270"/>
      <c r="BI366" s="270"/>
      <c r="BJ366" s="276"/>
      <c r="BK366" s="276"/>
      <c r="BL366" s="370"/>
      <c r="BM366" s="373"/>
      <c r="BN366" s="370"/>
      <c r="BO366" s="282"/>
      <c r="BP366" s="276"/>
      <c r="BQ366" s="273"/>
      <c r="BR366" s="281"/>
      <c r="BS366" s="276"/>
      <c r="BT366" s="272"/>
      <c r="BU366" s="272"/>
      <c r="BV366" s="272"/>
      <c r="BW366" s="272"/>
      <c r="BX366" s="272"/>
      <c r="BY366" s="272"/>
      <c r="BZ366" s="272"/>
      <c r="CA366" s="277"/>
      <c r="CB366" s="273"/>
      <c r="CC366" s="276"/>
      <c r="CD366" s="275"/>
      <c r="CE366" s="275"/>
      <c r="CF366" s="270"/>
      <c r="CG366" s="270"/>
      <c r="CH366" s="269"/>
      <c r="CI366" s="281"/>
      <c r="CJ366" s="270"/>
      <c r="CK366" s="278"/>
      <c r="CL366" s="278"/>
      <c r="CM366" s="278"/>
      <c r="CN366" s="279"/>
      <c r="CO366" s="279"/>
      <c r="CP366" s="269"/>
      <c r="CQ366" s="281"/>
      <c r="CR366" s="276"/>
      <c r="CS366" s="272"/>
      <c r="CT366" s="272"/>
      <c r="CU366" s="278"/>
      <c r="CV366" s="278"/>
      <c r="CW366" s="278"/>
      <c r="CX366" s="278"/>
      <c r="CY366" s="278"/>
      <c r="CZ366" s="278"/>
      <c r="DA366" s="278"/>
      <c r="DB366" s="281"/>
      <c r="DC366" s="276"/>
      <c r="DD366" s="276"/>
      <c r="DE366" s="269"/>
      <c r="DF366" s="269"/>
      <c r="DG366" s="270"/>
      <c r="DH366" s="270"/>
      <c r="DI366" s="276"/>
      <c r="DJ366" s="276"/>
      <c r="DK366" s="276"/>
      <c r="DL366" s="276"/>
      <c r="DM366" s="272"/>
      <c r="DN366" s="269"/>
      <c r="DO366" s="269"/>
      <c r="DP366" s="272"/>
      <c r="DQ366" s="269"/>
      <c r="DR366" s="281"/>
      <c r="DS366" s="269"/>
      <c r="DT366" s="274"/>
      <c r="DU366" s="275"/>
      <c r="DV366" s="275"/>
      <c r="DW366" s="273"/>
      <c r="DX366" s="273"/>
      <c r="DY366" s="275"/>
      <c r="DZ366" s="275"/>
      <c r="EA366" s="275"/>
      <c r="EB366" s="275"/>
      <c r="EC366" s="275"/>
      <c r="ED366" s="275"/>
      <c r="EE366" s="275"/>
      <c r="EF366" s="275"/>
      <c r="EG366" s="275"/>
      <c r="EH366" s="275"/>
      <c r="EI366" s="275"/>
      <c r="EJ366" s="275"/>
      <c r="EK366" s="273"/>
      <c r="EL366" s="289"/>
      <c r="EM366" s="289"/>
      <c r="EN366" s="289"/>
      <c r="EO366" s="289"/>
      <c r="EP366" s="289"/>
      <c r="EQ366" s="289"/>
      <c r="ER366" s="289"/>
      <c r="ES366" s="289"/>
      <c r="ET366" s="289"/>
      <c r="EU366" s="289"/>
      <c r="EV366" s="289"/>
      <c r="EW366" s="289"/>
      <c r="EX366" s="289"/>
      <c r="EY366" s="289"/>
      <c r="EZ366" s="289"/>
      <c r="FA366" s="289"/>
      <c r="FB366" s="289"/>
      <c r="FC366" s="289"/>
      <c r="FD366" s="289"/>
      <c r="FE366" s="290"/>
      <c r="FF366" s="290"/>
      <c r="FG366" s="290"/>
      <c r="FH366" s="290"/>
      <c r="FI366" s="290"/>
      <c r="FJ366" s="290"/>
      <c r="FK366" s="290"/>
      <c r="FL366" s="290"/>
      <c r="FM366" s="290"/>
      <c r="FN366" s="290"/>
      <c r="FO366" s="290"/>
      <c r="FP366" s="290"/>
      <c r="FQ366" s="290"/>
      <c r="FR366" s="290"/>
      <c r="FS366" s="290"/>
      <c r="FT366" s="290"/>
      <c r="FU366" s="290"/>
      <c r="FV366" s="290"/>
      <c r="FW366" s="290"/>
      <c r="FX366" s="268"/>
      <c r="FY366" s="268"/>
      <c r="FZ366" s="268"/>
      <c r="GA366" s="268"/>
      <c r="GB366" s="268"/>
      <c r="GC366" s="268"/>
      <c r="GD366" s="268"/>
      <c r="GE366" s="268"/>
      <c r="GF366" s="268"/>
      <c r="GG366" s="268"/>
      <c r="GH366" s="268"/>
      <c r="GI366" s="268"/>
      <c r="GJ366" s="268"/>
      <c r="GK366" s="268"/>
      <c r="GL366" s="268"/>
      <c r="GM366" s="268"/>
      <c r="GN366" s="268"/>
      <c r="GO366" s="268"/>
      <c r="HB366" s="294"/>
      <c r="HC366" s="294"/>
      <c r="HL366" s="341"/>
      <c r="HM366" s="341"/>
      <c r="HN366" s="341"/>
    </row>
    <row r="367" spans="1:222" x14ac:dyDescent="0.3">
      <c r="A367" s="269"/>
      <c r="B367" s="270"/>
      <c r="C367" s="270"/>
      <c r="D367" s="269"/>
      <c r="E367" s="281"/>
      <c r="F367" s="269"/>
      <c r="G367" s="384"/>
      <c r="H367" s="276"/>
      <c r="I367" s="272"/>
      <c r="J367" s="271"/>
      <c r="K367" s="269"/>
      <c r="L367" s="270"/>
      <c r="M367" s="270"/>
      <c r="N367" s="269"/>
      <c r="O367" s="270"/>
      <c r="P367" s="270"/>
      <c r="Q367" s="270"/>
      <c r="R367" s="270"/>
      <c r="S367" s="270"/>
      <c r="T367" s="270"/>
      <c r="U367" s="270"/>
      <c r="V367" s="270"/>
      <c r="W367" s="270"/>
      <c r="X367" s="270"/>
      <c r="Y367" s="270"/>
      <c r="Z367" s="269"/>
      <c r="AA367" s="269"/>
      <c r="AB367" s="269"/>
      <c r="AC367" s="269"/>
      <c r="AD367" s="281"/>
      <c r="AE367" s="281"/>
      <c r="AF367" s="276"/>
      <c r="AG367" s="276"/>
      <c r="AH367" s="281"/>
      <c r="AI367" s="281"/>
      <c r="AJ367" s="269"/>
      <c r="AK367" s="276"/>
      <c r="AL367" s="276"/>
      <c r="AM367" s="270"/>
      <c r="AN367" s="270"/>
      <c r="AO367" s="270"/>
      <c r="AP367" s="270"/>
      <c r="AQ367" s="273"/>
      <c r="AR367" s="273"/>
      <c r="AS367" s="273"/>
      <c r="AT367" s="273"/>
      <c r="AU367" s="270"/>
      <c r="AV367" s="276"/>
      <c r="AW367" s="276"/>
      <c r="AX367" s="275"/>
      <c r="AY367" s="276"/>
      <c r="AZ367" s="276"/>
      <c r="BA367" s="275"/>
      <c r="BB367" s="276"/>
      <c r="BC367" s="276"/>
      <c r="BD367" s="276"/>
      <c r="BE367" s="276"/>
      <c r="BF367" s="270"/>
      <c r="BG367" s="351"/>
      <c r="BH367" s="270"/>
      <c r="BI367" s="270"/>
      <c r="BJ367" s="276"/>
      <c r="BK367" s="276"/>
      <c r="BL367" s="370"/>
      <c r="BM367" s="373"/>
      <c r="BN367" s="370"/>
      <c r="BO367" s="282"/>
      <c r="BP367" s="276"/>
      <c r="BQ367" s="273"/>
      <c r="BR367" s="281"/>
      <c r="BS367" s="276"/>
      <c r="BT367" s="272"/>
      <c r="BU367" s="272"/>
      <c r="BV367" s="272"/>
      <c r="BW367" s="272"/>
      <c r="BX367" s="272"/>
      <c r="BY367" s="272"/>
      <c r="BZ367" s="272"/>
      <c r="CA367" s="277"/>
      <c r="CB367" s="273"/>
      <c r="CC367" s="276"/>
      <c r="CD367" s="275"/>
      <c r="CE367" s="275"/>
      <c r="CF367" s="270"/>
      <c r="CG367" s="270"/>
      <c r="CH367" s="269"/>
      <c r="CI367" s="281"/>
      <c r="CJ367" s="270"/>
      <c r="CK367" s="278"/>
      <c r="CL367" s="278"/>
      <c r="CM367" s="278"/>
      <c r="CN367" s="279"/>
      <c r="CO367" s="279"/>
      <c r="CP367" s="269"/>
      <c r="CQ367" s="281"/>
      <c r="CR367" s="276"/>
      <c r="CS367" s="272"/>
      <c r="CT367" s="272"/>
      <c r="CU367" s="278"/>
      <c r="CV367" s="278"/>
      <c r="CW367" s="278"/>
      <c r="CX367" s="278"/>
      <c r="CY367" s="278"/>
      <c r="CZ367" s="278"/>
      <c r="DA367" s="278"/>
      <c r="DB367" s="281"/>
      <c r="DC367" s="276"/>
      <c r="DD367" s="276"/>
      <c r="DE367" s="269"/>
      <c r="DF367" s="269"/>
      <c r="DG367" s="270"/>
      <c r="DH367" s="270"/>
      <c r="DI367" s="276"/>
      <c r="DJ367" s="276"/>
      <c r="DK367" s="276"/>
      <c r="DL367" s="276"/>
      <c r="DM367" s="272"/>
      <c r="DN367" s="269"/>
      <c r="DO367" s="269"/>
      <c r="DP367" s="272"/>
      <c r="DQ367" s="269"/>
      <c r="DR367" s="281"/>
      <c r="DS367" s="269"/>
      <c r="DT367" s="274"/>
      <c r="DU367" s="275"/>
      <c r="DV367" s="275"/>
      <c r="DW367" s="273"/>
      <c r="DX367" s="273"/>
      <c r="DY367" s="275"/>
      <c r="DZ367" s="275"/>
      <c r="EA367" s="275"/>
      <c r="EB367" s="275"/>
      <c r="EC367" s="275"/>
      <c r="ED367" s="275"/>
      <c r="EE367" s="275"/>
      <c r="EF367" s="275"/>
      <c r="EG367" s="275"/>
      <c r="EH367" s="275"/>
      <c r="EI367" s="275"/>
      <c r="EJ367" s="275"/>
      <c r="EK367" s="273"/>
      <c r="EL367" s="289"/>
      <c r="EM367" s="289"/>
      <c r="EN367" s="289"/>
      <c r="EO367" s="289"/>
      <c r="EP367" s="289"/>
      <c r="EQ367" s="289"/>
      <c r="ER367" s="289"/>
      <c r="ES367" s="289"/>
      <c r="ET367" s="289"/>
      <c r="EU367" s="289"/>
      <c r="EV367" s="289"/>
      <c r="EW367" s="289"/>
      <c r="EX367" s="289"/>
      <c r="EY367" s="289"/>
      <c r="EZ367" s="289"/>
      <c r="FA367" s="289"/>
      <c r="FB367" s="289"/>
      <c r="FC367" s="289"/>
      <c r="FD367" s="289"/>
      <c r="FE367" s="290"/>
      <c r="FF367" s="290"/>
      <c r="FG367" s="290"/>
      <c r="FH367" s="290"/>
      <c r="FI367" s="290"/>
      <c r="FJ367" s="290"/>
      <c r="FK367" s="290"/>
      <c r="FL367" s="290"/>
      <c r="FM367" s="290"/>
      <c r="FN367" s="290"/>
      <c r="FO367" s="290"/>
      <c r="FP367" s="290"/>
      <c r="FQ367" s="290"/>
      <c r="FR367" s="290"/>
      <c r="FS367" s="290"/>
      <c r="FT367" s="290"/>
      <c r="FU367" s="290"/>
      <c r="FV367" s="290"/>
      <c r="FW367" s="290"/>
      <c r="FX367" s="268"/>
      <c r="FY367" s="268"/>
      <c r="FZ367" s="268"/>
      <c r="GA367" s="268"/>
      <c r="GB367" s="268"/>
      <c r="GC367" s="268"/>
      <c r="GD367" s="268"/>
      <c r="GE367" s="268"/>
      <c r="GF367" s="268"/>
      <c r="GG367" s="268"/>
      <c r="GH367" s="268"/>
      <c r="GI367" s="268"/>
      <c r="GJ367" s="268"/>
      <c r="GK367" s="268"/>
      <c r="GL367" s="268"/>
      <c r="GM367" s="268"/>
      <c r="GN367" s="268"/>
      <c r="GO367" s="268"/>
      <c r="HB367" s="294"/>
      <c r="HC367" s="294"/>
      <c r="HL367" s="341"/>
      <c r="HM367" s="341"/>
      <c r="HN367" s="341"/>
    </row>
    <row r="368" spans="1:222" x14ac:dyDescent="0.3">
      <c r="A368" s="269"/>
      <c r="B368" s="270"/>
      <c r="C368" s="270"/>
      <c r="D368" s="269"/>
      <c r="E368" s="281"/>
      <c r="F368" s="269"/>
      <c r="G368" s="384"/>
      <c r="H368" s="276"/>
      <c r="I368" s="272"/>
      <c r="J368" s="271"/>
      <c r="K368" s="269"/>
      <c r="L368" s="270"/>
      <c r="M368" s="270"/>
      <c r="N368" s="269"/>
      <c r="O368" s="270"/>
      <c r="P368" s="270"/>
      <c r="Q368" s="270"/>
      <c r="R368" s="270"/>
      <c r="S368" s="270"/>
      <c r="T368" s="270"/>
      <c r="U368" s="270"/>
      <c r="V368" s="270"/>
      <c r="W368" s="270"/>
      <c r="X368" s="270"/>
      <c r="Y368" s="270"/>
      <c r="Z368" s="269"/>
      <c r="AA368" s="269"/>
      <c r="AB368" s="269"/>
      <c r="AC368" s="269"/>
      <c r="AD368" s="281"/>
      <c r="AE368" s="281"/>
      <c r="AF368" s="276"/>
      <c r="AG368" s="276"/>
      <c r="AH368" s="281"/>
      <c r="AI368" s="281"/>
      <c r="AJ368" s="269"/>
      <c r="AK368" s="276"/>
      <c r="AL368" s="276"/>
      <c r="AM368" s="270"/>
      <c r="AN368" s="270"/>
      <c r="AO368" s="270"/>
      <c r="AP368" s="270"/>
      <c r="AQ368" s="273"/>
      <c r="AR368" s="273"/>
      <c r="AS368" s="273"/>
      <c r="AT368" s="273"/>
      <c r="AU368" s="270"/>
      <c r="AV368" s="276"/>
      <c r="AW368" s="276"/>
      <c r="AX368" s="275"/>
      <c r="AY368" s="276"/>
      <c r="AZ368" s="276"/>
      <c r="BA368" s="275"/>
      <c r="BB368" s="276"/>
      <c r="BC368" s="276"/>
      <c r="BD368" s="276"/>
      <c r="BE368" s="276"/>
      <c r="BF368" s="270"/>
      <c r="BG368" s="351"/>
      <c r="BH368" s="270"/>
      <c r="BI368" s="270"/>
      <c r="BJ368" s="276"/>
      <c r="BK368" s="276"/>
      <c r="BL368" s="370"/>
      <c r="BM368" s="373"/>
      <c r="BN368" s="370"/>
      <c r="BO368" s="282"/>
      <c r="BP368" s="276"/>
      <c r="BQ368" s="273"/>
      <c r="BR368" s="281"/>
      <c r="BS368" s="276"/>
      <c r="BT368" s="272"/>
      <c r="BU368" s="272"/>
      <c r="BV368" s="272"/>
      <c r="BW368" s="272"/>
      <c r="BX368" s="272"/>
      <c r="BY368" s="272"/>
      <c r="BZ368" s="272"/>
      <c r="CA368" s="277"/>
      <c r="CB368" s="273"/>
      <c r="CC368" s="276"/>
      <c r="CD368" s="275"/>
      <c r="CE368" s="275"/>
      <c r="CF368" s="270"/>
      <c r="CG368" s="270"/>
      <c r="CH368" s="269"/>
      <c r="CI368" s="281"/>
      <c r="CJ368" s="270"/>
      <c r="CK368" s="278"/>
      <c r="CL368" s="278"/>
      <c r="CM368" s="278"/>
      <c r="CN368" s="279"/>
      <c r="CO368" s="279"/>
      <c r="CP368" s="269"/>
      <c r="CQ368" s="281"/>
      <c r="CR368" s="276"/>
      <c r="CS368" s="272"/>
      <c r="CT368" s="272"/>
      <c r="CU368" s="278"/>
      <c r="CV368" s="278"/>
      <c r="CW368" s="278"/>
      <c r="CX368" s="278"/>
      <c r="CY368" s="278"/>
      <c r="CZ368" s="278"/>
      <c r="DA368" s="278"/>
      <c r="DB368" s="281"/>
      <c r="DC368" s="276"/>
      <c r="DD368" s="276"/>
      <c r="DE368" s="269"/>
      <c r="DF368" s="269"/>
      <c r="DG368" s="270"/>
      <c r="DH368" s="270"/>
      <c r="DI368" s="276"/>
      <c r="DJ368" s="276"/>
      <c r="DK368" s="276"/>
      <c r="DL368" s="276"/>
      <c r="DM368" s="272"/>
      <c r="DN368" s="269"/>
      <c r="DO368" s="269"/>
      <c r="DP368" s="272"/>
      <c r="DQ368" s="269"/>
      <c r="DR368" s="281"/>
      <c r="DS368" s="269"/>
      <c r="DT368" s="274"/>
      <c r="DU368" s="275"/>
      <c r="DV368" s="275"/>
      <c r="DW368" s="273"/>
      <c r="DX368" s="273"/>
      <c r="DY368" s="275"/>
      <c r="DZ368" s="275"/>
      <c r="EA368" s="275"/>
      <c r="EB368" s="275"/>
      <c r="EC368" s="275"/>
      <c r="ED368" s="275"/>
      <c r="EE368" s="275"/>
      <c r="EF368" s="275"/>
      <c r="EG368" s="275"/>
      <c r="EH368" s="275"/>
      <c r="EI368" s="275"/>
      <c r="EJ368" s="275"/>
      <c r="EK368" s="273"/>
      <c r="EL368" s="289"/>
      <c r="EM368" s="289"/>
      <c r="EN368" s="289"/>
      <c r="EO368" s="289"/>
      <c r="EP368" s="289"/>
      <c r="EQ368" s="289"/>
      <c r="ER368" s="289"/>
      <c r="ES368" s="289"/>
      <c r="ET368" s="289"/>
      <c r="EU368" s="289"/>
      <c r="EV368" s="289"/>
      <c r="EW368" s="289"/>
      <c r="EX368" s="289"/>
      <c r="EY368" s="289"/>
      <c r="EZ368" s="289"/>
      <c r="FA368" s="289"/>
      <c r="FB368" s="289"/>
      <c r="FC368" s="289"/>
      <c r="FD368" s="289"/>
      <c r="FE368" s="290"/>
      <c r="FF368" s="290"/>
      <c r="FG368" s="290"/>
      <c r="FH368" s="290"/>
      <c r="FI368" s="290"/>
      <c r="FJ368" s="290"/>
      <c r="FK368" s="290"/>
      <c r="FL368" s="290"/>
      <c r="FM368" s="290"/>
      <c r="FN368" s="290"/>
      <c r="FO368" s="290"/>
      <c r="FP368" s="290"/>
      <c r="FQ368" s="290"/>
      <c r="FR368" s="290"/>
      <c r="FS368" s="290"/>
      <c r="FT368" s="290"/>
      <c r="FU368" s="290"/>
      <c r="FV368" s="290"/>
      <c r="FW368" s="290"/>
      <c r="FX368" s="268"/>
      <c r="FY368" s="268"/>
      <c r="FZ368" s="268"/>
      <c r="GA368" s="268"/>
      <c r="GB368" s="268"/>
      <c r="GC368" s="268"/>
      <c r="GD368" s="268"/>
      <c r="GE368" s="268"/>
      <c r="GF368" s="268"/>
      <c r="GG368" s="268"/>
      <c r="GH368" s="268"/>
      <c r="GI368" s="268"/>
      <c r="GJ368" s="268"/>
      <c r="GK368" s="268"/>
      <c r="GL368" s="268"/>
      <c r="GM368" s="268"/>
      <c r="GN368" s="268"/>
      <c r="GO368" s="268"/>
      <c r="HB368" s="294"/>
      <c r="HC368" s="294"/>
      <c r="HL368" s="341"/>
      <c r="HM368" s="341"/>
      <c r="HN368" s="341"/>
    </row>
    <row r="369" spans="1:222" x14ac:dyDescent="0.3">
      <c r="A369" s="269"/>
      <c r="B369" s="270"/>
      <c r="C369" s="270"/>
      <c r="D369" s="269"/>
      <c r="E369" s="281"/>
      <c r="F369" s="269"/>
      <c r="G369" s="384"/>
      <c r="H369" s="276"/>
      <c r="I369" s="272"/>
      <c r="J369" s="271"/>
      <c r="K369" s="269"/>
      <c r="L369" s="270"/>
      <c r="M369" s="270"/>
      <c r="N369" s="269"/>
      <c r="O369" s="270"/>
      <c r="P369" s="270"/>
      <c r="Q369" s="270"/>
      <c r="R369" s="270"/>
      <c r="S369" s="270"/>
      <c r="T369" s="270"/>
      <c r="U369" s="270"/>
      <c r="V369" s="270"/>
      <c r="W369" s="270"/>
      <c r="X369" s="270"/>
      <c r="Y369" s="270"/>
      <c r="Z369" s="269"/>
      <c r="AA369" s="269"/>
      <c r="AB369" s="269"/>
      <c r="AC369" s="269"/>
      <c r="AD369" s="281"/>
      <c r="AE369" s="281"/>
      <c r="AF369" s="276"/>
      <c r="AG369" s="276"/>
      <c r="AH369" s="281"/>
      <c r="AI369" s="281"/>
      <c r="AJ369" s="269"/>
      <c r="AK369" s="276"/>
      <c r="AL369" s="276"/>
      <c r="AM369" s="270"/>
      <c r="AN369" s="270"/>
      <c r="AO369" s="270"/>
      <c r="AP369" s="270"/>
      <c r="AQ369" s="273"/>
      <c r="AR369" s="273"/>
      <c r="AS369" s="273"/>
      <c r="AT369" s="273"/>
      <c r="AU369" s="270"/>
      <c r="AV369" s="276"/>
      <c r="AW369" s="276"/>
      <c r="AX369" s="275"/>
      <c r="AY369" s="276"/>
      <c r="AZ369" s="276"/>
      <c r="BA369" s="275"/>
      <c r="BB369" s="276"/>
      <c r="BC369" s="276"/>
      <c r="BD369" s="276"/>
      <c r="BE369" s="276"/>
      <c r="BF369" s="270"/>
      <c r="BG369" s="351"/>
      <c r="BH369" s="270"/>
      <c r="BI369" s="270"/>
      <c r="BJ369" s="276"/>
      <c r="BK369" s="276"/>
      <c r="BL369" s="370"/>
      <c r="BM369" s="373"/>
      <c r="BN369" s="370"/>
      <c r="BO369" s="282"/>
      <c r="BP369" s="276"/>
      <c r="BQ369" s="273"/>
      <c r="BR369" s="281"/>
      <c r="BS369" s="276"/>
      <c r="BT369" s="272"/>
      <c r="BU369" s="272"/>
      <c r="BV369" s="272"/>
      <c r="BW369" s="272"/>
      <c r="BX369" s="272"/>
      <c r="BY369" s="272"/>
      <c r="BZ369" s="272"/>
      <c r="CA369" s="277"/>
      <c r="CB369" s="273"/>
      <c r="CC369" s="276"/>
      <c r="CD369" s="275"/>
      <c r="CE369" s="275"/>
      <c r="CF369" s="270"/>
      <c r="CG369" s="270"/>
      <c r="CH369" s="269"/>
      <c r="CI369" s="281"/>
      <c r="CJ369" s="270"/>
      <c r="CK369" s="278"/>
      <c r="CL369" s="278"/>
      <c r="CM369" s="278"/>
      <c r="CN369" s="279"/>
      <c r="CO369" s="279"/>
      <c r="CP369" s="269"/>
      <c r="CQ369" s="281"/>
      <c r="CR369" s="276"/>
      <c r="CS369" s="272"/>
      <c r="CT369" s="272"/>
      <c r="CU369" s="278"/>
      <c r="CV369" s="278"/>
      <c r="CW369" s="278"/>
      <c r="CX369" s="278"/>
      <c r="CY369" s="278"/>
      <c r="CZ369" s="278"/>
      <c r="DA369" s="278"/>
      <c r="DB369" s="281"/>
      <c r="DC369" s="276"/>
      <c r="DD369" s="276"/>
      <c r="DE369" s="269"/>
      <c r="DF369" s="269"/>
      <c r="DG369" s="270"/>
      <c r="DH369" s="270"/>
      <c r="DI369" s="276"/>
      <c r="DJ369" s="276"/>
      <c r="DK369" s="276"/>
      <c r="DL369" s="276"/>
      <c r="DM369" s="272"/>
      <c r="DN369" s="269"/>
      <c r="DO369" s="269"/>
      <c r="DP369" s="272"/>
      <c r="DQ369" s="269"/>
      <c r="DR369" s="281"/>
      <c r="DS369" s="269"/>
      <c r="DT369" s="274"/>
      <c r="DU369" s="275"/>
      <c r="DV369" s="275"/>
      <c r="DW369" s="273"/>
      <c r="DX369" s="273"/>
      <c r="DY369" s="275"/>
      <c r="DZ369" s="275"/>
      <c r="EA369" s="275"/>
      <c r="EB369" s="275"/>
      <c r="EC369" s="275"/>
      <c r="ED369" s="275"/>
      <c r="EE369" s="275"/>
      <c r="EF369" s="275"/>
      <c r="EG369" s="275"/>
      <c r="EH369" s="275"/>
      <c r="EI369" s="275"/>
      <c r="EJ369" s="275"/>
      <c r="EK369" s="273"/>
      <c r="EL369" s="289"/>
      <c r="EM369" s="289"/>
      <c r="EN369" s="289"/>
      <c r="EO369" s="289"/>
      <c r="EP369" s="289"/>
      <c r="EQ369" s="289"/>
      <c r="ER369" s="289"/>
      <c r="ES369" s="289"/>
      <c r="ET369" s="289"/>
      <c r="EU369" s="289"/>
      <c r="EV369" s="289"/>
      <c r="EW369" s="289"/>
      <c r="EX369" s="289"/>
      <c r="EY369" s="289"/>
      <c r="EZ369" s="289"/>
      <c r="FA369" s="289"/>
      <c r="FB369" s="289"/>
      <c r="FC369" s="289"/>
      <c r="FD369" s="289"/>
      <c r="FE369" s="290"/>
      <c r="FF369" s="290"/>
      <c r="FG369" s="290"/>
      <c r="FH369" s="290"/>
      <c r="FI369" s="290"/>
      <c r="FJ369" s="290"/>
      <c r="FK369" s="290"/>
      <c r="FL369" s="290"/>
      <c r="FM369" s="290"/>
      <c r="FN369" s="290"/>
      <c r="FO369" s="290"/>
      <c r="FP369" s="290"/>
      <c r="FQ369" s="290"/>
      <c r="FR369" s="290"/>
      <c r="FS369" s="290"/>
      <c r="FT369" s="290"/>
      <c r="FU369" s="290"/>
      <c r="FV369" s="290"/>
      <c r="FW369" s="290"/>
      <c r="FX369" s="268"/>
      <c r="FY369" s="268"/>
      <c r="FZ369" s="268"/>
      <c r="GA369" s="268"/>
      <c r="GB369" s="268"/>
      <c r="GC369" s="268"/>
      <c r="GD369" s="268"/>
      <c r="GE369" s="268"/>
      <c r="GF369" s="268"/>
      <c r="GG369" s="268"/>
      <c r="GH369" s="268"/>
      <c r="GI369" s="268"/>
      <c r="GJ369" s="268"/>
      <c r="GK369" s="268"/>
      <c r="GL369" s="268"/>
      <c r="GM369" s="268"/>
      <c r="GN369" s="268"/>
      <c r="GO369" s="268"/>
      <c r="HB369" s="294"/>
      <c r="HC369" s="294"/>
      <c r="HL369" s="341"/>
      <c r="HM369" s="341"/>
      <c r="HN369" s="341"/>
    </row>
    <row r="370" spans="1:222" x14ac:dyDescent="0.3">
      <c r="A370" s="269"/>
      <c r="B370" s="270"/>
      <c r="C370" s="270"/>
      <c r="D370" s="269"/>
      <c r="E370" s="281"/>
      <c r="F370" s="269"/>
      <c r="G370" s="384"/>
      <c r="H370" s="276"/>
      <c r="I370" s="272"/>
      <c r="J370" s="271"/>
      <c r="K370" s="269"/>
      <c r="L370" s="270"/>
      <c r="M370" s="270"/>
      <c r="N370" s="269"/>
      <c r="O370" s="270"/>
      <c r="P370" s="270"/>
      <c r="Q370" s="270"/>
      <c r="R370" s="270"/>
      <c r="S370" s="270"/>
      <c r="T370" s="270"/>
      <c r="U370" s="270"/>
      <c r="V370" s="270"/>
      <c r="W370" s="270"/>
      <c r="X370" s="270"/>
      <c r="Y370" s="270"/>
      <c r="Z370" s="269"/>
      <c r="AA370" s="269"/>
      <c r="AB370" s="269"/>
      <c r="AC370" s="269"/>
      <c r="AD370" s="281"/>
      <c r="AE370" s="281"/>
      <c r="AF370" s="276"/>
      <c r="AG370" s="276"/>
      <c r="AH370" s="281"/>
      <c r="AI370" s="281"/>
      <c r="AJ370" s="269"/>
      <c r="AK370" s="276"/>
      <c r="AL370" s="276"/>
      <c r="AM370" s="270"/>
      <c r="AN370" s="270"/>
      <c r="AO370" s="270"/>
      <c r="AP370" s="270"/>
      <c r="AQ370" s="273"/>
      <c r="AR370" s="273"/>
      <c r="AS370" s="273"/>
      <c r="AT370" s="273"/>
      <c r="AU370" s="270"/>
      <c r="AV370" s="276"/>
      <c r="AW370" s="276"/>
      <c r="AX370" s="275"/>
      <c r="AY370" s="276"/>
      <c r="AZ370" s="276"/>
      <c r="BA370" s="275"/>
      <c r="BB370" s="276"/>
      <c r="BC370" s="276"/>
      <c r="BD370" s="276"/>
      <c r="BE370" s="276"/>
      <c r="BF370" s="270"/>
      <c r="BG370" s="351"/>
      <c r="BH370" s="270"/>
      <c r="BI370" s="270"/>
      <c r="BJ370" s="276"/>
      <c r="BK370" s="276"/>
      <c r="BL370" s="370"/>
      <c r="BM370" s="373"/>
      <c r="BN370" s="370"/>
      <c r="BO370" s="282"/>
      <c r="BP370" s="276"/>
      <c r="BQ370" s="273"/>
      <c r="BR370" s="281"/>
      <c r="BS370" s="276"/>
      <c r="BT370" s="272"/>
      <c r="BU370" s="272"/>
      <c r="BV370" s="272"/>
      <c r="BW370" s="272"/>
      <c r="BX370" s="272"/>
      <c r="BY370" s="272"/>
      <c r="BZ370" s="272"/>
      <c r="CA370" s="277"/>
      <c r="CB370" s="273"/>
      <c r="CC370" s="276"/>
      <c r="CD370" s="275"/>
      <c r="CE370" s="275"/>
      <c r="CF370" s="270"/>
      <c r="CG370" s="270"/>
      <c r="CH370" s="269"/>
      <c r="CI370" s="281"/>
      <c r="CJ370" s="270"/>
      <c r="CK370" s="278"/>
      <c r="CL370" s="278"/>
      <c r="CM370" s="278"/>
      <c r="CN370" s="279"/>
      <c r="CO370" s="279"/>
      <c r="CP370" s="269"/>
      <c r="CQ370" s="281"/>
      <c r="CR370" s="276"/>
      <c r="CS370" s="272"/>
      <c r="CT370" s="272"/>
      <c r="CU370" s="278"/>
      <c r="CV370" s="278"/>
      <c r="CW370" s="278"/>
      <c r="CX370" s="278"/>
      <c r="CY370" s="278"/>
      <c r="CZ370" s="278"/>
      <c r="DA370" s="278"/>
      <c r="DB370" s="281"/>
      <c r="DC370" s="276"/>
      <c r="DD370" s="276"/>
      <c r="DE370" s="269"/>
      <c r="DF370" s="269"/>
      <c r="DG370" s="270"/>
      <c r="DH370" s="270"/>
      <c r="DI370" s="276"/>
      <c r="DJ370" s="276"/>
      <c r="DK370" s="276"/>
      <c r="DL370" s="276"/>
      <c r="DM370" s="272"/>
      <c r="DN370" s="269"/>
      <c r="DO370" s="269"/>
      <c r="DP370" s="272"/>
      <c r="DQ370" s="269"/>
      <c r="DR370" s="281"/>
      <c r="DS370" s="269"/>
      <c r="DT370" s="274"/>
      <c r="DU370" s="275"/>
      <c r="DV370" s="275"/>
      <c r="DW370" s="273"/>
      <c r="DX370" s="273"/>
      <c r="DY370" s="275"/>
      <c r="DZ370" s="275"/>
      <c r="EA370" s="275"/>
      <c r="EB370" s="275"/>
      <c r="EC370" s="275"/>
      <c r="ED370" s="275"/>
      <c r="EE370" s="275"/>
      <c r="EF370" s="275"/>
      <c r="EG370" s="275"/>
      <c r="EH370" s="275"/>
      <c r="EI370" s="275"/>
      <c r="EJ370" s="275"/>
      <c r="EK370" s="273"/>
      <c r="EL370" s="289"/>
      <c r="EM370" s="289"/>
      <c r="EN370" s="289"/>
      <c r="EO370" s="289"/>
      <c r="EP370" s="289"/>
      <c r="EQ370" s="289"/>
      <c r="ER370" s="289"/>
      <c r="ES370" s="289"/>
      <c r="ET370" s="289"/>
      <c r="EU370" s="289"/>
      <c r="EV370" s="289"/>
      <c r="EW370" s="289"/>
      <c r="EX370" s="289"/>
      <c r="EY370" s="289"/>
      <c r="EZ370" s="289"/>
      <c r="FA370" s="289"/>
      <c r="FB370" s="289"/>
      <c r="FC370" s="289"/>
      <c r="FD370" s="289"/>
      <c r="FE370" s="290"/>
      <c r="FF370" s="290"/>
      <c r="FG370" s="290"/>
      <c r="FH370" s="290"/>
      <c r="FI370" s="290"/>
      <c r="FJ370" s="290"/>
      <c r="FK370" s="290"/>
      <c r="FL370" s="290"/>
      <c r="FM370" s="290"/>
      <c r="FN370" s="290"/>
      <c r="FO370" s="290"/>
      <c r="FP370" s="290"/>
      <c r="FQ370" s="290"/>
      <c r="FR370" s="290"/>
      <c r="FS370" s="290"/>
      <c r="FT370" s="290"/>
      <c r="FU370" s="290"/>
      <c r="FV370" s="290"/>
      <c r="FW370" s="290"/>
      <c r="FX370" s="268"/>
      <c r="FY370" s="268"/>
      <c r="FZ370" s="268"/>
      <c r="GA370" s="268"/>
      <c r="GB370" s="268"/>
      <c r="GC370" s="268"/>
      <c r="GD370" s="268"/>
      <c r="GE370" s="268"/>
      <c r="GF370" s="268"/>
      <c r="GG370" s="268"/>
      <c r="GH370" s="268"/>
      <c r="GI370" s="268"/>
      <c r="GJ370" s="268"/>
      <c r="GK370" s="268"/>
      <c r="GL370" s="268"/>
      <c r="GM370" s="268"/>
      <c r="GN370" s="268"/>
      <c r="GO370" s="268"/>
      <c r="HB370" s="294"/>
      <c r="HC370" s="294"/>
      <c r="HL370" s="341"/>
      <c r="HM370" s="341"/>
      <c r="HN370" s="341"/>
    </row>
    <row r="371" spans="1:222" x14ac:dyDescent="0.3">
      <c r="A371" s="269"/>
      <c r="B371" s="270"/>
      <c r="C371" s="270"/>
      <c r="D371" s="269"/>
      <c r="E371" s="281"/>
      <c r="F371" s="269"/>
      <c r="G371" s="384"/>
      <c r="H371" s="276"/>
      <c r="I371" s="272"/>
      <c r="J371" s="271"/>
      <c r="K371" s="269"/>
      <c r="L371" s="270"/>
      <c r="M371" s="270"/>
      <c r="N371" s="269"/>
      <c r="O371" s="270"/>
      <c r="P371" s="270"/>
      <c r="Q371" s="270"/>
      <c r="R371" s="270"/>
      <c r="S371" s="270"/>
      <c r="T371" s="270"/>
      <c r="U371" s="270"/>
      <c r="V371" s="270"/>
      <c r="W371" s="270"/>
      <c r="X371" s="270"/>
      <c r="Y371" s="270"/>
      <c r="Z371" s="269"/>
      <c r="AA371" s="269"/>
      <c r="AB371" s="269"/>
      <c r="AC371" s="269"/>
      <c r="AD371" s="281"/>
      <c r="AE371" s="281"/>
      <c r="AF371" s="276"/>
      <c r="AG371" s="276"/>
      <c r="AH371" s="281"/>
      <c r="AI371" s="281"/>
      <c r="AJ371" s="269"/>
      <c r="AK371" s="276"/>
      <c r="AL371" s="276"/>
      <c r="AM371" s="270"/>
      <c r="AN371" s="270"/>
      <c r="AO371" s="270"/>
      <c r="AP371" s="270"/>
      <c r="AQ371" s="273"/>
      <c r="AR371" s="273"/>
      <c r="AS371" s="273"/>
      <c r="AT371" s="273"/>
      <c r="AU371" s="270"/>
      <c r="AV371" s="276"/>
      <c r="AW371" s="276"/>
      <c r="AX371" s="275"/>
      <c r="AY371" s="276"/>
      <c r="AZ371" s="276"/>
      <c r="BA371" s="275"/>
      <c r="BB371" s="276"/>
      <c r="BC371" s="276"/>
      <c r="BD371" s="276"/>
      <c r="BE371" s="276"/>
      <c r="BF371" s="270"/>
      <c r="BG371" s="351"/>
      <c r="BH371" s="270"/>
      <c r="BI371" s="270"/>
      <c r="BJ371" s="276"/>
      <c r="BK371" s="276"/>
      <c r="BL371" s="370"/>
      <c r="BM371" s="373"/>
      <c r="BN371" s="370"/>
      <c r="BO371" s="282"/>
      <c r="BP371" s="276"/>
      <c r="BQ371" s="273"/>
      <c r="BR371" s="281"/>
      <c r="BS371" s="276"/>
      <c r="BT371" s="272"/>
      <c r="BU371" s="272"/>
      <c r="BV371" s="272"/>
      <c r="BW371" s="272"/>
      <c r="BX371" s="272"/>
      <c r="BY371" s="272"/>
      <c r="BZ371" s="272"/>
      <c r="CA371" s="277"/>
      <c r="CB371" s="273"/>
      <c r="CC371" s="276"/>
      <c r="CD371" s="275"/>
      <c r="CE371" s="275"/>
      <c r="CF371" s="270"/>
      <c r="CG371" s="270"/>
      <c r="CH371" s="269"/>
      <c r="CI371" s="281"/>
      <c r="CJ371" s="270"/>
      <c r="CK371" s="278"/>
      <c r="CL371" s="278"/>
      <c r="CM371" s="278"/>
      <c r="CN371" s="279"/>
      <c r="CO371" s="279"/>
      <c r="CP371" s="269"/>
      <c r="CQ371" s="281"/>
      <c r="CR371" s="276"/>
      <c r="CS371" s="272"/>
      <c r="CT371" s="272"/>
      <c r="CU371" s="278"/>
      <c r="CV371" s="278"/>
      <c r="CW371" s="278"/>
      <c r="CX371" s="278"/>
      <c r="CY371" s="278"/>
      <c r="CZ371" s="278"/>
      <c r="DA371" s="278"/>
      <c r="DB371" s="281"/>
      <c r="DC371" s="276"/>
      <c r="DD371" s="276"/>
      <c r="DE371" s="269"/>
      <c r="DF371" s="269"/>
      <c r="DG371" s="270"/>
      <c r="DH371" s="270"/>
      <c r="DI371" s="276"/>
      <c r="DJ371" s="276"/>
      <c r="DK371" s="276"/>
      <c r="DL371" s="276"/>
      <c r="DM371" s="272"/>
      <c r="DN371" s="269"/>
      <c r="DO371" s="269"/>
      <c r="DP371" s="272"/>
      <c r="DQ371" s="269"/>
      <c r="DR371" s="281"/>
      <c r="DS371" s="269"/>
      <c r="DT371" s="274"/>
      <c r="DU371" s="275"/>
      <c r="DV371" s="275"/>
      <c r="DW371" s="273"/>
      <c r="DX371" s="273"/>
      <c r="DY371" s="275"/>
      <c r="DZ371" s="275"/>
      <c r="EA371" s="275"/>
      <c r="EB371" s="275"/>
      <c r="EC371" s="275"/>
      <c r="ED371" s="275"/>
      <c r="EE371" s="275"/>
      <c r="EF371" s="275"/>
      <c r="EG371" s="275"/>
      <c r="EH371" s="275"/>
      <c r="EI371" s="275"/>
      <c r="EJ371" s="275"/>
      <c r="EK371" s="273"/>
      <c r="EL371" s="289"/>
      <c r="EM371" s="289"/>
      <c r="EN371" s="289"/>
      <c r="EO371" s="289"/>
      <c r="EP371" s="289"/>
      <c r="EQ371" s="289"/>
      <c r="ER371" s="289"/>
      <c r="ES371" s="289"/>
      <c r="ET371" s="289"/>
      <c r="EU371" s="289"/>
      <c r="EV371" s="289"/>
      <c r="EW371" s="289"/>
      <c r="EX371" s="289"/>
      <c r="EY371" s="289"/>
      <c r="EZ371" s="289"/>
      <c r="FA371" s="289"/>
      <c r="FB371" s="289"/>
      <c r="FC371" s="289"/>
      <c r="FD371" s="289"/>
      <c r="FE371" s="290"/>
      <c r="FF371" s="290"/>
      <c r="FG371" s="290"/>
      <c r="FH371" s="290"/>
      <c r="FI371" s="290"/>
      <c r="FJ371" s="290"/>
      <c r="FK371" s="290"/>
      <c r="FL371" s="290"/>
      <c r="FM371" s="290"/>
      <c r="FN371" s="290"/>
      <c r="FO371" s="290"/>
      <c r="FP371" s="290"/>
      <c r="FQ371" s="290"/>
      <c r="FR371" s="290"/>
      <c r="FS371" s="290"/>
      <c r="FT371" s="290"/>
      <c r="FU371" s="290"/>
      <c r="FV371" s="290"/>
      <c r="FW371" s="290"/>
      <c r="FX371" s="268"/>
      <c r="FY371" s="268"/>
      <c r="FZ371" s="268"/>
      <c r="GA371" s="268"/>
      <c r="GB371" s="268"/>
      <c r="GC371" s="268"/>
      <c r="GD371" s="268"/>
      <c r="GE371" s="268"/>
      <c r="GF371" s="268"/>
      <c r="GG371" s="268"/>
      <c r="GH371" s="268"/>
      <c r="GI371" s="268"/>
      <c r="GJ371" s="268"/>
      <c r="GK371" s="268"/>
      <c r="GL371" s="268"/>
      <c r="GM371" s="268"/>
      <c r="GN371" s="268"/>
      <c r="GO371" s="268"/>
      <c r="HB371" s="294"/>
      <c r="HC371" s="294"/>
      <c r="HL371" s="341"/>
      <c r="HM371" s="341"/>
      <c r="HN371" s="341"/>
    </row>
    <row r="372" spans="1:222" x14ac:dyDescent="0.3">
      <c r="A372" s="269"/>
      <c r="B372" s="270"/>
      <c r="C372" s="270"/>
      <c r="D372" s="269"/>
      <c r="E372" s="281"/>
      <c r="F372" s="269"/>
      <c r="G372" s="384"/>
      <c r="H372" s="276"/>
      <c r="I372" s="272"/>
      <c r="J372" s="271"/>
      <c r="K372" s="269"/>
      <c r="L372" s="270"/>
      <c r="M372" s="270"/>
      <c r="N372" s="269"/>
      <c r="O372" s="270"/>
      <c r="P372" s="270"/>
      <c r="Q372" s="270"/>
      <c r="R372" s="270"/>
      <c r="S372" s="270"/>
      <c r="T372" s="270"/>
      <c r="U372" s="270"/>
      <c r="V372" s="270"/>
      <c r="W372" s="270"/>
      <c r="X372" s="270"/>
      <c r="Y372" s="270"/>
      <c r="Z372" s="269"/>
      <c r="AA372" s="269"/>
      <c r="AB372" s="269"/>
      <c r="AC372" s="269"/>
      <c r="AD372" s="281"/>
      <c r="AE372" s="281"/>
      <c r="AF372" s="276"/>
      <c r="AG372" s="276"/>
      <c r="AH372" s="281"/>
      <c r="AI372" s="281"/>
      <c r="AJ372" s="269"/>
      <c r="AK372" s="276"/>
      <c r="AL372" s="276"/>
      <c r="AM372" s="270"/>
      <c r="AN372" s="270"/>
      <c r="AO372" s="270"/>
      <c r="AP372" s="270"/>
      <c r="AQ372" s="273"/>
      <c r="AR372" s="273"/>
      <c r="AS372" s="273"/>
      <c r="AT372" s="273"/>
      <c r="AU372" s="270"/>
      <c r="AV372" s="276"/>
      <c r="AW372" s="276"/>
      <c r="AX372" s="275"/>
      <c r="AY372" s="276"/>
      <c r="AZ372" s="276"/>
      <c r="BA372" s="275"/>
      <c r="BB372" s="276"/>
      <c r="BC372" s="276"/>
      <c r="BD372" s="276"/>
      <c r="BE372" s="276"/>
      <c r="BF372" s="270"/>
      <c r="BG372" s="351"/>
      <c r="BH372" s="270"/>
      <c r="BI372" s="270"/>
      <c r="BJ372" s="276"/>
      <c r="BK372" s="276"/>
      <c r="BL372" s="370"/>
      <c r="BM372" s="373"/>
      <c r="BN372" s="370"/>
      <c r="BO372" s="282"/>
      <c r="BP372" s="276"/>
      <c r="BQ372" s="273"/>
      <c r="BR372" s="281"/>
      <c r="BS372" s="276"/>
      <c r="BT372" s="272"/>
      <c r="BU372" s="272"/>
      <c r="BV372" s="272"/>
      <c r="BW372" s="272"/>
      <c r="BX372" s="272"/>
      <c r="BY372" s="272"/>
      <c r="BZ372" s="272"/>
      <c r="CA372" s="277"/>
      <c r="CB372" s="273"/>
      <c r="CC372" s="276"/>
      <c r="CD372" s="275"/>
      <c r="CE372" s="275"/>
      <c r="CF372" s="270"/>
      <c r="CG372" s="270"/>
      <c r="CH372" s="269"/>
      <c r="CI372" s="281"/>
      <c r="CJ372" s="270"/>
      <c r="CK372" s="278"/>
      <c r="CL372" s="278"/>
      <c r="CM372" s="278"/>
      <c r="CN372" s="279"/>
      <c r="CO372" s="279"/>
      <c r="CP372" s="269"/>
      <c r="CQ372" s="281"/>
      <c r="CR372" s="276"/>
      <c r="CS372" s="272"/>
      <c r="CT372" s="272"/>
      <c r="CU372" s="278"/>
      <c r="CV372" s="278"/>
      <c r="CW372" s="278"/>
      <c r="CX372" s="278"/>
      <c r="CY372" s="278"/>
      <c r="CZ372" s="278"/>
      <c r="DA372" s="278"/>
      <c r="DB372" s="281"/>
      <c r="DC372" s="276"/>
      <c r="DD372" s="276"/>
      <c r="DE372" s="269"/>
      <c r="DF372" s="269"/>
      <c r="DG372" s="270"/>
      <c r="DH372" s="270"/>
      <c r="DI372" s="276"/>
      <c r="DJ372" s="276"/>
      <c r="DK372" s="276"/>
      <c r="DL372" s="276"/>
      <c r="DM372" s="272"/>
      <c r="DN372" s="269"/>
      <c r="DO372" s="269"/>
      <c r="DP372" s="272"/>
      <c r="DQ372" s="269"/>
      <c r="DR372" s="281"/>
      <c r="DS372" s="269"/>
      <c r="DT372" s="274"/>
      <c r="DU372" s="275"/>
      <c r="DV372" s="275"/>
      <c r="DW372" s="273"/>
      <c r="DX372" s="273"/>
      <c r="DY372" s="275"/>
      <c r="DZ372" s="275"/>
      <c r="EA372" s="275"/>
      <c r="EB372" s="275"/>
      <c r="EC372" s="275"/>
      <c r="ED372" s="275"/>
      <c r="EE372" s="275"/>
      <c r="EF372" s="275"/>
      <c r="EG372" s="275"/>
      <c r="EH372" s="275"/>
      <c r="EI372" s="275"/>
      <c r="EJ372" s="275"/>
      <c r="EK372" s="273"/>
      <c r="EL372" s="289"/>
      <c r="EM372" s="289"/>
      <c r="EN372" s="289"/>
      <c r="EO372" s="289"/>
      <c r="EP372" s="289"/>
      <c r="EQ372" s="289"/>
      <c r="ER372" s="289"/>
      <c r="ES372" s="289"/>
      <c r="ET372" s="289"/>
      <c r="EU372" s="289"/>
      <c r="EV372" s="289"/>
      <c r="EW372" s="289"/>
      <c r="EX372" s="289"/>
      <c r="EY372" s="289"/>
      <c r="EZ372" s="289"/>
      <c r="FA372" s="289"/>
      <c r="FB372" s="289"/>
      <c r="FC372" s="289"/>
      <c r="FD372" s="289"/>
      <c r="FE372" s="290"/>
      <c r="FF372" s="290"/>
      <c r="FG372" s="290"/>
      <c r="FH372" s="290"/>
      <c r="FI372" s="290"/>
      <c r="FJ372" s="290"/>
      <c r="FK372" s="290"/>
      <c r="FL372" s="290"/>
      <c r="FM372" s="290"/>
      <c r="FN372" s="290"/>
      <c r="FO372" s="290"/>
      <c r="FP372" s="290"/>
      <c r="FQ372" s="290"/>
      <c r="FR372" s="290"/>
      <c r="FS372" s="290"/>
      <c r="FT372" s="290"/>
      <c r="FU372" s="290"/>
      <c r="FV372" s="290"/>
      <c r="FW372" s="290"/>
      <c r="FX372" s="268"/>
      <c r="FY372" s="268"/>
      <c r="FZ372" s="268"/>
      <c r="GA372" s="268"/>
      <c r="GB372" s="268"/>
      <c r="GC372" s="268"/>
      <c r="GD372" s="268"/>
      <c r="GE372" s="268"/>
      <c r="GF372" s="268"/>
      <c r="GG372" s="268"/>
      <c r="GH372" s="268"/>
      <c r="GI372" s="268"/>
      <c r="GJ372" s="268"/>
      <c r="GK372" s="268"/>
      <c r="GL372" s="268"/>
      <c r="GM372" s="268"/>
      <c r="GN372" s="268"/>
      <c r="GO372" s="268"/>
      <c r="HB372" s="294"/>
      <c r="HC372" s="294"/>
      <c r="HL372" s="341"/>
      <c r="HM372" s="341"/>
      <c r="HN372" s="341"/>
    </row>
    <row r="373" spans="1:222" x14ac:dyDescent="0.3">
      <c r="A373" s="269"/>
      <c r="B373" s="270"/>
      <c r="C373" s="270"/>
      <c r="D373" s="269"/>
      <c r="E373" s="281"/>
      <c r="F373" s="269"/>
      <c r="G373" s="384"/>
      <c r="H373" s="276"/>
      <c r="I373" s="272"/>
      <c r="J373" s="271"/>
      <c r="K373" s="269"/>
      <c r="L373" s="270"/>
      <c r="M373" s="270"/>
      <c r="N373" s="269"/>
      <c r="O373" s="270"/>
      <c r="P373" s="270"/>
      <c r="Q373" s="270"/>
      <c r="R373" s="270"/>
      <c r="S373" s="270"/>
      <c r="T373" s="270"/>
      <c r="U373" s="270"/>
      <c r="V373" s="270"/>
      <c r="W373" s="270"/>
      <c r="X373" s="270"/>
      <c r="Y373" s="270"/>
      <c r="Z373" s="269"/>
      <c r="AA373" s="269"/>
      <c r="AB373" s="269"/>
      <c r="AC373" s="269"/>
      <c r="AD373" s="281"/>
      <c r="AE373" s="281"/>
      <c r="AF373" s="276"/>
      <c r="AG373" s="276"/>
      <c r="AH373" s="281"/>
      <c r="AI373" s="281"/>
      <c r="AJ373" s="269"/>
      <c r="AK373" s="276"/>
      <c r="AL373" s="276"/>
      <c r="AM373" s="270"/>
      <c r="AN373" s="270"/>
      <c r="AO373" s="270"/>
      <c r="AP373" s="270"/>
      <c r="AQ373" s="273"/>
      <c r="AR373" s="273"/>
      <c r="AS373" s="273"/>
      <c r="AT373" s="273"/>
      <c r="AU373" s="270"/>
      <c r="AV373" s="276"/>
      <c r="AW373" s="276"/>
      <c r="AX373" s="275"/>
      <c r="AY373" s="276"/>
      <c r="AZ373" s="276"/>
      <c r="BA373" s="275"/>
      <c r="BB373" s="276"/>
      <c r="BC373" s="276"/>
      <c r="BD373" s="276"/>
      <c r="BE373" s="276"/>
      <c r="BF373" s="270"/>
      <c r="BG373" s="351"/>
      <c r="BH373" s="270"/>
      <c r="BI373" s="270"/>
      <c r="BJ373" s="276"/>
      <c r="BK373" s="276"/>
      <c r="BL373" s="370"/>
      <c r="BM373" s="373"/>
      <c r="BN373" s="370"/>
      <c r="BO373" s="282"/>
      <c r="BP373" s="276"/>
      <c r="BQ373" s="273"/>
      <c r="BR373" s="281"/>
      <c r="BS373" s="276"/>
      <c r="BT373" s="272"/>
      <c r="BU373" s="272"/>
      <c r="BV373" s="272"/>
      <c r="BW373" s="272"/>
      <c r="BX373" s="272"/>
      <c r="BY373" s="272"/>
      <c r="BZ373" s="272"/>
      <c r="CA373" s="277"/>
      <c r="CB373" s="273"/>
      <c r="CC373" s="276"/>
      <c r="CD373" s="275"/>
      <c r="CE373" s="275"/>
      <c r="CF373" s="270"/>
      <c r="CG373" s="270"/>
      <c r="CH373" s="269"/>
      <c r="CI373" s="281"/>
      <c r="CJ373" s="270"/>
      <c r="CK373" s="278"/>
      <c r="CL373" s="278"/>
      <c r="CM373" s="278"/>
      <c r="CN373" s="279"/>
      <c r="CO373" s="279"/>
      <c r="CP373" s="269"/>
      <c r="CQ373" s="281"/>
      <c r="CR373" s="276"/>
      <c r="CS373" s="272"/>
      <c r="CT373" s="272"/>
      <c r="CU373" s="278"/>
      <c r="CV373" s="278"/>
      <c r="CW373" s="278"/>
      <c r="CX373" s="278"/>
      <c r="CY373" s="278"/>
      <c r="CZ373" s="278"/>
      <c r="DA373" s="278"/>
      <c r="DB373" s="281"/>
      <c r="DC373" s="276"/>
      <c r="DD373" s="276"/>
      <c r="DE373" s="269"/>
      <c r="DF373" s="269"/>
      <c r="DG373" s="270"/>
      <c r="DH373" s="270"/>
      <c r="DI373" s="276"/>
      <c r="DJ373" s="276"/>
      <c r="DK373" s="276"/>
      <c r="DL373" s="276"/>
      <c r="DM373" s="272"/>
      <c r="DN373" s="269"/>
      <c r="DO373" s="269"/>
      <c r="DP373" s="272"/>
      <c r="DQ373" s="269"/>
      <c r="DR373" s="281"/>
      <c r="DS373" s="269"/>
      <c r="DT373" s="274"/>
      <c r="DU373" s="275"/>
      <c r="DV373" s="275"/>
      <c r="DW373" s="273"/>
      <c r="DX373" s="273"/>
      <c r="DY373" s="275"/>
      <c r="DZ373" s="275"/>
      <c r="EA373" s="275"/>
      <c r="EB373" s="275"/>
      <c r="EC373" s="275"/>
      <c r="ED373" s="275"/>
      <c r="EE373" s="275"/>
      <c r="EF373" s="275"/>
      <c r="EG373" s="275"/>
      <c r="EH373" s="275"/>
      <c r="EI373" s="275"/>
      <c r="EJ373" s="275"/>
      <c r="EK373" s="273"/>
      <c r="EL373" s="289"/>
      <c r="EM373" s="289"/>
      <c r="EN373" s="289"/>
      <c r="EO373" s="289"/>
      <c r="EP373" s="289"/>
      <c r="EQ373" s="289"/>
      <c r="ER373" s="289"/>
      <c r="ES373" s="289"/>
      <c r="ET373" s="289"/>
      <c r="EU373" s="289"/>
      <c r="EV373" s="289"/>
      <c r="EW373" s="289"/>
      <c r="EX373" s="289"/>
      <c r="EY373" s="289"/>
      <c r="EZ373" s="289"/>
      <c r="FA373" s="289"/>
      <c r="FB373" s="289"/>
      <c r="FC373" s="289"/>
      <c r="FD373" s="289"/>
      <c r="FE373" s="290"/>
      <c r="FF373" s="290"/>
      <c r="FG373" s="290"/>
      <c r="FH373" s="290"/>
      <c r="FI373" s="290"/>
      <c r="FJ373" s="290"/>
      <c r="FK373" s="290"/>
      <c r="FL373" s="290"/>
      <c r="FM373" s="290"/>
      <c r="FN373" s="290"/>
      <c r="FO373" s="290"/>
      <c r="FP373" s="290"/>
      <c r="FQ373" s="290"/>
      <c r="FR373" s="290"/>
      <c r="FS373" s="290"/>
      <c r="FT373" s="290"/>
      <c r="FU373" s="290"/>
      <c r="FV373" s="290"/>
      <c r="FW373" s="290"/>
      <c r="FX373" s="268"/>
      <c r="FY373" s="268"/>
      <c r="FZ373" s="268"/>
      <c r="GA373" s="268"/>
      <c r="GB373" s="268"/>
      <c r="GC373" s="268"/>
      <c r="GD373" s="268"/>
      <c r="GE373" s="268"/>
      <c r="GF373" s="268"/>
      <c r="GG373" s="268"/>
      <c r="GH373" s="268"/>
      <c r="GI373" s="268"/>
      <c r="GJ373" s="268"/>
      <c r="GK373" s="268"/>
      <c r="GL373" s="268"/>
      <c r="GM373" s="268"/>
      <c r="GN373" s="268"/>
      <c r="GO373" s="268"/>
      <c r="HB373" s="294"/>
      <c r="HC373" s="294"/>
      <c r="HL373" s="341"/>
      <c r="HM373" s="341"/>
      <c r="HN373" s="341"/>
    </row>
    <row r="374" spans="1:222" x14ac:dyDescent="0.3">
      <c r="A374" s="269"/>
      <c r="B374" s="270"/>
      <c r="C374" s="270"/>
      <c r="D374" s="269"/>
      <c r="E374" s="281"/>
      <c r="F374" s="269"/>
      <c r="G374" s="384"/>
      <c r="H374" s="276"/>
      <c r="I374" s="272"/>
      <c r="J374" s="271"/>
      <c r="K374" s="269"/>
      <c r="L374" s="270"/>
      <c r="M374" s="270"/>
      <c r="N374" s="269"/>
      <c r="O374" s="270"/>
      <c r="P374" s="270"/>
      <c r="Q374" s="270"/>
      <c r="R374" s="270"/>
      <c r="S374" s="270"/>
      <c r="T374" s="270"/>
      <c r="U374" s="270"/>
      <c r="V374" s="270"/>
      <c r="W374" s="270"/>
      <c r="X374" s="270"/>
      <c r="Y374" s="270"/>
      <c r="Z374" s="269"/>
      <c r="AA374" s="269"/>
      <c r="AB374" s="269"/>
      <c r="AC374" s="269"/>
      <c r="AD374" s="281"/>
      <c r="AE374" s="281"/>
      <c r="AF374" s="276"/>
      <c r="AG374" s="276"/>
      <c r="AH374" s="281"/>
      <c r="AI374" s="281"/>
      <c r="AJ374" s="269"/>
      <c r="AK374" s="276"/>
      <c r="AL374" s="276"/>
      <c r="AM374" s="270"/>
      <c r="AN374" s="270"/>
      <c r="AO374" s="270"/>
      <c r="AP374" s="270"/>
      <c r="AQ374" s="273"/>
      <c r="AR374" s="273"/>
      <c r="AS374" s="273"/>
      <c r="AT374" s="273"/>
      <c r="AU374" s="270"/>
      <c r="AV374" s="276"/>
      <c r="AW374" s="276"/>
      <c r="AX374" s="275"/>
      <c r="AY374" s="276"/>
      <c r="AZ374" s="276"/>
      <c r="BA374" s="275"/>
      <c r="BB374" s="276"/>
      <c r="BC374" s="276"/>
      <c r="BD374" s="276"/>
      <c r="BE374" s="276"/>
      <c r="BF374" s="270"/>
      <c r="BG374" s="351"/>
      <c r="BH374" s="270"/>
      <c r="BI374" s="270"/>
      <c r="BJ374" s="276"/>
      <c r="BK374" s="276"/>
      <c r="BL374" s="370"/>
      <c r="BM374" s="373"/>
      <c r="BN374" s="370"/>
      <c r="BO374" s="282"/>
      <c r="BP374" s="276"/>
      <c r="BQ374" s="273"/>
      <c r="BR374" s="281"/>
      <c r="BS374" s="276"/>
      <c r="BT374" s="272"/>
      <c r="BU374" s="272"/>
      <c r="BV374" s="272"/>
      <c r="BW374" s="272"/>
      <c r="BX374" s="272"/>
      <c r="BY374" s="272"/>
      <c r="BZ374" s="272"/>
      <c r="CA374" s="277"/>
      <c r="CB374" s="273"/>
      <c r="CC374" s="276"/>
      <c r="CD374" s="275"/>
      <c r="CE374" s="275"/>
      <c r="CF374" s="270"/>
      <c r="CG374" s="270"/>
      <c r="CH374" s="269"/>
      <c r="CI374" s="281"/>
      <c r="CJ374" s="270"/>
      <c r="CK374" s="278"/>
      <c r="CL374" s="278"/>
      <c r="CM374" s="278"/>
      <c r="CN374" s="279"/>
      <c r="CO374" s="279"/>
      <c r="CP374" s="269"/>
      <c r="CQ374" s="281"/>
      <c r="CR374" s="276"/>
      <c r="CS374" s="272"/>
      <c r="CT374" s="272"/>
      <c r="CU374" s="278"/>
      <c r="CV374" s="278"/>
      <c r="CW374" s="278"/>
      <c r="CX374" s="278"/>
      <c r="CY374" s="278"/>
      <c r="CZ374" s="278"/>
      <c r="DA374" s="278"/>
      <c r="DB374" s="281"/>
      <c r="DC374" s="276"/>
      <c r="DD374" s="276"/>
      <c r="DE374" s="269"/>
      <c r="DF374" s="269"/>
      <c r="DG374" s="270"/>
      <c r="DH374" s="270"/>
      <c r="DI374" s="276"/>
      <c r="DJ374" s="276"/>
      <c r="DK374" s="276"/>
      <c r="DL374" s="276"/>
      <c r="DM374" s="272"/>
      <c r="DN374" s="269"/>
      <c r="DO374" s="269"/>
      <c r="DP374" s="272"/>
      <c r="DQ374" s="269"/>
      <c r="DR374" s="281"/>
      <c r="DS374" s="269"/>
      <c r="DT374" s="274"/>
      <c r="DU374" s="275"/>
      <c r="DV374" s="275"/>
      <c r="DW374" s="273"/>
      <c r="DX374" s="273"/>
      <c r="DY374" s="275"/>
      <c r="DZ374" s="275"/>
      <c r="EA374" s="275"/>
      <c r="EB374" s="275"/>
      <c r="EC374" s="275"/>
      <c r="ED374" s="275"/>
      <c r="EE374" s="275"/>
      <c r="EF374" s="275"/>
      <c r="EG374" s="275"/>
      <c r="EH374" s="275"/>
      <c r="EI374" s="275"/>
      <c r="EJ374" s="275"/>
      <c r="EK374" s="273"/>
      <c r="EL374" s="289"/>
      <c r="EM374" s="289"/>
      <c r="EN374" s="289"/>
      <c r="EO374" s="289"/>
      <c r="EP374" s="289"/>
      <c r="EQ374" s="289"/>
      <c r="ER374" s="289"/>
      <c r="ES374" s="289"/>
      <c r="ET374" s="289"/>
      <c r="EU374" s="289"/>
      <c r="EV374" s="289"/>
      <c r="EW374" s="289"/>
      <c r="EX374" s="289"/>
      <c r="EY374" s="289"/>
      <c r="EZ374" s="289"/>
      <c r="FA374" s="289"/>
      <c r="FB374" s="289"/>
      <c r="FC374" s="289"/>
      <c r="FD374" s="289"/>
      <c r="FE374" s="290"/>
      <c r="FF374" s="290"/>
      <c r="FG374" s="290"/>
      <c r="FH374" s="290"/>
      <c r="FI374" s="290"/>
      <c r="FJ374" s="290"/>
      <c r="FK374" s="290"/>
      <c r="FL374" s="290"/>
      <c r="FM374" s="290"/>
      <c r="FN374" s="290"/>
      <c r="FO374" s="290"/>
      <c r="FP374" s="290"/>
      <c r="FQ374" s="290"/>
      <c r="FR374" s="290"/>
      <c r="FS374" s="290"/>
      <c r="FT374" s="290"/>
      <c r="FU374" s="290"/>
      <c r="FV374" s="290"/>
      <c r="FW374" s="290"/>
      <c r="FX374" s="268"/>
      <c r="FY374" s="268"/>
      <c r="FZ374" s="268"/>
      <c r="GA374" s="268"/>
      <c r="GB374" s="268"/>
      <c r="GC374" s="268"/>
      <c r="GD374" s="268"/>
      <c r="GE374" s="268"/>
      <c r="GF374" s="268"/>
      <c r="GG374" s="268"/>
      <c r="GH374" s="268"/>
      <c r="GI374" s="268"/>
      <c r="GJ374" s="268"/>
      <c r="GK374" s="268"/>
      <c r="GL374" s="268"/>
      <c r="GM374" s="268"/>
      <c r="GN374" s="268"/>
      <c r="GO374" s="268"/>
      <c r="HB374" s="294"/>
      <c r="HC374" s="294"/>
      <c r="HL374" s="341"/>
      <c r="HM374" s="341"/>
      <c r="HN374" s="341"/>
    </row>
    <row r="375" spans="1:222" x14ac:dyDescent="0.3">
      <c r="A375" s="269"/>
      <c r="B375" s="270"/>
      <c r="C375" s="270"/>
      <c r="D375" s="269"/>
      <c r="E375" s="281"/>
      <c r="F375" s="269"/>
      <c r="G375" s="384"/>
      <c r="H375" s="276"/>
      <c r="I375" s="272"/>
      <c r="J375" s="271"/>
      <c r="K375" s="269"/>
      <c r="L375" s="270"/>
      <c r="M375" s="270"/>
      <c r="N375" s="269"/>
      <c r="O375" s="270"/>
      <c r="P375" s="270"/>
      <c r="Q375" s="270"/>
      <c r="R375" s="270"/>
      <c r="S375" s="270"/>
      <c r="T375" s="270"/>
      <c r="U375" s="270"/>
      <c r="V375" s="270"/>
      <c r="W375" s="270"/>
      <c r="X375" s="270"/>
      <c r="Y375" s="270"/>
      <c r="Z375" s="269"/>
      <c r="AA375" s="269"/>
      <c r="AB375" s="269"/>
      <c r="AC375" s="269"/>
      <c r="AD375" s="281"/>
      <c r="AE375" s="281"/>
      <c r="AF375" s="276"/>
      <c r="AG375" s="276"/>
      <c r="AH375" s="281"/>
      <c r="AI375" s="281"/>
      <c r="AJ375" s="269"/>
      <c r="AK375" s="276"/>
      <c r="AL375" s="276"/>
      <c r="AM375" s="270"/>
      <c r="AN375" s="270"/>
      <c r="AO375" s="270"/>
      <c r="AP375" s="270"/>
      <c r="AQ375" s="273"/>
      <c r="AR375" s="273"/>
      <c r="AS375" s="273"/>
      <c r="AT375" s="273"/>
      <c r="AU375" s="270"/>
      <c r="AV375" s="276"/>
      <c r="AW375" s="276"/>
      <c r="AX375" s="275"/>
      <c r="AY375" s="276"/>
      <c r="AZ375" s="276"/>
      <c r="BA375" s="275"/>
      <c r="BB375" s="276"/>
      <c r="BC375" s="276"/>
      <c r="BD375" s="276"/>
      <c r="BE375" s="276"/>
      <c r="BF375" s="270"/>
      <c r="BG375" s="351"/>
      <c r="BH375" s="270"/>
      <c r="BI375" s="270"/>
      <c r="BJ375" s="276"/>
      <c r="BK375" s="276"/>
      <c r="BL375" s="370"/>
      <c r="BM375" s="373"/>
      <c r="BN375" s="370"/>
      <c r="BO375" s="282"/>
      <c r="BP375" s="276"/>
      <c r="BQ375" s="273"/>
      <c r="BR375" s="281"/>
      <c r="BS375" s="276"/>
      <c r="BT375" s="272"/>
      <c r="BU375" s="272"/>
      <c r="BV375" s="272"/>
      <c r="BW375" s="272"/>
      <c r="BX375" s="272"/>
      <c r="BY375" s="272"/>
      <c r="BZ375" s="272"/>
      <c r="CA375" s="277"/>
      <c r="CB375" s="273"/>
      <c r="CC375" s="276"/>
      <c r="CD375" s="275"/>
      <c r="CE375" s="275"/>
      <c r="CF375" s="270"/>
      <c r="CG375" s="270"/>
      <c r="CH375" s="269"/>
      <c r="CI375" s="281"/>
      <c r="CJ375" s="270"/>
      <c r="CK375" s="278"/>
      <c r="CL375" s="278"/>
      <c r="CM375" s="278"/>
      <c r="CN375" s="279"/>
      <c r="CO375" s="279"/>
      <c r="CP375" s="269"/>
      <c r="CQ375" s="281"/>
      <c r="CR375" s="276"/>
      <c r="CS375" s="272"/>
      <c r="CT375" s="272"/>
      <c r="CU375" s="278"/>
      <c r="CV375" s="278"/>
      <c r="CW375" s="278"/>
      <c r="CX375" s="278"/>
      <c r="CY375" s="278"/>
      <c r="CZ375" s="278"/>
      <c r="DA375" s="278"/>
      <c r="DB375" s="281"/>
      <c r="DC375" s="276"/>
      <c r="DD375" s="276"/>
      <c r="DE375" s="269"/>
      <c r="DF375" s="269"/>
      <c r="DG375" s="270"/>
      <c r="DH375" s="270"/>
      <c r="DI375" s="276"/>
      <c r="DJ375" s="276"/>
      <c r="DK375" s="276"/>
      <c r="DL375" s="276"/>
      <c r="DM375" s="272"/>
      <c r="DN375" s="269"/>
      <c r="DO375" s="269"/>
      <c r="DP375" s="272"/>
      <c r="DQ375" s="269"/>
      <c r="DR375" s="281"/>
      <c r="DS375" s="269"/>
      <c r="DT375" s="274"/>
      <c r="DU375" s="275"/>
      <c r="DV375" s="275"/>
      <c r="DW375" s="273"/>
      <c r="DX375" s="273"/>
      <c r="DY375" s="275"/>
      <c r="DZ375" s="275"/>
      <c r="EA375" s="275"/>
      <c r="EB375" s="275"/>
      <c r="EC375" s="275"/>
      <c r="ED375" s="275"/>
      <c r="EE375" s="275"/>
      <c r="EF375" s="275"/>
      <c r="EG375" s="275"/>
      <c r="EH375" s="275"/>
      <c r="EI375" s="275"/>
      <c r="EJ375" s="275"/>
      <c r="EK375" s="273"/>
      <c r="EL375" s="289"/>
      <c r="EM375" s="289"/>
      <c r="EN375" s="289"/>
      <c r="EO375" s="289"/>
      <c r="EP375" s="289"/>
      <c r="EQ375" s="289"/>
      <c r="ER375" s="289"/>
      <c r="ES375" s="289"/>
      <c r="ET375" s="289"/>
      <c r="EU375" s="289"/>
      <c r="EV375" s="289"/>
      <c r="EW375" s="289"/>
      <c r="EX375" s="289"/>
      <c r="EY375" s="289"/>
      <c r="EZ375" s="289"/>
      <c r="FA375" s="289"/>
      <c r="FB375" s="289"/>
      <c r="FC375" s="289"/>
      <c r="FD375" s="289"/>
      <c r="FE375" s="290"/>
      <c r="FF375" s="290"/>
      <c r="FG375" s="290"/>
      <c r="FH375" s="290"/>
      <c r="FI375" s="290"/>
      <c r="FJ375" s="290"/>
      <c r="FK375" s="290"/>
      <c r="FL375" s="290"/>
      <c r="FM375" s="290"/>
      <c r="FN375" s="290"/>
      <c r="FO375" s="290"/>
      <c r="FP375" s="290"/>
      <c r="FQ375" s="290"/>
      <c r="FR375" s="290"/>
      <c r="FS375" s="290"/>
      <c r="FT375" s="290"/>
      <c r="FU375" s="290"/>
      <c r="FV375" s="290"/>
      <c r="FW375" s="290"/>
      <c r="FX375" s="268"/>
      <c r="FY375" s="268"/>
      <c r="FZ375" s="268"/>
      <c r="GA375" s="268"/>
      <c r="GB375" s="268"/>
      <c r="GC375" s="268"/>
      <c r="GD375" s="268"/>
      <c r="GE375" s="268"/>
      <c r="GF375" s="268"/>
      <c r="GG375" s="268"/>
      <c r="GH375" s="268"/>
      <c r="GI375" s="268"/>
      <c r="GJ375" s="268"/>
      <c r="GK375" s="268"/>
      <c r="GL375" s="268"/>
      <c r="GM375" s="268"/>
      <c r="GN375" s="268"/>
      <c r="GO375" s="268"/>
      <c r="HB375" s="294"/>
      <c r="HC375" s="294"/>
      <c r="HL375" s="341"/>
      <c r="HM375" s="341"/>
      <c r="HN375" s="341"/>
    </row>
    <row r="376" spans="1:222" x14ac:dyDescent="0.3">
      <c r="A376" s="269"/>
      <c r="B376" s="270"/>
      <c r="C376" s="270"/>
      <c r="D376" s="269"/>
      <c r="E376" s="281"/>
      <c r="F376" s="269"/>
      <c r="G376" s="384"/>
      <c r="H376" s="276"/>
      <c r="I376" s="272"/>
      <c r="J376" s="271"/>
      <c r="K376" s="269"/>
      <c r="L376" s="270"/>
      <c r="M376" s="270"/>
      <c r="N376" s="269"/>
      <c r="O376" s="270"/>
      <c r="P376" s="270"/>
      <c r="Q376" s="270"/>
      <c r="R376" s="270"/>
      <c r="S376" s="270"/>
      <c r="T376" s="270"/>
      <c r="U376" s="270"/>
      <c r="V376" s="270"/>
      <c r="W376" s="270"/>
      <c r="X376" s="270"/>
      <c r="Y376" s="270"/>
      <c r="Z376" s="269"/>
      <c r="AA376" s="269"/>
      <c r="AB376" s="269"/>
      <c r="AC376" s="269"/>
      <c r="AD376" s="281"/>
      <c r="AE376" s="281"/>
      <c r="AF376" s="276"/>
      <c r="AG376" s="276"/>
      <c r="AH376" s="281"/>
      <c r="AI376" s="281"/>
      <c r="AJ376" s="269"/>
      <c r="AK376" s="276"/>
      <c r="AL376" s="276"/>
      <c r="AM376" s="270"/>
      <c r="AN376" s="270"/>
      <c r="AO376" s="270"/>
      <c r="AP376" s="270"/>
      <c r="AQ376" s="273"/>
      <c r="AR376" s="273"/>
      <c r="AS376" s="273"/>
      <c r="AT376" s="273"/>
      <c r="AU376" s="270"/>
      <c r="AV376" s="276"/>
      <c r="AW376" s="276"/>
      <c r="AX376" s="275"/>
      <c r="AY376" s="276"/>
      <c r="AZ376" s="276"/>
      <c r="BA376" s="275"/>
      <c r="BB376" s="276"/>
      <c r="BC376" s="276"/>
      <c r="BD376" s="276"/>
      <c r="BE376" s="276"/>
      <c r="BF376" s="270"/>
      <c r="BG376" s="351"/>
      <c r="BH376" s="270"/>
      <c r="BI376" s="270"/>
      <c r="BJ376" s="276"/>
      <c r="BK376" s="276"/>
      <c r="BL376" s="370"/>
      <c r="BM376" s="373"/>
      <c r="BN376" s="370"/>
      <c r="BO376" s="282"/>
      <c r="BP376" s="276"/>
      <c r="BQ376" s="273"/>
      <c r="BR376" s="281"/>
      <c r="BS376" s="276"/>
      <c r="BT376" s="272"/>
      <c r="BU376" s="272"/>
      <c r="BV376" s="272"/>
      <c r="BW376" s="272"/>
      <c r="BX376" s="272"/>
      <c r="BY376" s="272"/>
      <c r="BZ376" s="272"/>
      <c r="CA376" s="277"/>
      <c r="CB376" s="273"/>
      <c r="CC376" s="276"/>
      <c r="CD376" s="275"/>
      <c r="CE376" s="275"/>
      <c r="CF376" s="270"/>
      <c r="CG376" s="270"/>
      <c r="CH376" s="269"/>
      <c r="CI376" s="281"/>
      <c r="CJ376" s="270"/>
      <c r="CK376" s="278"/>
      <c r="CL376" s="278"/>
      <c r="CM376" s="278"/>
      <c r="CN376" s="279"/>
      <c r="CO376" s="279"/>
      <c r="CP376" s="269"/>
      <c r="CQ376" s="281"/>
      <c r="CR376" s="276"/>
      <c r="CS376" s="272"/>
      <c r="CT376" s="272"/>
      <c r="CU376" s="278"/>
      <c r="CV376" s="278"/>
      <c r="CW376" s="278"/>
      <c r="CX376" s="278"/>
      <c r="CY376" s="278"/>
      <c r="CZ376" s="278"/>
      <c r="DA376" s="278"/>
      <c r="DB376" s="281"/>
      <c r="DC376" s="276"/>
      <c r="DD376" s="276"/>
      <c r="DE376" s="269"/>
      <c r="DF376" s="269"/>
      <c r="DG376" s="270"/>
      <c r="DH376" s="270"/>
      <c r="DI376" s="276"/>
      <c r="DJ376" s="276"/>
      <c r="DK376" s="276"/>
      <c r="DL376" s="276"/>
      <c r="DM376" s="272"/>
      <c r="DN376" s="269"/>
      <c r="DO376" s="269"/>
      <c r="DP376" s="272"/>
      <c r="DQ376" s="269"/>
      <c r="DR376" s="281"/>
      <c r="DS376" s="269"/>
      <c r="DT376" s="274"/>
      <c r="DU376" s="275"/>
      <c r="DV376" s="275"/>
      <c r="DW376" s="273"/>
      <c r="DX376" s="273"/>
      <c r="DY376" s="275"/>
      <c r="DZ376" s="275"/>
      <c r="EA376" s="275"/>
      <c r="EB376" s="275"/>
      <c r="EC376" s="275"/>
      <c r="ED376" s="275"/>
      <c r="EE376" s="275"/>
      <c r="EF376" s="275"/>
      <c r="EG376" s="275"/>
      <c r="EH376" s="275"/>
      <c r="EI376" s="275"/>
      <c r="EJ376" s="275"/>
      <c r="EK376" s="273"/>
      <c r="EL376" s="289"/>
      <c r="EM376" s="289"/>
      <c r="EN376" s="289"/>
      <c r="EO376" s="289"/>
      <c r="EP376" s="289"/>
      <c r="EQ376" s="289"/>
      <c r="ER376" s="289"/>
      <c r="ES376" s="289"/>
      <c r="ET376" s="289"/>
      <c r="EU376" s="289"/>
      <c r="EV376" s="289"/>
      <c r="EW376" s="289"/>
      <c r="EX376" s="289"/>
      <c r="EY376" s="289"/>
      <c r="EZ376" s="289"/>
      <c r="FA376" s="289"/>
      <c r="FB376" s="289"/>
      <c r="FC376" s="289"/>
      <c r="FD376" s="289"/>
      <c r="FE376" s="290"/>
      <c r="FF376" s="290"/>
      <c r="FG376" s="290"/>
      <c r="FH376" s="290"/>
      <c r="FI376" s="290"/>
      <c r="FJ376" s="290"/>
      <c r="FK376" s="290"/>
      <c r="FL376" s="290"/>
      <c r="FM376" s="290"/>
      <c r="FN376" s="290"/>
      <c r="FO376" s="290"/>
      <c r="FP376" s="290"/>
      <c r="FQ376" s="290"/>
      <c r="FR376" s="290"/>
      <c r="FS376" s="290"/>
      <c r="FT376" s="290"/>
      <c r="FU376" s="290"/>
      <c r="FV376" s="290"/>
      <c r="FW376" s="290"/>
      <c r="FX376" s="268"/>
      <c r="FY376" s="268"/>
      <c r="FZ376" s="268"/>
      <c r="GA376" s="268"/>
      <c r="GB376" s="268"/>
      <c r="GC376" s="268"/>
      <c r="GD376" s="268"/>
      <c r="GE376" s="268"/>
      <c r="GF376" s="268"/>
      <c r="GG376" s="268"/>
      <c r="GH376" s="268"/>
      <c r="GI376" s="268"/>
      <c r="GJ376" s="268"/>
      <c r="GK376" s="268"/>
      <c r="GL376" s="268"/>
      <c r="GM376" s="268"/>
      <c r="GN376" s="268"/>
      <c r="GO376" s="268"/>
      <c r="HB376" s="294"/>
      <c r="HC376" s="294"/>
      <c r="HL376" s="341"/>
      <c r="HM376" s="341"/>
      <c r="HN376" s="341"/>
    </row>
    <row r="377" spans="1:222" x14ac:dyDescent="0.3">
      <c r="A377" s="269"/>
      <c r="B377" s="270"/>
      <c r="C377" s="270"/>
      <c r="D377" s="269"/>
      <c r="E377" s="281"/>
      <c r="F377" s="269"/>
      <c r="G377" s="384"/>
      <c r="H377" s="276"/>
      <c r="I377" s="272"/>
      <c r="J377" s="271"/>
      <c r="K377" s="269"/>
      <c r="L377" s="270"/>
      <c r="M377" s="270"/>
      <c r="N377" s="269"/>
      <c r="O377" s="270"/>
      <c r="P377" s="270"/>
      <c r="Q377" s="270"/>
      <c r="R377" s="270"/>
      <c r="S377" s="270"/>
      <c r="T377" s="270"/>
      <c r="U377" s="270"/>
      <c r="V377" s="270"/>
      <c r="W377" s="270"/>
      <c r="X377" s="270"/>
      <c r="Y377" s="270"/>
      <c r="Z377" s="269"/>
      <c r="AA377" s="269"/>
      <c r="AB377" s="269"/>
      <c r="AC377" s="269"/>
      <c r="AD377" s="281"/>
      <c r="AE377" s="281"/>
      <c r="AF377" s="276"/>
      <c r="AG377" s="276"/>
      <c r="AH377" s="281"/>
      <c r="AI377" s="281"/>
      <c r="AJ377" s="269"/>
      <c r="AK377" s="276"/>
      <c r="AL377" s="276"/>
      <c r="AM377" s="270"/>
      <c r="AN377" s="270"/>
      <c r="AO377" s="270"/>
      <c r="AP377" s="270"/>
      <c r="AQ377" s="273"/>
      <c r="AR377" s="273"/>
      <c r="AS377" s="273"/>
      <c r="AT377" s="273"/>
      <c r="AU377" s="270"/>
      <c r="AV377" s="276"/>
      <c r="AW377" s="276"/>
      <c r="AX377" s="275"/>
      <c r="AY377" s="276"/>
      <c r="AZ377" s="276"/>
      <c r="BA377" s="275"/>
      <c r="BB377" s="276"/>
      <c r="BC377" s="276"/>
      <c r="BD377" s="276"/>
      <c r="BE377" s="276"/>
      <c r="BF377" s="270"/>
      <c r="BG377" s="351"/>
      <c r="BH377" s="270"/>
      <c r="BI377" s="270"/>
      <c r="BJ377" s="276"/>
      <c r="BK377" s="276"/>
      <c r="BL377" s="370"/>
      <c r="BM377" s="373"/>
      <c r="BN377" s="370"/>
      <c r="BO377" s="282"/>
      <c r="BP377" s="276"/>
      <c r="BQ377" s="273"/>
      <c r="BR377" s="281"/>
      <c r="BS377" s="276"/>
      <c r="BT377" s="272"/>
      <c r="BU377" s="272"/>
      <c r="BV377" s="272"/>
      <c r="BW377" s="272"/>
      <c r="BX377" s="272"/>
      <c r="BY377" s="272"/>
      <c r="BZ377" s="272"/>
      <c r="CA377" s="277"/>
      <c r="CB377" s="273"/>
      <c r="CC377" s="276"/>
      <c r="CD377" s="275"/>
      <c r="CE377" s="275"/>
      <c r="CF377" s="270"/>
      <c r="CG377" s="270"/>
      <c r="CH377" s="269"/>
      <c r="CI377" s="281"/>
      <c r="CJ377" s="270"/>
      <c r="CK377" s="278"/>
      <c r="CL377" s="278"/>
      <c r="CM377" s="278"/>
      <c r="CN377" s="279"/>
      <c r="CO377" s="279"/>
      <c r="CP377" s="269"/>
      <c r="CQ377" s="281"/>
      <c r="CR377" s="276"/>
      <c r="CS377" s="272"/>
      <c r="CT377" s="272"/>
      <c r="CU377" s="278"/>
      <c r="CV377" s="278"/>
      <c r="CW377" s="278"/>
      <c r="CX377" s="278"/>
      <c r="CY377" s="278"/>
      <c r="CZ377" s="278"/>
      <c r="DA377" s="278"/>
      <c r="DB377" s="281"/>
      <c r="DC377" s="276"/>
      <c r="DD377" s="276"/>
      <c r="DE377" s="269"/>
      <c r="DF377" s="269"/>
      <c r="DG377" s="270"/>
      <c r="DH377" s="270"/>
      <c r="DI377" s="276"/>
      <c r="DJ377" s="276"/>
      <c r="DK377" s="276"/>
      <c r="DL377" s="276"/>
      <c r="DM377" s="272"/>
      <c r="DN377" s="269"/>
      <c r="DO377" s="269"/>
      <c r="DP377" s="272"/>
      <c r="DQ377" s="269"/>
      <c r="DR377" s="281"/>
      <c r="DS377" s="269"/>
      <c r="DT377" s="274"/>
      <c r="DU377" s="275"/>
      <c r="DV377" s="275"/>
      <c r="DW377" s="273"/>
      <c r="DX377" s="273"/>
      <c r="DY377" s="275"/>
      <c r="DZ377" s="275"/>
      <c r="EA377" s="275"/>
      <c r="EB377" s="275"/>
      <c r="EC377" s="275"/>
      <c r="ED377" s="275"/>
      <c r="EE377" s="275"/>
      <c r="EF377" s="275"/>
      <c r="EG377" s="275"/>
      <c r="EH377" s="275"/>
      <c r="EI377" s="275"/>
      <c r="EJ377" s="275"/>
      <c r="EK377" s="273"/>
      <c r="EL377" s="289"/>
      <c r="EM377" s="289"/>
      <c r="EN377" s="289"/>
      <c r="EO377" s="289"/>
      <c r="EP377" s="289"/>
      <c r="EQ377" s="289"/>
      <c r="ER377" s="289"/>
      <c r="ES377" s="289"/>
      <c r="ET377" s="289"/>
      <c r="EU377" s="289"/>
      <c r="EV377" s="289"/>
      <c r="EW377" s="289"/>
      <c r="EX377" s="289"/>
      <c r="EY377" s="289"/>
      <c r="EZ377" s="289"/>
      <c r="FA377" s="289"/>
      <c r="FB377" s="289"/>
      <c r="FC377" s="289"/>
      <c r="FD377" s="289"/>
      <c r="FE377" s="290"/>
      <c r="FF377" s="290"/>
      <c r="FG377" s="290"/>
      <c r="FH377" s="290"/>
      <c r="FI377" s="290"/>
      <c r="FJ377" s="290"/>
      <c r="FK377" s="290"/>
      <c r="FL377" s="290"/>
      <c r="FM377" s="290"/>
      <c r="FN377" s="290"/>
      <c r="FO377" s="290"/>
      <c r="FP377" s="290"/>
      <c r="FQ377" s="290"/>
      <c r="FR377" s="290"/>
      <c r="FS377" s="290"/>
      <c r="FT377" s="290"/>
      <c r="FU377" s="290"/>
      <c r="FV377" s="290"/>
      <c r="FW377" s="290"/>
      <c r="FX377" s="268"/>
      <c r="FY377" s="268"/>
      <c r="FZ377" s="268"/>
      <c r="GA377" s="268"/>
      <c r="GB377" s="268"/>
      <c r="GC377" s="268"/>
      <c r="GD377" s="268"/>
      <c r="GE377" s="268"/>
      <c r="GF377" s="268"/>
      <c r="GG377" s="268"/>
      <c r="GH377" s="268"/>
      <c r="GI377" s="268"/>
      <c r="GJ377" s="268"/>
      <c r="GK377" s="268"/>
      <c r="GL377" s="268"/>
      <c r="GM377" s="268"/>
      <c r="GN377" s="268"/>
      <c r="GO377" s="268"/>
      <c r="HB377" s="294"/>
      <c r="HC377" s="294"/>
      <c r="HL377" s="341"/>
      <c r="HM377" s="341"/>
      <c r="HN377" s="341"/>
    </row>
    <row r="378" spans="1:222" x14ac:dyDescent="0.3">
      <c r="A378" s="269"/>
      <c r="B378" s="270"/>
      <c r="C378" s="270"/>
      <c r="D378" s="269"/>
      <c r="E378" s="281"/>
      <c r="F378" s="269"/>
      <c r="G378" s="384"/>
      <c r="H378" s="276"/>
      <c r="I378" s="272"/>
      <c r="J378" s="271"/>
      <c r="K378" s="269"/>
      <c r="L378" s="270"/>
      <c r="M378" s="270"/>
      <c r="N378" s="269"/>
      <c r="O378" s="270"/>
      <c r="P378" s="270"/>
      <c r="Q378" s="270"/>
      <c r="R378" s="270"/>
      <c r="S378" s="270"/>
      <c r="T378" s="270"/>
      <c r="U378" s="270"/>
      <c r="V378" s="270"/>
      <c r="W378" s="270"/>
      <c r="X378" s="270"/>
      <c r="Y378" s="270"/>
      <c r="Z378" s="269"/>
      <c r="AA378" s="269"/>
      <c r="AB378" s="269"/>
      <c r="AC378" s="269"/>
      <c r="AD378" s="281"/>
      <c r="AE378" s="281"/>
      <c r="AF378" s="276"/>
      <c r="AG378" s="276"/>
      <c r="AH378" s="281"/>
      <c r="AI378" s="281"/>
      <c r="AJ378" s="269"/>
      <c r="AK378" s="276"/>
      <c r="AL378" s="276"/>
      <c r="AM378" s="270"/>
      <c r="AN378" s="270"/>
      <c r="AO378" s="270"/>
      <c r="AP378" s="270"/>
      <c r="AQ378" s="273"/>
      <c r="AR378" s="273"/>
      <c r="AS378" s="273"/>
      <c r="AT378" s="273"/>
      <c r="AU378" s="270"/>
      <c r="AV378" s="276"/>
      <c r="AW378" s="276"/>
      <c r="AX378" s="275"/>
      <c r="AY378" s="276"/>
      <c r="AZ378" s="276"/>
      <c r="BA378" s="275"/>
      <c r="BB378" s="276"/>
      <c r="BC378" s="276"/>
      <c r="BD378" s="276"/>
      <c r="BE378" s="276"/>
      <c r="BF378" s="270"/>
      <c r="BG378" s="351"/>
      <c r="BH378" s="270"/>
      <c r="BI378" s="270"/>
      <c r="BJ378" s="276"/>
      <c r="BK378" s="276"/>
      <c r="BL378" s="370"/>
      <c r="BM378" s="373"/>
      <c r="BN378" s="370"/>
      <c r="BO378" s="282"/>
      <c r="BP378" s="276"/>
      <c r="BQ378" s="273"/>
      <c r="BR378" s="281"/>
      <c r="BS378" s="276"/>
      <c r="BT378" s="272"/>
      <c r="BU378" s="272"/>
      <c r="BV378" s="272"/>
      <c r="BW378" s="272"/>
      <c r="BX378" s="272"/>
      <c r="BY378" s="272"/>
      <c r="BZ378" s="272"/>
      <c r="CA378" s="277"/>
      <c r="CB378" s="273"/>
      <c r="CC378" s="276"/>
      <c r="CD378" s="275"/>
      <c r="CE378" s="275"/>
      <c r="CF378" s="270"/>
      <c r="CG378" s="270"/>
      <c r="CH378" s="269"/>
      <c r="CI378" s="281"/>
      <c r="CJ378" s="270"/>
      <c r="CK378" s="278"/>
      <c r="CL378" s="278"/>
      <c r="CM378" s="278"/>
      <c r="CN378" s="279"/>
      <c r="CO378" s="279"/>
      <c r="CP378" s="269"/>
      <c r="CQ378" s="281"/>
      <c r="CR378" s="276"/>
      <c r="CS378" s="272"/>
      <c r="CT378" s="272"/>
      <c r="CU378" s="278"/>
      <c r="CV378" s="278"/>
      <c r="CW378" s="278"/>
      <c r="CX378" s="278"/>
      <c r="CY378" s="278"/>
      <c r="CZ378" s="278"/>
      <c r="DA378" s="278"/>
      <c r="DB378" s="281"/>
      <c r="DC378" s="276"/>
      <c r="DD378" s="276"/>
      <c r="DE378" s="269"/>
      <c r="DF378" s="269"/>
      <c r="DG378" s="270"/>
      <c r="DH378" s="270"/>
      <c r="DI378" s="276"/>
      <c r="DJ378" s="276"/>
      <c r="DK378" s="276"/>
      <c r="DL378" s="276"/>
      <c r="DM378" s="272"/>
      <c r="DN378" s="269"/>
      <c r="DO378" s="269"/>
      <c r="DP378" s="272"/>
      <c r="DQ378" s="269"/>
      <c r="DR378" s="281"/>
      <c r="DS378" s="269"/>
      <c r="DT378" s="274"/>
      <c r="DU378" s="275"/>
      <c r="DV378" s="275"/>
      <c r="DW378" s="273"/>
      <c r="DX378" s="273"/>
      <c r="DY378" s="275"/>
      <c r="DZ378" s="275"/>
      <c r="EA378" s="275"/>
      <c r="EB378" s="275"/>
      <c r="EC378" s="275"/>
      <c r="ED378" s="275"/>
      <c r="EE378" s="275"/>
      <c r="EF378" s="275"/>
      <c r="EG378" s="275"/>
      <c r="EH378" s="275"/>
      <c r="EI378" s="275"/>
      <c r="EJ378" s="275"/>
      <c r="EK378" s="273"/>
      <c r="EL378" s="289"/>
      <c r="EM378" s="289"/>
      <c r="EN378" s="289"/>
      <c r="EO378" s="289"/>
      <c r="EP378" s="289"/>
      <c r="EQ378" s="289"/>
      <c r="ER378" s="289"/>
      <c r="ES378" s="289"/>
      <c r="ET378" s="289"/>
      <c r="EU378" s="289"/>
      <c r="EV378" s="289"/>
      <c r="EW378" s="289"/>
      <c r="EX378" s="289"/>
      <c r="EY378" s="289"/>
      <c r="EZ378" s="289"/>
      <c r="FA378" s="289"/>
      <c r="FB378" s="289"/>
      <c r="FC378" s="289"/>
      <c r="FD378" s="289"/>
      <c r="FE378" s="290"/>
      <c r="FF378" s="290"/>
      <c r="FG378" s="290"/>
      <c r="FH378" s="290"/>
      <c r="FI378" s="290"/>
      <c r="FJ378" s="290"/>
      <c r="FK378" s="290"/>
      <c r="FL378" s="290"/>
      <c r="FM378" s="290"/>
      <c r="FN378" s="290"/>
      <c r="FO378" s="290"/>
      <c r="FP378" s="290"/>
      <c r="FQ378" s="290"/>
      <c r="FR378" s="290"/>
      <c r="FS378" s="290"/>
      <c r="FT378" s="290"/>
      <c r="FU378" s="290"/>
      <c r="FV378" s="290"/>
      <c r="FW378" s="290"/>
      <c r="FX378" s="268"/>
      <c r="FY378" s="268"/>
      <c r="FZ378" s="268"/>
      <c r="GA378" s="268"/>
      <c r="GB378" s="268"/>
      <c r="GC378" s="268"/>
      <c r="GD378" s="268"/>
      <c r="GE378" s="268"/>
      <c r="GF378" s="268"/>
      <c r="GG378" s="268"/>
      <c r="GH378" s="268"/>
      <c r="GI378" s="268"/>
      <c r="GJ378" s="268"/>
      <c r="GK378" s="268"/>
      <c r="GL378" s="268"/>
      <c r="GM378" s="268"/>
      <c r="GN378" s="268"/>
      <c r="GO378" s="268"/>
      <c r="HB378" s="294"/>
      <c r="HC378" s="294"/>
      <c r="HL378" s="341"/>
      <c r="HM378" s="341"/>
      <c r="HN378" s="341"/>
    </row>
    <row r="379" spans="1:222" x14ac:dyDescent="0.3">
      <c r="A379" s="269"/>
      <c r="B379" s="270"/>
      <c r="C379" s="270"/>
      <c r="D379" s="269"/>
      <c r="E379" s="281"/>
      <c r="F379" s="269"/>
      <c r="G379" s="384"/>
      <c r="H379" s="276"/>
      <c r="I379" s="272"/>
      <c r="J379" s="271"/>
      <c r="K379" s="269"/>
      <c r="L379" s="270"/>
      <c r="M379" s="270"/>
      <c r="N379" s="269"/>
      <c r="O379" s="270"/>
      <c r="P379" s="270"/>
      <c r="Q379" s="270"/>
      <c r="R379" s="270"/>
      <c r="S379" s="270"/>
      <c r="T379" s="270"/>
      <c r="U379" s="270"/>
      <c r="V379" s="270"/>
      <c r="W379" s="270"/>
      <c r="X379" s="270"/>
      <c r="Y379" s="270"/>
      <c r="Z379" s="269"/>
      <c r="AA379" s="269"/>
      <c r="AB379" s="269"/>
      <c r="AC379" s="269"/>
      <c r="AD379" s="281"/>
      <c r="AE379" s="281"/>
      <c r="AF379" s="276"/>
      <c r="AG379" s="276"/>
      <c r="AH379" s="281"/>
      <c r="AI379" s="281"/>
      <c r="AJ379" s="269"/>
      <c r="AK379" s="276"/>
      <c r="AL379" s="276"/>
      <c r="AM379" s="270"/>
      <c r="AN379" s="270"/>
      <c r="AO379" s="270"/>
      <c r="AP379" s="270"/>
      <c r="AQ379" s="273"/>
      <c r="AR379" s="273"/>
      <c r="AS379" s="273"/>
      <c r="AT379" s="273"/>
      <c r="AU379" s="270"/>
      <c r="AV379" s="276"/>
      <c r="AW379" s="276"/>
      <c r="AX379" s="275"/>
      <c r="AY379" s="276"/>
      <c r="AZ379" s="276"/>
      <c r="BA379" s="275"/>
      <c r="BB379" s="276"/>
      <c r="BC379" s="276"/>
      <c r="BD379" s="276"/>
      <c r="BE379" s="276"/>
      <c r="BF379" s="270"/>
      <c r="BG379" s="351"/>
      <c r="BH379" s="270"/>
      <c r="BI379" s="270"/>
      <c r="BJ379" s="276"/>
      <c r="BK379" s="276"/>
      <c r="BL379" s="370"/>
      <c r="BM379" s="373"/>
      <c r="BN379" s="370"/>
      <c r="BO379" s="282"/>
      <c r="BP379" s="276"/>
      <c r="BQ379" s="273"/>
      <c r="BR379" s="281"/>
      <c r="BS379" s="276"/>
      <c r="BT379" s="272"/>
      <c r="BU379" s="272"/>
      <c r="BV379" s="272"/>
      <c r="BW379" s="272"/>
      <c r="BX379" s="272"/>
      <c r="BY379" s="272"/>
      <c r="BZ379" s="272"/>
      <c r="CA379" s="277"/>
      <c r="CB379" s="273"/>
      <c r="CC379" s="276"/>
      <c r="CD379" s="275"/>
      <c r="CE379" s="275"/>
      <c r="CF379" s="270"/>
      <c r="CG379" s="270"/>
      <c r="CH379" s="269"/>
      <c r="CI379" s="281"/>
      <c r="CJ379" s="270"/>
      <c r="CK379" s="278"/>
      <c r="CL379" s="278"/>
      <c r="CM379" s="278"/>
      <c r="CN379" s="279"/>
      <c r="CO379" s="279"/>
      <c r="CP379" s="269"/>
      <c r="CQ379" s="281"/>
      <c r="CR379" s="276"/>
      <c r="CS379" s="272"/>
      <c r="CT379" s="272"/>
      <c r="CU379" s="278"/>
      <c r="CV379" s="278"/>
      <c r="CW379" s="278"/>
      <c r="CX379" s="278"/>
      <c r="CY379" s="278"/>
      <c r="CZ379" s="278"/>
      <c r="DA379" s="278"/>
      <c r="DB379" s="281"/>
      <c r="DC379" s="276"/>
      <c r="DD379" s="276"/>
      <c r="DE379" s="269"/>
      <c r="DF379" s="269"/>
      <c r="DG379" s="270"/>
      <c r="DH379" s="270"/>
      <c r="DI379" s="276"/>
      <c r="DJ379" s="276"/>
      <c r="DK379" s="276"/>
      <c r="DL379" s="276"/>
      <c r="DM379" s="272"/>
      <c r="DN379" s="269"/>
      <c r="DO379" s="269"/>
      <c r="DP379" s="272"/>
      <c r="DQ379" s="269"/>
      <c r="DR379" s="281"/>
      <c r="DS379" s="269"/>
      <c r="DT379" s="274"/>
      <c r="DU379" s="275"/>
      <c r="DV379" s="275"/>
      <c r="DW379" s="273"/>
      <c r="DX379" s="273"/>
      <c r="DY379" s="275"/>
      <c r="DZ379" s="275"/>
      <c r="EA379" s="275"/>
      <c r="EB379" s="275"/>
      <c r="EC379" s="275"/>
      <c r="ED379" s="275"/>
      <c r="EE379" s="275"/>
      <c r="EF379" s="275"/>
      <c r="EG379" s="275"/>
      <c r="EH379" s="275"/>
      <c r="EI379" s="275"/>
      <c r="EJ379" s="275"/>
      <c r="EK379" s="273"/>
      <c r="EL379" s="289"/>
      <c r="EM379" s="289"/>
      <c r="EN379" s="289"/>
      <c r="EO379" s="289"/>
      <c r="EP379" s="289"/>
      <c r="EQ379" s="289"/>
      <c r="ER379" s="289"/>
      <c r="ES379" s="289"/>
      <c r="ET379" s="289"/>
      <c r="EU379" s="289"/>
      <c r="EV379" s="289"/>
      <c r="EW379" s="289"/>
      <c r="EX379" s="289"/>
      <c r="EY379" s="289"/>
      <c r="EZ379" s="289"/>
      <c r="FA379" s="289"/>
      <c r="FB379" s="289"/>
      <c r="FC379" s="289"/>
      <c r="FD379" s="289"/>
      <c r="FE379" s="290"/>
      <c r="FF379" s="290"/>
      <c r="FG379" s="290"/>
      <c r="FH379" s="290"/>
      <c r="FI379" s="290"/>
      <c r="FJ379" s="290"/>
      <c r="FK379" s="290"/>
      <c r="FL379" s="290"/>
      <c r="FM379" s="290"/>
      <c r="FN379" s="290"/>
      <c r="FO379" s="290"/>
      <c r="FP379" s="290"/>
      <c r="FQ379" s="290"/>
      <c r="FR379" s="290"/>
      <c r="FS379" s="290"/>
      <c r="FT379" s="290"/>
      <c r="FU379" s="290"/>
      <c r="FV379" s="290"/>
      <c r="FW379" s="290"/>
      <c r="FX379" s="268"/>
      <c r="FY379" s="268"/>
      <c r="FZ379" s="268"/>
      <c r="GA379" s="268"/>
      <c r="GB379" s="268"/>
      <c r="GC379" s="268"/>
      <c r="GD379" s="268"/>
      <c r="GE379" s="268"/>
      <c r="GF379" s="268"/>
      <c r="GG379" s="268"/>
      <c r="GH379" s="268"/>
      <c r="GI379" s="268"/>
      <c r="GJ379" s="268"/>
      <c r="GK379" s="268"/>
      <c r="GL379" s="268"/>
      <c r="GM379" s="268"/>
      <c r="GN379" s="268"/>
      <c r="GO379" s="268"/>
      <c r="HB379" s="294"/>
      <c r="HC379" s="294"/>
      <c r="HL379" s="341"/>
      <c r="HM379" s="341"/>
      <c r="HN379" s="341"/>
    </row>
    <row r="380" spans="1:222" x14ac:dyDescent="0.3">
      <c r="A380" s="269"/>
      <c r="B380" s="270"/>
      <c r="C380" s="270"/>
      <c r="D380" s="269"/>
      <c r="E380" s="281"/>
      <c r="F380" s="269"/>
      <c r="G380" s="384"/>
      <c r="H380" s="276"/>
      <c r="I380" s="272"/>
      <c r="J380" s="271"/>
      <c r="K380" s="269"/>
      <c r="L380" s="270"/>
      <c r="M380" s="270"/>
      <c r="N380" s="269"/>
      <c r="O380" s="270"/>
      <c r="P380" s="270"/>
      <c r="Q380" s="270"/>
      <c r="R380" s="270"/>
      <c r="S380" s="270"/>
      <c r="T380" s="270"/>
      <c r="U380" s="270"/>
      <c r="V380" s="270"/>
      <c r="W380" s="270"/>
      <c r="X380" s="270"/>
      <c r="Y380" s="270"/>
      <c r="Z380" s="269"/>
      <c r="AA380" s="269"/>
      <c r="AB380" s="269"/>
      <c r="AC380" s="269"/>
      <c r="AD380" s="281"/>
      <c r="AE380" s="281"/>
      <c r="AF380" s="276"/>
      <c r="AG380" s="276"/>
      <c r="AH380" s="281"/>
      <c r="AI380" s="281"/>
      <c r="AJ380" s="269"/>
      <c r="AK380" s="276"/>
      <c r="AL380" s="276"/>
      <c r="AM380" s="270"/>
      <c r="AN380" s="270"/>
      <c r="AO380" s="270"/>
      <c r="AP380" s="270"/>
      <c r="AQ380" s="273"/>
      <c r="AR380" s="273"/>
      <c r="AS380" s="273"/>
      <c r="AT380" s="273"/>
      <c r="AU380" s="270"/>
      <c r="AV380" s="276"/>
      <c r="AW380" s="276"/>
      <c r="AX380" s="275"/>
      <c r="AY380" s="276"/>
      <c r="AZ380" s="276"/>
      <c r="BA380" s="275"/>
      <c r="BB380" s="276"/>
      <c r="BC380" s="276"/>
      <c r="BD380" s="276"/>
      <c r="BE380" s="276"/>
      <c r="BF380" s="270"/>
      <c r="BG380" s="351"/>
      <c r="BH380" s="270"/>
      <c r="BI380" s="270"/>
      <c r="BJ380" s="276"/>
      <c r="BK380" s="276"/>
      <c r="BL380" s="370"/>
      <c r="BM380" s="373"/>
      <c r="BN380" s="370"/>
      <c r="BO380" s="282"/>
      <c r="BP380" s="276"/>
      <c r="BQ380" s="273"/>
      <c r="BR380" s="281"/>
      <c r="BS380" s="276"/>
      <c r="BT380" s="272"/>
      <c r="BU380" s="272"/>
      <c r="BV380" s="272"/>
      <c r="BW380" s="272"/>
      <c r="BX380" s="272"/>
      <c r="BY380" s="272"/>
      <c r="BZ380" s="272"/>
      <c r="CA380" s="277"/>
      <c r="CB380" s="273"/>
      <c r="CC380" s="276"/>
      <c r="CD380" s="275"/>
      <c r="CE380" s="275"/>
      <c r="CF380" s="270"/>
      <c r="CG380" s="270"/>
      <c r="CH380" s="269"/>
      <c r="CI380" s="281"/>
      <c r="CJ380" s="270"/>
      <c r="CK380" s="278"/>
      <c r="CL380" s="278"/>
      <c r="CM380" s="278"/>
      <c r="CN380" s="279"/>
      <c r="CO380" s="279"/>
      <c r="CP380" s="269"/>
      <c r="CQ380" s="281"/>
      <c r="CR380" s="276"/>
      <c r="CS380" s="272"/>
      <c r="CT380" s="272"/>
      <c r="CU380" s="278"/>
      <c r="CV380" s="278"/>
      <c r="CW380" s="278"/>
      <c r="CX380" s="278"/>
      <c r="CY380" s="278"/>
      <c r="CZ380" s="278"/>
      <c r="DA380" s="278"/>
      <c r="DB380" s="281"/>
      <c r="DC380" s="276"/>
      <c r="DD380" s="276"/>
      <c r="DE380" s="269"/>
      <c r="DF380" s="269"/>
      <c r="DG380" s="270"/>
      <c r="DH380" s="270"/>
      <c r="DI380" s="276"/>
      <c r="DJ380" s="276"/>
      <c r="DK380" s="276"/>
      <c r="DL380" s="276"/>
      <c r="DM380" s="272"/>
      <c r="DN380" s="269"/>
      <c r="DO380" s="269"/>
      <c r="DP380" s="272"/>
      <c r="DQ380" s="269"/>
      <c r="DR380" s="281"/>
      <c r="DS380" s="269"/>
      <c r="DT380" s="274"/>
      <c r="DU380" s="275"/>
      <c r="DV380" s="275"/>
      <c r="DW380" s="273"/>
      <c r="DX380" s="273"/>
      <c r="DY380" s="275"/>
      <c r="DZ380" s="275"/>
      <c r="EA380" s="275"/>
      <c r="EB380" s="275"/>
      <c r="EC380" s="275"/>
      <c r="ED380" s="275"/>
      <c r="EE380" s="275"/>
      <c r="EF380" s="275"/>
      <c r="EG380" s="275"/>
      <c r="EH380" s="275"/>
      <c r="EI380" s="275"/>
      <c r="EJ380" s="275"/>
      <c r="EK380" s="273"/>
      <c r="EL380" s="289"/>
      <c r="EM380" s="289"/>
      <c r="EN380" s="289"/>
      <c r="EO380" s="289"/>
      <c r="EP380" s="289"/>
      <c r="EQ380" s="289"/>
      <c r="ER380" s="289"/>
      <c r="ES380" s="289"/>
      <c r="ET380" s="289"/>
      <c r="EU380" s="289"/>
      <c r="EV380" s="289"/>
      <c r="EW380" s="289"/>
      <c r="EX380" s="289"/>
      <c r="EY380" s="289"/>
      <c r="EZ380" s="289"/>
      <c r="FA380" s="289"/>
      <c r="FB380" s="289"/>
      <c r="FC380" s="289"/>
      <c r="FD380" s="289"/>
      <c r="FE380" s="290"/>
      <c r="FF380" s="290"/>
      <c r="FG380" s="290"/>
      <c r="FH380" s="290"/>
      <c r="FI380" s="290"/>
      <c r="FJ380" s="290"/>
      <c r="FK380" s="290"/>
      <c r="FL380" s="290"/>
      <c r="FM380" s="290"/>
      <c r="FN380" s="290"/>
      <c r="FO380" s="290"/>
      <c r="FP380" s="290"/>
      <c r="FQ380" s="290"/>
      <c r="FR380" s="290"/>
      <c r="FS380" s="290"/>
      <c r="FT380" s="290"/>
      <c r="FU380" s="290"/>
      <c r="FV380" s="290"/>
      <c r="FW380" s="290"/>
      <c r="FX380" s="268"/>
      <c r="FY380" s="268"/>
      <c r="FZ380" s="268"/>
      <c r="GA380" s="268"/>
      <c r="GB380" s="268"/>
      <c r="GC380" s="268"/>
      <c r="GD380" s="268"/>
      <c r="GE380" s="268"/>
      <c r="GF380" s="268"/>
      <c r="GG380" s="268"/>
      <c r="GH380" s="268"/>
      <c r="GI380" s="268"/>
      <c r="GJ380" s="268"/>
      <c r="GK380" s="268"/>
      <c r="GL380" s="268"/>
      <c r="GM380" s="268"/>
      <c r="GN380" s="268"/>
      <c r="GO380" s="268"/>
      <c r="HB380" s="294"/>
      <c r="HC380" s="294"/>
      <c r="HL380" s="341"/>
      <c r="HM380" s="341"/>
      <c r="HN380" s="341"/>
    </row>
    <row r="381" spans="1:222" x14ac:dyDescent="0.3">
      <c r="A381" s="269"/>
      <c r="B381" s="270"/>
      <c r="C381" s="270"/>
      <c r="D381" s="269"/>
      <c r="E381" s="281"/>
      <c r="F381" s="269"/>
      <c r="G381" s="384"/>
      <c r="H381" s="276"/>
      <c r="I381" s="272"/>
      <c r="J381" s="271"/>
      <c r="K381" s="269"/>
      <c r="L381" s="270"/>
      <c r="M381" s="270"/>
      <c r="N381" s="269"/>
      <c r="O381" s="270"/>
      <c r="P381" s="270"/>
      <c r="Q381" s="270"/>
      <c r="R381" s="270"/>
      <c r="S381" s="270"/>
      <c r="T381" s="270"/>
      <c r="U381" s="270"/>
      <c r="V381" s="270"/>
      <c r="W381" s="270"/>
      <c r="X381" s="270"/>
      <c r="Y381" s="270"/>
      <c r="Z381" s="269"/>
      <c r="AA381" s="269"/>
      <c r="AB381" s="269"/>
      <c r="AC381" s="269"/>
      <c r="AD381" s="281"/>
      <c r="AE381" s="281"/>
      <c r="AF381" s="276"/>
      <c r="AG381" s="276"/>
      <c r="AH381" s="281"/>
      <c r="AI381" s="281"/>
      <c r="AJ381" s="269"/>
      <c r="AK381" s="276"/>
      <c r="AL381" s="276"/>
      <c r="AM381" s="270"/>
      <c r="AN381" s="270"/>
      <c r="AO381" s="270"/>
      <c r="AP381" s="270"/>
      <c r="AQ381" s="273"/>
      <c r="AR381" s="273"/>
      <c r="AS381" s="273"/>
      <c r="AT381" s="273"/>
      <c r="AU381" s="270"/>
      <c r="AV381" s="276"/>
      <c r="AW381" s="276"/>
      <c r="AX381" s="275"/>
      <c r="AY381" s="276"/>
      <c r="AZ381" s="276"/>
      <c r="BA381" s="275"/>
      <c r="BB381" s="276"/>
      <c r="BC381" s="276"/>
      <c r="BD381" s="276"/>
      <c r="BE381" s="276"/>
      <c r="BF381" s="270"/>
      <c r="BG381" s="351"/>
      <c r="BH381" s="270"/>
      <c r="BI381" s="270"/>
      <c r="BJ381" s="276"/>
      <c r="BK381" s="276"/>
      <c r="BL381" s="370"/>
      <c r="BM381" s="373"/>
      <c r="BN381" s="370"/>
      <c r="BO381" s="282"/>
      <c r="BP381" s="276"/>
      <c r="BQ381" s="273"/>
      <c r="BR381" s="281"/>
      <c r="BS381" s="276"/>
      <c r="BT381" s="272"/>
      <c r="BU381" s="272"/>
      <c r="BV381" s="272"/>
      <c r="BW381" s="272"/>
      <c r="BX381" s="272"/>
      <c r="BY381" s="272"/>
      <c r="BZ381" s="272"/>
      <c r="CA381" s="277"/>
      <c r="CB381" s="273"/>
      <c r="CC381" s="276"/>
      <c r="CD381" s="275"/>
      <c r="CE381" s="275"/>
      <c r="CF381" s="270"/>
      <c r="CG381" s="270"/>
      <c r="CH381" s="269"/>
      <c r="CI381" s="281"/>
      <c r="CJ381" s="270"/>
      <c r="CK381" s="278"/>
      <c r="CL381" s="278"/>
      <c r="CM381" s="278"/>
      <c r="CN381" s="279"/>
      <c r="CO381" s="279"/>
      <c r="CP381" s="269"/>
      <c r="CQ381" s="281"/>
      <c r="CR381" s="276"/>
      <c r="CS381" s="272"/>
      <c r="CT381" s="272"/>
      <c r="CU381" s="278"/>
      <c r="CV381" s="278"/>
      <c r="CW381" s="278"/>
      <c r="CX381" s="278"/>
      <c r="CY381" s="278"/>
      <c r="CZ381" s="278"/>
      <c r="DA381" s="278"/>
      <c r="DB381" s="281"/>
      <c r="DC381" s="276"/>
      <c r="DD381" s="276"/>
      <c r="DE381" s="269"/>
      <c r="DF381" s="269"/>
      <c r="DG381" s="270"/>
      <c r="DH381" s="270"/>
      <c r="DI381" s="276"/>
      <c r="DJ381" s="276"/>
      <c r="DK381" s="276"/>
      <c r="DL381" s="276"/>
      <c r="DM381" s="272"/>
      <c r="DN381" s="269"/>
      <c r="DO381" s="269"/>
      <c r="DP381" s="272"/>
      <c r="DQ381" s="269"/>
      <c r="DR381" s="281"/>
      <c r="DS381" s="269"/>
      <c r="DT381" s="274"/>
      <c r="DU381" s="275"/>
      <c r="DV381" s="275"/>
      <c r="DW381" s="273"/>
      <c r="DX381" s="273"/>
      <c r="DY381" s="275"/>
      <c r="DZ381" s="275"/>
      <c r="EA381" s="275"/>
      <c r="EB381" s="275"/>
      <c r="EC381" s="275"/>
      <c r="ED381" s="275"/>
      <c r="EE381" s="275"/>
      <c r="EF381" s="275"/>
      <c r="EG381" s="275"/>
      <c r="EH381" s="275"/>
      <c r="EI381" s="275"/>
      <c r="EJ381" s="275"/>
      <c r="EK381" s="273"/>
      <c r="EL381" s="289"/>
      <c r="EM381" s="289"/>
      <c r="EN381" s="289"/>
      <c r="EO381" s="289"/>
      <c r="EP381" s="289"/>
      <c r="EQ381" s="289"/>
      <c r="ER381" s="289"/>
      <c r="ES381" s="289"/>
      <c r="ET381" s="289"/>
      <c r="EU381" s="289"/>
      <c r="EV381" s="289"/>
      <c r="EW381" s="289"/>
      <c r="EX381" s="289"/>
      <c r="EY381" s="289"/>
      <c r="EZ381" s="289"/>
      <c r="FA381" s="289"/>
      <c r="FB381" s="289"/>
      <c r="FC381" s="289"/>
      <c r="FD381" s="289"/>
      <c r="FE381" s="290"/>
      <c r="FF381" s="290"/>
      <c r="FG381" s="290"/>
      <c r="FH381" s="290"/>
      <c r="FI381" s="290"/>
      <c r="FJ381" s="290"/>
      <c r="FK381" s="290"/>
      <c r="FL381" s="290"/>
      <c r="FM381" s="290"/>
      <c r="FN381" s="290"/>
      <c r="FO381" s="290"/>
      <c r="FP381" s="290"/>
      <c r="FQ381" s="290"/>
      <c r="FR381" s="290"/>
      <c r="FS381" s="290"/>
      <c r="FT381" s="290"/>
      <c r="FU381" s="290"/>
      <c r="FV381" s="290"/>
      <c r="FW381" s="290"/>
      <c r="FX381" s="268"/>
      <c r="FY381" s="268"/>
      <c r="FZ381" s="268"/>
      <c r="GA381" s="268"/>
      <c r="GB381" s="268"/>
      <c r="GC381" s="268"/>
      <c r="GD381" s="268"/>
      <c r="GE381" s="268"/>
      <c r="GF381" s="268"/>
      <c r="GG381" s="268"/>
      <c r="GH381" s="268"/>
      <c r="GI381" s="268"/>
      <c r="GJ381" s="268"/>
      <c r="GK381" s="268"/>
      <c r="GL381" s="268"/>
      <c r="GM381" s="268"/>
      <c r="GN381" s="268"/>
      <c r="GO381" s="268"/>
      <c r="HB381" s="294"/>
      <c r="HC381" s="294"/>
      <c r="HL381" s="341"/>
      <c r="HM381" s="341"/>
      <c r="HN381" s="341"/>
    </row>
    <row r="382" spans="1:222" x14ac:dyDescent="0.3">
      <c r="A382" s="269"/>
      <c r="B382" s="270"/>
      <c r="C382" s="270"/>
      <c r="D382" s="269"/>
      <c r="E382" s="281"/>
      <c r="F382" s="269"/>
      <c r="G382" s="384"/>
      <c r="H382" s="276"/>
      <c r="I382" s="272"/>
      <c r="J382" s="271"/>
      <c r="K382" s="269"/>
      <c r="L382" s="270"/>
      <c r="M382" s="270"/>
      <c r="N382" s="269"/>
      <c r="O382" s="270"/>
      <c r="P382" s="270"/>
      <c r="Q382" s="270"/>
      <c r="R382" s="270"/>
      <c r="S382" s="270"/>
      <c r="T382" s="270"/>
      <c r="U382" s="270"/>
      <c r="V382" s="270"/>
      <c r="W382" s="270"/>
      <c r="X382" s="270"/>
      <c r="Y382" s="270"/>
      <c r="Z382" s="269"/>
      <c r="AA382" s="269"/>
      <c r="AB382" s="269"/>
      <c r="AC382" s="269"/>
      <c r="AD382" s="281"/>
      <c r="AE382" s="281"/>
      <c r="AF382" s="276"/>
      <c r="AG382" s="276"/>
      <c r="AH382" s="281"/>
      <c r="AI382" s="281"/>
      <c r="AJ382" s="269"/>
      <c r="AK382" s="276"/>
      <c r="AL382" s="276"/>
      <c r="AM382" s="270"/>
      <c r="AN382" s="270"/>
      <c r="AO382" s="270"/>
      <c r="AP382" s="270"/>
      <c r="AQ382" s="273"/>
      <c r="AR382" s="273"/>
      <c r="AS382" s="273"/>
      <c r="AT382" s="273"/>
      <c r="AU382" s="270"/>
      <c r="AV382" s="276"/>
      <c r="AW382" s="276"/>
      <c r="AX382" s="275"/>
      <c r="AY382" s="276"/>
      <c r="AZ382" s="276"/>
      <c r="BA382" s="275"/>
      <c r="BB382" s="276"/>
      <c r="BC382" s="276"/>
      <c r="BD382" s="276"/>
      <c r="BE382" s="276"/>
      <c r="BF382" s="270"/>
      <c r="BG382" s="351"/>
      <c r="BH382" s="270"/>
      <c r="BI382" s="270"/>
      <c r="BJ382" s="276"/>
      <c r="BK382" s="276"/>
      <c r="BL382" s="370"/>
      <c r="BM382" s="373"/>
      <c r="BN382" s="370"/>
      <c r="BO382" s="282"/>
      <c r="BP382" s="276"/>
      <c r="BQ382" s="273"/>
      <c r="BR382" s="281"/>
      <c r="BS382" s="276"/>
      <c r="BT382" s="272"/>
      <c r="BU382" s="272"/>
      <c r="BV382" s="272"/>
      <c r="BW382" s="272"/>
      <c r="BX382" s="272"/>
      <c r="BY382" s="272"/>
      <c r="BZ382" s="272"/>
      <c r="CA382" s="277"/>
      <c r="CB382" s="273"/>
      <c r="CC382" s="276"/>
      <c r="CD382" s="275"/>
      <c r="CE382" s="275"/>
      <c r="CF382" s="270"/>
      <c r="CG382" s="270"/>
      <c r="CH382" s="269"/>
      <c r="CI382" s="281"/>
      <c r="CJ382" s="270"/>
      <c r="CK382" s="278"/>
      <c r="CL382" s="278"/>
      <c r="CM382" s="278"/>
      <c r="CN382" s="279"/>
      <c r="CO382" s="279"/>
      <c r="CP382" s="269"/>
      <c r="CQ382" s="281"/>
      <c r="CR382" s="276"/>
      <c r="CS382" s="272"/>
      <c r="CT382" s="272"/>
      <c r="CU382" s="278"/>
      <c r="CV382" s="278"/>
      <c r="CW382" s="278"/>
      <c r="CX382" s="278"/>
      <c r="CY382" s="278"/>
      <c r="CZ382" s="278"/>
      <c r="DA382" s="278"/>
      <c r="DB382" s="281"/>
      <c r="DC382" s="276"/>
      <c r="DD382" s="276"/>
      <c r="DE382" s="269"/>
      <c r="DF382" s="269"/>
      <c r="DG382" s="270"/>
      <c r="DH382" s="270"/>
      <c r="DI382" s="276"/>
      <c r="DJ382" s="276"/>
      <c r="DK382" s="276"/>
      <c r="DL382" s="276"/>
      <c r="DM382" s="272"/>
      <c r="DN382" s="269"/>
      <c r="DO382" s="269"/>
      <c r="DP382" s="272"/>
      <c r="DQ382" s="269"/>
      <c r="DR382" s="281"/>
      <c r="DS382" s="269"/>
      <c r="DT382" s="274"/>
      <c r="DU382" s="275"/>
      <c r="DV382" s="275"/>
      <c r="DW382" s="273"/>
      <c r="DX382" s="273"/>
      <c r="DY382" s="275"/>
      <c r="DZ382" s="275"/>
      <c r="EA382" s="275"/>
      <c r="EB382" s="275"/>
      <c r="EC382" s="275"/>
      <c r="ED382" s="275"/>
      <c r="EE382" s="275"/>
      <c r="EF382" s="275"/>
      <c r="EG382" s="275"/>
      <c r="EH382" s="275"/>
      <c r="EI382" s="275"/>
      <c r="EJ382" s="275"/>
      <c r="EK382" s="273"/>
      <c r="EL382" s="289"/>
      <c r="EM382" s="289"/>
      <c r="EN382" s="289"/>
      <c r="EO382" s="289"/>
      <c r="EP382" s="289"/>
      <c r="EQ382" s="289"/>
      <c r="ER382" s="289"/>
      <c r="ES382" s="289"/>
      <c r="ET382" s="289"/>
      <c r="EU382" s="289"/>
      <c r="EV382" s="289"/>
      <c r="EW382" s="289"/>
      <c r="EX382" s="289"/>
      <c r="EY382" s="289"/>
      <c r="EZ382" s="289"/>
      <c r="FA382" s="289"/>
      <c r="FB382" s="289"/>
      <c r="FC382" s="289"/>
      <c r="FD382" s="289"/>
      <c r="FE382" s="290"/>
      <c r="FF382" s="290"/>
      <c r="FG382" s="290"/>
      <c r="FH382" s="290"/>
      <c r="FI382" s="290"/>
      <c r="FJ382" s="290"/>
      <c r="FK382" s="290"/>
      <c r="FL382" s="290"/>
      <c r="FM382" s="290"/>
      <c r="FN382" s="290"/>
      <c r="FO382" s="290"/>
      <c r="FP382" s="290"/>
      <c r="FQ382" s="290"/>
      <c r="FR382" s="290"/>
      <c r="FS382" s="290"/>
      <c r="FT382" s="290"/>
      <c r="FU382" s="290"/>
      <c r="FV382" s="290"/>
      <c r="FW382" s="290"/>
      <c r="FX382" s="268"/>
      <c r="FY382" s="268"/>
      <c r="FZ382" s="268"/>
      <c r="GA382" s="268"/>
      <c r="GB382" s="268"/>
      <c r="GC382" s="268"/>
      <c r="GD382" s="268"/>
      <c r="GE382" s="268"/>
      <c r="GF382" s="268"/>
      <c r="GG382" s="268"/>
      <c r="GH382" s="268"/>
      <c r="GI382" s="268"/>
      <c r="GJ382" s="268"/>
      <c r="GK382" s="268"/>
      <c r="GL382" s="268"/>
      <c r="GM382" s="268"/>
      <c r="GN382" s="268"/>
      <c r="GO382" s="268"/>
      <c r="HB382" s="294"/>
      <c r="HC382" s="294"/>
      <c r="HL382" s="341"/>
      <c r="HM382" s="341"/>
      <c r="HN382" s="341"/>
    </row>
    <row r="383" spans="1:222" x14ac:dyDescent="0.3">
      <c r="A383" s="269"/>
      <c r="B383" s="270"/>
      <c r="C383" s="270"/>
      <c r="D383" s="269"/>
      <c r="E383" s="281"/>
      <c r="F383" s="269"/>
      <c r="G383" s="384"/>
      <c r="H383" s="276"/>
      <c r="I383" s="272"/>
      <c r="J383" s="271"/>
      <c r="K383" s="269"/>
      <c r="L383" s="270"/>
      <c r="M383" s="270"/>
      <c r="N383" s="269"/>
      <c r="O383" s="270"/>
      <c r="P383" s="270"/>
      <c r="Q383" s="270"/>
      <c r="R383" s="270"/>
      <c r="S383" s="270"/>
      <c r="T383" s="270"/>
      <c r="U383" s="270"/>
      <c r="V383" s="270"/>
      <c r="W383" s="270"/>
      <c r="X383" s="270"/>
      <c r="Y383" s="270"/>
      <c r="Z383" s="269"/>
      <c r="AA383" s="269"/>
      <c r="AB383" s="269"/>
      <c r="AC383" s="269"/>
      <c r="AD383" s="281"/>
      <c r="AE383" s="281"/>
      <c r="AF383" s="276"/>
      <c r="AG383" s="276"/>
      <c r="AH383" s="281"/>
      <c r="AI383" s="281"/>
      <c r="AJ383" s="269"/>
      <c r="AK383" s="276"/>
      <c r="AL383" s="276"/>
      <c r="AM383" s="270"/>
      <c r="AN383" s="270"/>
      <c r="AO383" s="270"/>
      <c r="AP383" s="270"/>
      <c r="AQ383" s="273"/>
      <c r="AR383" s="273"/>
      <c r="AS383" s="273"/>
      <c r="AT383" s="273"/>
      <c r="AU383" s="270"/>
      <c r="AV383" s="276"/>
      <c r="AW383" s="276"/>
      <c r="AX383" s="275"/>
      <c r="AY383" s="276"/>
      <c r="AZ383" s="276"/>
      <c r="BA383" s="275"/>
      <c r="BB383" s="276"/>
      <c r="BC383" s="276"/>
      <c r="BD383" s="276"/>
      <c r="BE383" s="276"/>
      <c r="BF383" s="270"/>
      <c r="BG383" s="351"/>
      <c r="BH383" s="270"/>
      <c r="BI383" s="270"/>
      <c r="BJ383" s="276"/>
      <c r="BK383" s="276"/>
      <c r="BL383" s="370"/>
      <c r="BM383" s="373"/>
      <c r="BN383" s="370"/>
      <c r="BO383" s="282"/>
      <c r="BP383" s="276"/>
      <c r="BQ383" s="273"/>
      <c r="BR383" s="281"/>
      <c r="BS383" s="276"/>
      <c r="BT383" s="272"/>
      <c r="BU383" s="272"/>
      <c r="BV383" s="272"/>
      <c r="BW383" s="272"/>
      <c r="BX383" s="272"/>
      <c r="BY383" s="272"/>
      <c r="BZ383" s="272"/>
      <c r="CA383" s="277"/>
      <c r="CB383" s="273"/>
      <c r="CC383" s="276"/>
      <c r="CD383" s="275"/>
      <c r="CE383" s="275"/>
      <c r="CF383" s="270"/>
      <c r="CG383" s="270"/>
      <c r="CH383" s="269"/>
      <c r="CI383" s="281"/>
      <c r="CJ383" s="270"/>
      <c r="CK383" s="278"/>
      <c r="CL383" s="278"/>
      <c r="CM383" s="278"/>
      <c r="CN383" s="279"/>
      <c r="CO383" s="279"/>
      <c r="CP383" s="269"/>
      <c r="CQ383" s="281"/>
      <c r="CR383" s="276"/>
      <c r="CS383" s="272"/>
      <c r="CT383" s="272"/>
      <c r="CU383" s="278"/>
      <c r="CV383" s="278"/>
      <c r="CW383" s="278"/>
      <c r="CX383" s="278"/>
      <c r="CY383" s="278"/>
      <c r="CZ383" s="278"/>
      <c r="DA383" s="278"/>
      <c r="DB383" s="281"/>
      <c r="DC383" s="276"/>
      <c r="DD383" s="276"/>
      <c r="DE383" s="269"/>
      <c r="DF383" s="269"/>
      <c r="DG383" s="270"/>
      <c r="DH383" s="270"/>
      <c r="DI383" s="276"/>
      <c r="DJ383" s="276"/>
      <c r="DK383" s="276"/>
      <c r="DL383" s="276"/>
      <c r="DM383" s="272"/>
      <c r="DN383" s="269"/>
      <c r="DO383" s="269"/>
      <c r="DP383" s="272"/>
      <c r="DQ383" s="269"/>
      <c r="DR383" s="281"/>
      <c r="DS383" s="269"/>
      <c r="DT383" s="274"/>
      <c r="DU383" s="275"/>
      <c r="DV383" s="275"/>
      <c r="DW383" s="273"/>
      <c r="DX383" s="273"/>
      <c r="DY383" s="275"/>
      <c r="DZ383" s="275"/>
      <c r="EA383" s="275"/>
      <c r="EB383" s="275"/>
      <c r="EC383" s="275"/>
      <c r="ED383" s="275"/>
      <c r="EE383" s="275"/>
      <c r="EF383" s="275"/>
      <c r="EG383" s="275"/>
      <c r="EH383" s="275"/>
      <c r="EI383" s="275"/>
      <c r="EJ383" s="275"/>
      <c r="EK383" s="273"/>
      <c r="EL383" s="289"/>
      <c r="EM383" s="289"/>
      <c r="EN383" s="289"/>
      <c r="EO383" s="289"/>
      <c r="EP383" s="289"/>
      <c r="EQ383" s="289"/>
      <c r="ER383" s="289"/>
      <c r="ES383" s="289"/>
      <c r="ET383" s="289"/>
      <c r="EU383" s="289"/>
      <c r="EV383" s="289"/>
      <c r="EW383" s="289"/>
      <c r="EX383" s="289"/>
      <c r="EY383" s="289"/>
      <c r="EZ383" s="289"/>
      <c r="FA383" s="289"/>
      <c r="FB383" s="289"/>
      <c r="FC383" s="289"/>
      <c r="FD383" s="289"/>
      <c r="FE383" s="290"/>
      <c r="FF383" s="290"/>
      <c r="FG383" s="290"/>
      <c r="FH383" s="290"/>
      <c r="FI383" s="290"/>
      <c r="FJ383" s="290"/>
      <c r="FK383" s="290"/>
      <c r="FL383" s="290"/>
      <c r="FM383" s="290"/>
      <c r="FN383" s="290"/>
      <c r="FO383" s="290"/>
      <c r="FP383" s="290"/>
      <c r="FQ383" s="290"/>
      <c r="FR383" s="290"/>
      <c r="FS383" s="290"/>
      <c r="FT383" s="290"/>
      <c r="FU383" s="290"/>
      <c r="FV383" s="290"/>
      <c r="FW383" s="290"/>
      <c r="FX383" s="268"/>
      <c r="FY383" s="268"/>
      <c r="FZ383" s="268"/>
      <c r="GA383" s="268"/>
      <c r="GB383" s="268"/>
      <c r="GC383" s="268"/>
      <c r="GD383" s="268"/>
      <c r="GE383" s="268"/>
      <c r="GF383" s="268"/>
      <c r="GG383" s="268"/>
      <c r="GH383" s="268"/>
      <c r="GI383" s="268"/>
      <c r="GJ383" s="268"/>
      <c r="GK383" s="268"/>
      <c r="GL383" s="268"/>
      <c r="GM383" s="268"/>
      <c r="GN383" s="268"/>
      <c r="GO383" s="268"/>
      <c r="HB383" s="294"/>
      <c r="HC383" s="294"/>
      <c r="HL383" s="341"/>
      <c r="HM383" s="341"/>
      <c r="HN383" s="341"/>
    </row>
    <row r="384" spans="1:222" x14ac:dyDescent="0.3">
      <c r="A384" s="269"/>
      <c r="B384" s="270"/>
      <c r="C384" s="270"/>
      <c r="D384" s="269"/>
      <c r="E384" s="281"/>
      <c r="F384" s="269"/>
      <c r="G384" s="384"/>
      <c r="H384" s="276"/>
      <c r="I384" s="272"/>
      <c r="J384" s="271"/>
      <c r="K384" s="269"/>
      <c r="L384" s="270"/>
      <c r="M384" s="270"/>
      <c r="N384" s="269"/>
      <c r="O384" s="270"/>
      <c r="P384" s="270"/>
      <c r="Q384" s="270"/>
      <c r="R384" s="270"/>
      <c r="S384" s="270"/>
      <c r="T384" s="270"/>
      <c r="U384" s="270"/>
      <c r="V384" s="270"/>
      <c r="W384" s="270"/>
      <c r="X384" s="270"/>
      <c r="Y384" s="270"/>
      <c r="Z384" s="269"/>
      <c r="AA384" s="269"/>
      <c r="AB384" s="269"/>
      <c r="AC384" s="269"/>
      <c r="AD384" s="281"/>
      <c r="AE384" s="281"/>
      <c r="AF384" s="276"/>
      <c r="AG384" s="276"/>
      <c r="AH384" s="281"/>
      <c r="AI384" s="281"/>
      <c r="AJ384" s="269"/>
      <c r="AK384" s="276"/>
      <c r="AL384" s="276"/>
      <c r="AM384" s="270"/>
      <c r="AN384" s="270"/>
      <c r="AO384" s="270"/>
      <c r="AP384" s="270"/>
      <c r="AQ384" s="273"/>
      <c r="AR384" s="273"/>
      <c r="AS384" s="273"/>
      <c r="AT384" s="273"/>
      <c r="AU384" s="270"/>
      <c r="AV384" s="276"/>
      <c r="AW384" s="276"/>
      <c r="AX384" s="275"/>
      <c r="AY384" s="276"/>
      <c r="AZ384" s="276"/>
      <c r="BA384" s="275"/>
      <c r="BB384" s="276"/>
      <c r="BC384" s="276"/>
      <c r="BD384" s="276"/>
      <c r="BE384" s="276"/>
      <c r="BF384" s="270"/>
      <c r="BG384" s="351"/>
      <c r="BH384" s="270"/>
      <c r="BI384" s="270"/>
      <c r="BJ384" s="276"/>
      <c r="BK384" s="276"/>
      <c r="BL384" s="370"/>
      <c r="BM384" s="373"/>
      <c r="BN384" s="370"/>
      <c r="BO384" s="282"/>
      <c r="BP384" s="276"/>
      <c r="BQ384" s="273"/>
      <c r="BR384" s="281"/>
      <c r="BS384" s="276"/>
      <c r="BT384" s="272"/>
      <c r="BU384" s="272"/>
      <c r="BV384" s="272"/>
      <c r="BW384" s="272"/>
      <c r="BX384" s="272"/>
      <c r="BY384" s="272"/>
      <c r="BZ384" s="272"/>
      <c r="CA384" s="277"/>
      <c r="CB384" s="273"/>
      <c r="CC384" s="276"/>
      <c r="CD384" s="275"/>
      <c r="CE384" s="275"/>
      <c r="CF384" s="270"/>
      <c r="CG384" s="270"/>
      <c r="CH384" s="269"/>
      <c r="CI384" s="281"/>
      <c r="CJ384" s="270"/>
      <c r="CK384" s="278"/>
      <c r="CL384" s="278"/>
      <c r="CM384" s="278"/>
      <c r="CN384" s="279"/>
      <c r="CO384" s="279"/>
      <c r="CP384" s="269"/>
      <c r="CQ384" s="281"/>
      <c r="CR384" s="276"/>
      <c r="CS384" s="272"/>
      <c r="CT384" s="272"/>
      <c r="CU384" s="278"/>
      <c r="CV384" s="278"/>
      <c r="CW384" s="278"/>
      <c r="CX384" s="278"/>
      <c r="CY384" s="278"/>
      <c r="CZ384" s="278"/>
      <c r="DA384" s="278"/>
      <c r="DB384" s="281"/>
      <c r="DC384" s="276"/>
      <c r="DD384" s="276"/>
      <c r="DE384" s="269"/>
      <c r="DF384" s="269"/>
      <c r="DG384" s="270"/>
      <c r="DH384" s="270"/>
      <c r="DI384" s="276"/>
      <c r="DJ384" s="276"/>
      <c r="DK384" s="276"/>
      <c r="DL384" s="276"/>
      <c r="DM384" s="272"/>
      <c r="DN384" s="269"/>
      <c r="DO384" s="269"/>
      <c r="DP384" s="272"/>
      <c r="DQ384" s="269"/>
      <c r="DR384" s="281"/>
      <c r="DS384" s="269"/>
      <c r="DT384" s="274"/>
      <c r="DU384" s="275"/>
      <c r="DV384" s="275"/>
      <c r="DW384" s="273"/>
      <c r="DX384" s="273"/>
      <c r="DY384" s="275"/>
      <c r="DZ384" s="275"/>
      <c r="EA384" s="275"/>
      <c r="EB384" s="275"/>
      <c r="EC384" s="275"/>
      <c r="ED384" s="275"/>
      <c r="EE384" s="275"/>
      <c r="EF384" s="275"/>
      <c r="EG384" s="275"/>
      <c r="EH384" s="275"/>
      <c r="EI384" s="275"/>
      <c r="EJ384" s="275"/>
      <c r="EK384" s="273"/>
      <c r="EL384" s="289"/>
      <c r="EM384" s="289"/>
      <c r="EN384" s="289"/>
      <c r="EO384" s="289"/>
      <c r="EP384" s="289"/>
      <c r="EQ384" s="289"/>
      <c r="ER384" s="289"/>
      <c r="ES384" s="289"/>
      <c r="ET384" s="289"/>
      <c r="EU384" s="289"/>
      <c r="EV384" s="289"/>
      <c r="EW384" s="289"/>
      <c r="EX384" s="289"/>
      <c r="EY384" s="289"/>
      <c r="EZ384" s="289"/>
      <c r="FA384" s="289"/>
      <c r="FB384" s="289"/>
      <c r="FC384" s="289"/>
      <c r="FD384" s="289"/>
      <c r="FE384" s="290"/>
      <c r="FF384" s="290"/>
      <c r="FG384" s="290"/>
      <c r="FH384" s="290"/>
      <c r="FI384" s="290"/>
      <c r="FJ384" s="290"/>
      <c r="FK384" s="290"/>
      <c r="FL384" s="290"/>
      <c r="FM384" s="290"/>
      <c r="FN384" s="290"/>
      <c r="FO384" s="290"/>
      <c r="FP384" s="290"/>
      <c r="FQ384" s="290"/>
      <c r="FR384" s="290"/>
      <c r="FS384" s="290"/>
      <c r="FT384" s="290"/>
      <c r="FU384" s="290"/>
      <c r="FV384" s="290"/>
      <c r="FW384" s="290"/>
      <c r="FX384" s="268"/>
      <c r="FY384" s="268"/>
      <c r="FZ384" s="268"/>
      <c r="GA384" s="268"/>
      <c r="GB384" s="268"/>
      <c r="GC384" s="268"/>
      <c r="GD384" s="268"/>
      <c r="GE384" s="268"/>
      <c r="GF384" s="268"/>
      <c r="GG384" s="268"/>
      <c r="GH384" s="268"/>
      <c r="GI384" s="268"/>
      <c r="GJ384" s="268"/>
      <c r="GK384" s="268"/>
      <c r="GL384" s="268"/>
      <c r="GM384" s="268"/>
      <c r="GN384" s="268"/>
      <c r="GO384" s="268"/>
      <c r="HB384" s="294"/>
      <c r="HC384" s="294"/>
      <c r="HL384" s="341"/>
      <c r="HM384" s="341"/>
      <c r="HN384" s="341"/>
    </row>
    <row r="385" spans="1:222" x14ac:dyDescent="0.3">
      <c r="A385" s="269"/>
      <c r="B385" s="270"/>
      <c r="C385" s="270"/>
      <c r="D385" s="269"/>
      <c r="E385" s="281"/>
      <c r="F385" s="269"/>
      <c r="G385" s="384"/>
      <c r="H385" s="276"/>
      <c r="I385" s="272"/>
      <c r="J385" s="271"/>
      <c r="K385" s="269"/>
      <c r="L385" s="270"/>
      <c r="M385" s="270"/>
      <c r="N385" s="269"/>
      <c r="O385" s="270"/>
      <c r="P385" s="270"/>
      <c r="Q385" s="270"/>
      <c r="R385" s="270"/>
      <c r="S385" s="270"/>
      <c r="T385" s="270"/>
      <c r="U385" s="270"/>
      <c r="V385" s="270"/>
      <c r="W385" s="270"/>
      <c r="X385" s="270"/>
      <c r="Y385" s="270"/>
      <c r="Z385" s="269"/>
      <c r="AA385" s="269"/>
      <c r="AB385" s="269"/>
      <c r="AC385" s="269"/>
      <c r="AD385" s="281"/>
      <c r="AE385" s="281"/>
      <c r="AF385" s="276"/>
      <c r="AG385" s="276"/>
      <c r="AH385" s="281"/>
      <c r="AI385" s="281"/>
      <c r="AJ385" s="269"/>
      <c r="AK385" s="276"/>
      <c r="AL385" s="276"/>
      <c r="AM385" s="270"/>
      <c r="AN385" s="270"/>
      <c r="AO385" s="270"/>
      <c r="AP385" s="270"/>
      <c r="AQ385" s="273"/>
      <c r="AR385" s="273"/>
      <c r="AS385" s="273"/>
      <c r="AT385" s="273"/>
      <c r="AU385" s="270"/>
      <c r="AV385" s="276"/>
      <c r="AW385" s="276"/>
      <c r="AX385" s="275"/>
      <c r="AY385" s="276"/>
      <c r="AZ385" s="276"/>
      <c r="BA385" s="275"/>
      <c r="BB385" s="276"/>
      <c r="BC385" s="276"/>
      <c r="BD385" s="276"/>
      <c r="BE385" s="276"/>
      <c r="BF385" s="270"/>
      <c r="BG385" s="351"/>
      <c r="BH385" s="270"/>
      <c r="BI385" s="270"/>
      <c r="BJ385" s="276"/>
      <c r="BK385" s="276"/>
      <c r="BL385" s="370"/>
      <c r="BM385" s="373"/>
      <c r="BN385" s="370"/>
      <c r="BO385" s="282"/>
      <c r="BP385" s="276"/>
      <c r="BQ385" s="273"/>
      <c r="BR385" s="281"/>
      <c r="BS385" s="276"/>
      <c r="BT385" s="272"/>
      <c r="BU385" s="272"/>
      <c r="BV385" s="272"/>
      <c r="BW385" s="272"/>
      <c r="BX385" s="272"/>
      <c r="BY385" s="272"/>
      <c r="BZ385" s="272"/>
      <c r="CA385" s="277"/>
      <c r="CB385" s="273"/>
      <c r="CC385" s="276"/>
      <c r="CD385" s="275"/>
      <c r="CE385" s="275"/>
      <c r="CF385" s="270"/>
      <c r="CG385" s="270"/>
      <c r="CH385" s="269"/>
      <c r="CI385" s="281"/>
      <c r="CJ385" s="270"/>
      <c r="CK385" s="278"/>
      <c r="CL385" s="278"/>
      <c r="CM385" s="278"/>
      <c r="CN385" s="279"/>
      <c r="CO385" s="279"/>
      <c r="CP385" s="269"/>
      <c r="CQ385" s="281"/>
      <c r="CR385" s="276"/>
      <c r="CS385" s="272"/>
      <c r="CT385" s="272"/>
      <c r="CU385" s="278"/>
      <c r="CV385" s="278"/>
      <c r="CW385" s="278"/>
      <c r="CX385" s="278"/>
      <c r="CY385" s="278"/>
      <c r="CZ385" s="278"/>
      <c r="DA385" s="278"/>
      <c r="DB385" s="281"/>
      <c r="DC385" s="276"/>
      <c r="DD385" s="276"/>
      <c r="DE385" s="269"/>
      <c r="DF385" s="269"/>
      <c r="DG385" s="270"/>
      <c r="DH385" s="270"/>
      <c r="DI385" s="276"/>
      <c r="DJ385" s="276"/>
      <c r="DK385" s="276"/>
      <c r="DL385" s="276"/>
      <c r="DM385" s="272"/>
      <c r="DN385" s="269"/>
      <c r="DO385" s="269"/>
      <c r="DP385" s="272"/>
      <c r="DQ385" s="269"/>
      <c r="DR385" s="281"/>
      <c r="DS385" s="269"/>
      <c r="DT385" s="274"/>
      <c r="DU385" s="275"/>
      <c r="DV385" s="275"/>
      <c r="DW385" s="273"/>
      <c r="DX385" s="273"/>
      <c r="DY385" s="275"/>
      <c r="DZ385" s="275"/>
      <c r="EA385" s="275"/>
      <c r="EB385" s="275"/>
      <c r="EC385" s="275"/>
      <c r="ED385" s="275"/>
      <c r="EE385" s="275"/>
      <c r="EF385" s="275"/>
      <c r="EG385" s="275"/>
      <c r="EH385" s="275"/>
      <c r="EI385" s="275"/>
      <c r="EJ385" s="275"/>
      <c r="EK385" s="273"/>
      <c r="EL385" s="289"/>
      <c r="EM385" s="289"/>
      <c r="EN385" s="289"/>
      <c r="EO385" s="289"/>
      <c r="EP385" s="289"/>
      <c r="EQ385" s="289"/>
      <c r="ER385" s="289"/>
      <c r="ES385" s="289"/>
      <c r="ET385" s="289"/>
      <c r="EU385" s="289"/>
      <c r="EV385" s="289"/>
      <c r="EW385" s="289"/>
      <c r="EX385" s="289"/>
      <c r="EY385" s="289"/>
      <c r="EZ385" s="289"/>
      <c r="FA385" s="289"/>
      <c r="FB385" s="289"/>
      <c r="FC385" s="289"/>
      <c r="FD385" s="289"/>
      <c r="FE385" s="290"/>
      <c r="FF385" s="290"/>
      <c r="FG385" s="290"/>
      <c r="FH385" s="290"/>
      <c r="FI385" s="290"/>
      <c r="FJ385" s="290"/>
      <c r="FK385" s="290"/>
      <c r="FL385" s="290"/>
      <c r="FM385" s="290"/>
      <c r="FN385" s="290"/>
      <c r="FO385" s="290"/>
      <c r="FP385" s="290"/>
      <c r="FQ385" s="290"/>
      <c r="FR385" s="290"/>
      <c r="FS385" s="290"/>
      <c r="FT385" s="290"/>
      <c r="FU385" s="290"/>
      <c r="FV385" s="290"/>
      <c r="FW385" s="290"/>
      <c r="FX385" s="268"/>
      <c r="FY385" s="268"/>
      <c r="FZ385" s="268"/>
      <c r="GA385" s="268"/>
      <c r="GB385" s="268"/>
      <c r="GC385" s="268"/>
      <c r="GD385" s="268"/>
      <c r="GE385" s="268"/>
      <c r="GF385" s="268"/>
      <c r="GG385" s="268"/>
      <c r="GH385" s="268"/>
      <c r="GI385" s="268"/>
      <c r="GJ385" s="268"/>
      <c r="GK385" s="268"/>
      <c r="GL385" s="268"/>
      <c r="GM385" s="268"/>
      <c r="GN385" s="268"/>
      <c r="GO385" s="268"/>
      <c r="HB385" s="294"/>
      <c r="HC385" s="294"/>
      <c r="HL385" s="341"/>
      <c r="HM385" s="341"/>
      <c r="HN385" s="341"/>
    </row>
    <row r="386" spans="1:222" x14ac:dyDescent="0.3">
      <c r="A386" s="269"/>
      <c r="B386" s="270"/>
      <c r="C386" s="270"/>
      <c r="D386" s="269"/>
      <c r="E386" s="281"/>
      <c r="F386" s="269"/>
      <c r="G386" s="384"/>
      <c r="H386" s="276"/>
      <c r="I386" s="272"/>
      <c r="J386" s="271"/>
      <c r="K386" s="269"/>
      <c r="L386" s="270"/>
      <c r="M386" s="270"/>
      <c r="N386" s="269"/>
      <c r="O386" s="270"/>
      <c r="P386" s="270"/>
      <c r="Q386" s="270"/>
      <c r="R386" s="270"/>
      <c r="S386" s="270"/>
      <c r="T386" s="270"/>
      <c r="U386" s="270"/>
      <c r="V386" s="270"/>
      <c r="W386" s="270"/>
      <c r="X386" s="270"/>
      <c r="Y386" s="270"/>
      <c r="Z386" s="269"/>
      <c r="AA386" s="269"/>
      <c r="AB386" s="269"/>
      <c r="AC386" s="269"/>
      <c r="AD386" s="281"/>
      <c r="AE386" s="281"/>
      <c r="AF386" s="276"/>
      <c r="AG386" s="276"/>
      <c r="AH386" s="281"/>
      <c r="AI386" s="281"/>
      <c r="AJ386" s="269"/>
      <c r="AK386" s="276"/>
      <c r="AL386" s="276"/>
      <c r="AM386" s="270"/>
      <c r="AN386" s="270"/>
      <c r="AO386" s="270"/>
      <c r="AP386" s="270"/>
      <c r="AQ386" s="273"/>
      <c r="AR386" s="273"/>
      <c r="AS386" s="273"/>
      <c r="AT386" s="273"/>
      <c r="AU386" s="270"/>
      <c r="AV386" s="276"/>
      <c r="AW386" s="276"/>
      <c r="AX386" s="275"/>
      <c r="AY386" s="276"/>
      <c r="AZ386" s="276"/>
      <c r="BA386" s="275"/>
      <c r="BB386" s="276"/>
      <c r="BC386" s="276"/>
      <c r="BD386" s="276"/>
      <c r="BE386" s="276"/>
      <c r="BF386" s="270"/>
      <c r="BG386" s="351"/>
      <c r="BH386" s="270"/>
      <c r="BI386" s="270"/>
      <c r="BJ386" s="276"/>
      <c r="BK386" s="276"/>
      <c r="BL386" s="370"/>
      <c r="BM386" s="373"/>
      <c r="BN386" s="370"/>
      <c r="BO386" s="282"/>
      <c r="BP386" s="276"/>
      <c r="BQ386" s="273"/>
      <c r="BR386" s="281"/>
      <c r="BS386" s="276"/>
      <c r="BT386" s="272"/>
      <c r="BU386" s="272"/>
      <c r="BV386" s="272"/>
      <c r="BW386" s="272"/>
      <c r="BX386" s="272"/>
      <c r="BY386" s="272"/>
      <c r="BZ386" s="272"/>
      <c r="CA386" s="277"/>
      <c r="CB386" s="273"/>
      <c r="CC386" s="276"/>
      <c r="CD386" s="275"/>
      <c r="CE386" s="275"/>
      <c r="CF386" s="270"/>
      <c r="CG386" s="270"/>
      <c r="CH386" s="269"/>
      <c r="CI386" s="281"/>
      <c r="CJ386" s="270"/>
      <c r="CK386" s="278"/>
      <c r="CL386" s="278"/>
      <c r="CM386" s="278"/>
      <c r="CN386" s="279"/>
      <c r="CO386" s="279"/>
      <c r="CP386" s="269"/>
      <c r="CQ386" s="281"/>
      <c r="CR386" s="276"/>
      <c r="CS386" s="272"/>
      <c r="CT386" s="272"/>
      <c r="CU386" s="278"/>
      <c r="CV386" s="278"/>
      <c r="CW386" s="278"/>
      <c r="CX386" s="278"/>
      <c r="CY386" s="278"/>
      <c r="CZ386" s="278"/>
      <c r="DA386" s="278"/>
      <c r="DB386" s="281"/>
      <c r="DC386" s="276"/>
      <c r="DD386" s="276"/>
      <c r="DE386" s="269"/>
      <c r="DF386" s="269"/>
      <c r="DG386" s="270"/>
      <c r="DH386" s="270"/>
      <c r="DI386" s="276"/>
      <c r="DJ386" s="276"/>
      <c r="DK386" s="276"/>
      <c r="DL386" s="276"/>
      <c r="DM386" s="272"/>
      <c r="DN386" s="269"/>
      <c r="DO386" s="269"/>
      <c r="DP386" s="272"/>
      <c r="DQ386" s="269"/>
      <c r="DR386" s="281"/>
      <c r="DS386" s="269"/>
      <c r="DT386" s="274"/>
      <c r="DU386" s="275"/>
      <c r="DV386" s="275"/>
      <c r="DW386" s="273"/>
      <c r="DX386" s="273"/>
      <c r="DY386" s="275"/>
      <c r="DZ386" s="275"/>
      <c r="EA386" s="275"/>
      <c r="EB386" s="275"/>
      <c r="EC386" s="275"/>
      <c r="ED386" s="275"/>
      <c r="EE386" s="275"/>
      <c r="EF386" s="275"/>
      <c r="EG386" s="275"/>
      <c r="EH386" s="275"/>
      <c r="EI386" s="275"/>
      <c r="EJ386" s="275"/>
      <c r="EK386" s="273"/>
      <c r="EL386" s="289"/>
      <c r="EM386" s="289"/>
      <c r="EN386" s="289"/>
      <c r="EO386" s="289"/>
      <c r="EP386" s="289"/>
      <c r="EQ386" s="289"/>
      <c r="ER386" s="289"/>
      <c r="ES386" s="289"/>
      <c r="ET386" s="289"/>
      <c r="EU386" s="289"/>
      <c r="EV386" s="289"/>
      <c r="EW386" s="289"/>
      <c r="EX386" s="289"/>
      <c r="EY386" s="289"/>
      <c r="EZ386" s="289"/>
      <c r="FA386" s="289"/>
      <c r="FB386" s="289"/>
      <c r="FC386" s="289"/>
      <c r="FD386" s="289"/>
      <c r="FE386" s="290"/>
      <c r="FF386" s="290"/>
      <c r="FG386" s="290"/>
      <c r="FH386" s="290"/>
      <c r="FI386" s="290"/>
      <c r="FJ386" s="290"/>
      <c r="FK386" s="290"/>
      <c r="FL386" s="290"/>
      <c r="FM386" s="290"/>
      <c r="FN386" s="290"/>
      <c r="FO386" s="290"/>
      <c r="FP386" s="290"/>
      <c r="FQ386" s="290"/>
      <c r="FR386" s="290"/>
      <c r="FS386" s="290"/>
      <c r="FT386" s="290"/>
      <c r="FU386" s="290"/>
      <c r="FV386" s="290"/>
      <c r="FW386" s="290"/>
      <c r="FX386" s="268"/>
      <c r="FY386" s="268"/>
      <c r="FZ386" s="268"/>
      <c r="GA386" s="268"/>
      <c r="GB386" s="268"/>
      <c r="GC386" s="268"/>
      <c r="GD386" s="268"/>
      <c r="GE386" s="268"/>
      <c r="GF386" s="268"/>
      <c r="GG386" s="268"/>
      <c r="GH386" s="268"/>
      <c r="GI386" s="268"/>
      <c r="GJ386" s="268"/>
      <c r="GK386" s="268"/>
      <c r="GL386" s="268"/>
      <c r="GM386" s="268"/>
      <c r="GN386" s="268"/>
      <c r="GO386" s="268"/>
      <c r="HB386" s="294"/>
      <c r="HC386" s="294"/>
      <c r="HL386" s="341"/>
      <c r="HM386" s="341"/>
      <c r="HN386" s="341"/>
    </row>
    <row r="387" spans="1:222" x14ac:dyDescent="0.3">
      <c r="A387" s="269"/>
      <c r="B387" s="270"/>
      <c r="C387" s="270"/>
      <c r="D387" s="269"/>
      <c r="E387" s="281"/>
      <c r="F387" s="269"/>
      <c r="G387" s="384"/>
      <c r="H387" s="276"/>
      <c r="I387" s="272"/>
      <c r="J387" s="271"/>
      <c r="K387" s="269"/>
      <c r="L387" s="270"/>
      <c r="M387" s="270"/>
      <c r="N387" s="269"/>
      <c r="O387" s="270"/>
      <c r="P387" s="270"/>
      <c r="Q387" s="270"/>
      <c r="R387" s="270"/>
      <c r="S387" s="270"/>
      <c r="T387" s="270"/>
      <c r="U387" s="270"/>
      <c r="V387" s="270"/>
      <c r="W387" s="270"/>
      <c r="X387" s="270"/>
      <c r="Y387" s="270"/>
      <c r="Z387" s="269"/>
      <c r="AA387" s="269"/>
      <c r="AB387" s="269"/>
      <c r="AC387" s="269"/>
      <c r="AD387" s="281"/>
      <c r="AE387" s="281"/>
      <c r="AF387" s="276"/>
      <c r="AG387" s="276"/>
      <c r="AH387" s="281"/>
      <c r="AI387" s="281"/>
      <c r="AJ387" s="269"/>
      <c r="AK387" s="276"/>
      <c r="AL387" s="276"/>
      <c r="AM387" s="270"/>
      <c r="AN387" s="270"/>
      <c r="AO387" s="270"/>
      <c r="AP387" s="270"/>
      <c r="AQ387" s="273"/>
      <c r="AR387" s="273"/>
      <c r="AS387" s="273"/>
      <c r="AT387" s="273"/>
      <c r="AU387" s="270"/>
      <c r="AV387" s="276"/>
      <c r="AW387" s="276"/>
      <c r="AX387" s="275"/>
      <c r="AY387" s="276"/>
      <c r="AZ387" s="276"/>
      <c r="BA387" s="275"/>
      <c r="BB387" s="276"/>
      <c r="BC387" s="276"/>
      <c r="BD387" s="276"/>
      <c r="BE387" s="276"/>
      <c r="BF387" s="270"/>
      <c r="BG387" s="351"/>
      <c r="BH387" s="270"/>
      <c r="BI387" s="270"/>
      <c r="BJ387" s="276"/>
      <c r="BK387" s="276"/>
      <c r="BL387" s="370"/>
      <c r="BM387" s="373"/>
      <c r="BN387" s="370"/>
      <c r="BO387" s="282"/>
      <c r="BP387" s="276"/>
      <c r="BQ387" s="273"/>
      <c r="BR387" s="281"/>
      <c r="BS387" s="276"/>
      <c r="BT387" s="272"/>
      <c r="BU387" s="272"/>
      <c r="BV387" s="272"/>
      <c r="BW387" s="272"/>
      <c r="BX387" s="272"/>
      <c r="BY387" s="272"/>
      <c r="BZ387" s="272"/>
      <c r="CA387" s="277"/>
      <c r="CB387" s="273"/>
      <c r="CC387" s="276"/>
      <c r="CD387" s="275"/>
      <c r="CE387" s="275"/>
      <c r="CF387" s="270"/>
      <c r="CG387" s="270"/>
      <c r="CH387" s="269"/>
      <c r="CI387" s="281"/>
      <c r="CJ387" s="270"/>
      <c r="CK387" s="278"/>
      <c r="CL387" s="278"/>
      <c r="CM387" s="278"/>
      <c r="CN387" s="279"/>
      <c r="CO387" s="279"/>
      <c r="CP387" s="269"/>
      <c r="CQ387" s="281"/>
      <c r="CR387" s="276"/>
      <c r="CS387" s="272"/>
      <c r="CT387" s="272"/>
      <c r="CU387" s="278"/>
      <c r="CV387" s="278"/>
      <c r="CW387" s="278"/>
      <c r="CX387" s="278"/>
      <c r="CY387" s="278"/>
      <c r="CZ387" s="278"/>
      <c r="DA387" s="278"/>
      <c r="DB387" s="281"/>
      <c r="DC387" s="276"/>
      <c r="DD387" s="276"/>
      <c r="DE387" s="269"/>
      <c r="DF387" s="269"/>
      <c r="DG387" s="270"/>
      <c r="DH387" s="270"/>
      <c r="DI387" s="276"/>
      <c r="DJ387" s="276"/>
      <c r="DK387" s="276"/>
      <c r="DL387" s="276"/>
      <c r="DM387" s="272"/>
      <c r="DN387" s="269"/>
      <c r="DO387" s="269"/>
      <c r="DP387" s="272"/>
      <c r="DQ387" s="269"/>
      <c r="DR387" s="281"/>
      <c r="DS387" s="269"/>
      <c r="DT387" s="274"/>
      <c r="DU387" s="275"/>
      <c r="DV387" s="275"/>
      <c r="DW387" s="273"/>
      <c r="DX387" s="273"/>
      <c r="DY387" s="275"/>
      <c r="DZ387" s="275"/>
      <c r="EA387" s="275"/>
      <c r="EB387" s="275"/>
      <c r="EC387" s="275"/>
      <c r="ED387" s="275"/>
      <c r="EE387" s="275"/>
      <c r="EF387" s="275"/>
      <c r="EG387" s="275"/>
      <c r="EH387" s="275"/>
      <c r="EI387" s="275"/>
      <c r="EJ387" s="275"/>
      <c r="EK387" s="273"/>
      <c r="EL387" s="289"/>
      <c r="EM387" s="289"/>
      <c r="EN387" s="289"/>
      <c r="EO387" s="289"/>
      <c r="EP387" s="289"/>
      <c r="EQ387" s="289"/>
      <c r="ER387" s="289"/>
      <c r="ES387" s="289"/>
      <c r="ET387" s="289"/>
      <c r="EU387" s="289"/>
      <c r="EV387" s="289"/>
      <c r="EW387" s="289"/>
      <c r="EX387" s="289"/>
      <c r="EY387" s="289"/>
      <c r="EZ387" s="289"/>
      <c r="FA387" s="289"/>
      <c r="FB387" s="289"/>
      <c r="FC387" s="289"/>
      <c r="FD387" s="289"/>
      <c r="FE387" s="290"/>
      <c r="FF387" s="290"/>
      <c r="FG387" s="290"/>
      <c r="FH387" s="290"/>
      <c r="FI387" s="290"/>
      <c r="FJ387" s="290"/>
      <c r="FK387" s="290"/>
      <c r="FL387" s="290"/>
      <c r="FM387" s="290"/>
      <c r="FN387" s="290"/>
      <c r="FO387" s="290"/>
      <c r="FP387" s="290"/>
      <c r="FQ387" s="290"/>
      <c r="FR387" s="290"/>
      <c r="FS387" s="290"/>
      <c r="FT387" s="290"/>
      <c r="FU387" s="290"/>
      <c r="FV387" s="290"/>
      <c r="FW387" s="290"/>
      <c r="FX387" s="268"/>
      <c r="FY387" s="268"/>
      <c r="FZ387" s="268"/>
      <c r="GA387" s="268"/>
      <c r="GB387" s="268"/>
      <c r="GC387" s="268"/>
      <c r="GD387" s="268"/>
      <c r="GE387" s="268"/>
      <c r="GF387" s="268"/>
      <c r="GG387" s="268"/>
      <c r="GH387" s="268"/>
      <c r="GI387" s="268"/>
      <c r="GJ387" s="268"/>
      <c r="GK387" s="268"/>
      <c r="GL387" s="268"/>
      <c r="GM387" s="268"/>
      <c r="GN387" s="268"/>
      <c r="GO387" s="268"/>
      <c r="HB387" s="294"/>
      <c r="HC387" s="294"/>
      <c r="HL387" s="341"/>
      <c r="HM387" s="341"/>
      <c r="HN387" s="341"/>
    </row>
    <row r="388" spans="1:222" x14ac:dyDescent="0.3">
      <c r="A388" s="269"/>
      <c r="B388" s="270"/>
      <c r="C388" s="270"/>
      <c r="D388" s="269"/>
      <c r="E388" s="281"/>
      <c r="F388" s="269"/>
      <c r="G388" s="384"/>
      <c r="H388" s="276"/>
      <c r="I388" s="272"/>
      <c r="J388" s="271"/>
      <c r="K388" s="269"/>
      <c r="L388" s="270"/>
      <c r="M388" s="270"/>
      <c r="N388" s="269"/>
      <c r="O388" s="270"/>
      <c r="P388" s="270"/>
      <c r="Q388" s="270"/>
      <c r="R388" s="270"/>
      <c r="S388" s="270"/>
      <c r="T388" s="270"/>
      <c r="U388" s="270"/>
      <c r="V388" s="270"/>
      <c r="W388" s="270"/>
      <c r="X388" s="270"/>
      <c r="Y388" s="270"/>
      <c r="Z388" s="269"/>
      <c r="AA388" s="269"/>
      <c r="AB388" s="269"/>
      <c r="AC388" s="269"/>
      <c r="AD388" s="281"/>
      <c r="AE388" s="281"/>
      <c r="AF388" s="276"/>
      <c r="AG388" s="276"/>
      <c r="AH388" s="281"/>
      <c r="AI388" s="281"/>
      <c r="AJ388" s="269"/>
      <c r="AK388" s="276"/>
      <c r="AL388" s="276"/>
      <c r="AM388" s="270"/>
      <c r="AN388" s="270"/>
      <c r="AO388" s="270"/>
      <c r="AP388" s="270"/>
      <c r="AQ388" s="273"/>
      <c r="AR388" s="273"/>
      <c r="AS388" s="273"/>
      <c r="AT388" s="273"/>
      <c r="AU388" s="270"/>
      <c r="AV388" s="276"/>
      <c r="AW388" s="276"/>
      <c r="AX388" s="275"/>
      <c r="AY388" s="276"/>
      <c r="AZ388" s="276"/>
      <c r="BA388" s="275"/>
      <c r="BB388" s="276"/>
      <c r="BC388" s="276"/>
      <c r="BD388" s="276"/>
      <c r="BE388" s="276"/>
      <c r="BF388" s="270"/>
      <c r="BG388" s="351"/>
      <c r="BH388" s="270"/>
      <c r="BI388" s="270"/>
      <c r="BJ388" s="276"/>
      <c r="BK388" s="276"/>
      <c r="BL388" s="370"/>
      <c r="BM388" s="373"/>
      <c r="BN388" s="370"/>
      <c r="BO388" s="282"/>
      <c r="BP388" s="276"/>
      <c r="BQ388" s="273"/>
      <c r="BR388" s="281"/>
      <c r="BS388" s="276"/>
      <c r="BT388" s="272"/>
      <c r="BU388" s="272"/>
      <c r="BV388" s="272"/>
      <c r="BW388" s="272"/>
      <c r="BX388" s="272"/>
      <c r="BY388" s="272"/>
      <c r="BZ388" s="272"/>
      <c r="CA388" s="277"/>
      <c r="CB388" s="273"/>
      <c r="CC388" s="276"/>
      <c r="CD388" s="275"/>
      <c r="CE388" s="275"/>
      <c r="CF388" s="270"/>
      <c r="CG388" s="270"/>
      <c r="CH388" s="269"/>
      <c r="CI388" s="281"/>
      <c r="CJ388" s="270"/>
      <c r="CK388" s="278"/>
      <c r="CL388" s="278"/>
      <c r="CM388" s="278"/>
      <c r="CN388" s="279"/>
      <c r="CO388" s="279"/>
      <c r="CP388" s="269"/>
      <c r="CQ388" s="281"/>
      <c r="CR388" s="276"/>
      <c r="CS388" s="272"/>
      <c r="CT388" s="272"/>
      <c r="CU388" s="278"/>
      <c r="CV388" s="278"/>
      <c r="CW388" s="278"/>
      <c r="CX388" s="278"/>
      <c r="CY388" s="278"/>
      <c r="CZ388" s="278"/>
      <c r="DA388" s="278"/>
      <c r="DB388" s="281"/>
      <c r="DC388" s="276"/>
      <c r="DD388" s="276"/>
      <c r="DE388" s="269"/>
      <c r="DF388" s="269"/>
      <c r="DG388" s="270"/>
      <c r="DH388" s="270"/>
      <c r="DI388" s="276"/>
      <c r="DJ388" s="276"/>
      <c r="DK388" s="276"/>
      <c r="DL388" s="276"/>
      <c r="DM388" s="272"/>
      <c r="DN388" s="269"/>
      <c r="DO388" s="269"/>
      <c r="DP388" s="272"/>
      <c r="DQ388" s="269"/>
      <c r="DR388" s="281"/>
      <c r="DS388" s="269"/>
      <c r="DT388" s="274"/>
      <c r="DU388" s="275"/>
      <c r="DV388" s="275"/>
      <c r="DW388" s="273"/>
      <c r="DX388" s="273"/>
      <c r="DY388" s="275"/>
      <c r="DZ388" s="275"/>
      <c r="EA388" s="275"/>
      <c r="EB388" s="275"/>
      <c r="EC388" s="275"/>
      <c r="ED388" s="275"/>
      <c r="EE388" s="275"/>
      <c r="EF388" s="275"/>
      <c r="EG388" s="275"/>
      <c r="EH388" s="275"/>
      <c r="EI388" s="275"/>
      <c r="EJ388" s="275"/>
      <c r="EK388" s="273"/>
      <c r="EL388" s="289"/>
      <c r="EM388" s="289"/>
      <c r="EN388" s="289"/>
      <c r="EO388" s="289"/>
      <c r="EP388" s="289"/>
      <c r="EQ388" s="289"/>
      <c r="ER388" s="289"/>
      <c r="ES388" s="289"/>
      <c r="ET388" s="289"/>
      <c r="EU388" s="289"/>
      <c r="EV388" s="289"/>
      <c r="EW388" s="289"/>
      <c r="EX388" s="289"/>
      <c r="EY388" s="289"/>
      <c r="EZ388" s="289"/>
      <c r="FA388" s="289"/>
      <c r="FB388" s="289"/>
      <c r="FC388" s="289"/>
      <c r="FD388" s="289"/>
      <c r="FE388" s="290"/>
      <c r="FF388" s="290"/>
      <c r="FG388" s="290"/>
      <c r="FH388" s="290"/>
      <c r="FI388" s="290"/>
      <c r="FJ388" s="290"/>
      <c r="FK388" s="290"/>
      <c r="FL388" s="290"/>
      <c r="FM388" s="290"/>
      <c r="FN388" s="290"/>
      <c r="FO388" s="290"/>
      <c r="FP388" s="290"/>
      <c r="FQ388" s="290"/>
      <c r="FR388" s="290"/>
      <c r="FS388" s="290"/>
      <c r="FT388" s="290"/>
      <c r="FU388" s="290"/>
      <c r="FV388" s="290"/>
      <c r="FW388" s="290"/>
      <c r="FX388" s="268"/>
      <c r="FY388" s="268"/>
      <c r="FZ388" s="268"/>
      <c r="GA388" s="268"/>
      <c r="GB388" s="268"/>
      <c r="GC388" s="268"/>
      <c r="GD388" s="268"/>
      <c r="GE388" s="268"/>
      <c r="GF388" s="268"/>
      <c r="GG388" s="268"/>
      <c r="GH388" s="268"/>
      <c r="GI388" s="268"/>
      <c r="GJ388" s="268"/>
      <c r="GK388" s="268"/>
      <c r="GL388" s="268"/>
      <c r="GM388" s="268"/>
      <c r="GN388" s="268"/>
      <c r="GO388" s="268"/>
      <c r="HB388" s="294"/>
      <c r="HC388" s="294"/>
      <c r="HL388" s="341"/>
      <c r="HM388" s="341"/>
      <c r="HN388" s="341"/>
    </row>
    <row r="389" spans="1:222" x14ac:dyDescent="0.3">
      <c r="A389" s="269"/>
      <c r="B389" s="270"/>
      <c r="C389" s="270"/>
      <c r="D389" s="269"/>
      <c r="E389" s="281"/>
      <c r="F389" s="269"/>
      <c r="G389" s="384"/>
      <c r="H389" s="276"/>
      <c r="I389" s="272"/>
      <c r="J389" s="271"/>
      <c r="K389" s="269"/>
      <c r="L389" s="270"/>
      <c r="M389" s="270"/>
      <c r="N389" s="269"/>
      <c r="O389" s="270"/>
      <c r="P389" s="270"/>
      <c r="Q389" s="270"/>
      <c r="R389" s="270"/>
      <c r="S389" s="270"/>
      <c r="T389" s="270"/>
      <c r="U389" s="270"/>
      <c r="V389" s="270"/>
      <c r="W389" s="270"/>
      <c r="X389" s="270"/>
      <c r="Y389" s="270"/>
      <c r="Z389" s="269"/>
      <c r="AA389" s="269"/>
      <c r="AB389" s="269"/>
      <c r="AC389" s="269"/>
      <c r="AD389" s="281"/>
      <c r="AE389" s="281"/>
      <c r="AF389" s="276"/>
      <c r="AG389" s="276"/>
      <c r="AH389" s="281"/>
      <c r="AI389" s="281"/>
      <c r="AJ389" s="269"/>
      <c r="AK389" s="276"/>
      <c r="AL389" s="276"/>
      <c r="AM389" s="270"/>
      <c r="AN389" s="270"/>
      <c r="AO389" s="270"/>
      <c r="AP389" s="270"/>
      <c r="AQ389" s="273"/>
      <c r="AR389" s="273"/>
      <c r="AS389" s="273"/>
      <c r="AT389" s="273"/>
      <c r="AU389" s="270"/>
      <c r="AV389" s="276"/>
      <c r="AW389" s="276"/>
      <c r="AX389" s="275"/>
      <c r="AY389" s="276"/>
      <c r="AZ389" s="276"/>
      <c r="BA389" s="275"/>
      <c r="BB389" s="276"/>
      <c r="BC389" s="276"/>
      <c r="BD389" s="276"/>
      <c r="BE389" s="276"/>
      <c r="BF389" s="270"/>
      <c r="BG389" s="351"/>
      <c r="BH389" s="270"/>
      <c r="BI389" s="270"/>
      <c r="BJ389" s="276"/>
      <c r="BK389" s="276"/>
      <c r="BL389" s="370"/>
      <c r="BM389" s="373"/>
      <c r="BN389" s="370"/>
      <c r="BO389" s="282"/>
      <c r="BP389" s="276"/>
      <c r="BQ389" s="273"/>
      <c r="BR389" s="281"/>
      <c r="BS389" s="276"/>
      <c r="BT389" s="272"/>
      <c r="BU389" s="272"/>
      <c r="BV389" s="272"/>
      <c r="BW389" s="272"/>
      <c r="BX389" s="272"/>
      <c r="BY389" s="272"/>
      <c r="BZ389" s="272"/>
      <c r="CA389" s="277"/>
      <c r="CB389" s="273"/>
      <c r="CC389" s="276"/>
      <c r="CD389" s="275"/>
      <c r="CE389" s="275"/>
      <c r="CF389" s="270"/>
      <c r="CG389" s="270"/>
      <c r="CH389" s="269"/>
      <c r="CI389" s="281"/>
      <c r="CJ389" s="270"/>
      <c r="CK389" s="278"/>
      <c r="CL389" s="278"/>
      <c r="CM389" s="278"/>
      <c r="CN389" s="279"/>
      <c r="CO389" s="279"/>
      <c r="CP389" s="269"/>
      <c r="CQ389" s="281"/>
      <c r="CR389" s="276"/>
      <c r="CS389" s="272"/>
      <c r="CT389" s="272"/>
      <c r="CU389" s="278"/>
      <c r="CV389" s="278"/>
      <c r="CW389" s="278"/>
      <c r="CX389" s="278"/>
      <c r="CY389" s="278"/>
      <c r="CZ389" s="278"/>
      <c r="DA389" s="278"/>
      <c r="DB389" s="281"/>
      <c r="DC389" s="276"/>
      <c r="DD389" s="276"/>
      <c r="DE389" s="269"/>
      <c r="DF389" s="269"/>
      <c r="DG389" s="270"/>
      <c r="DH389" s="270"/>
      <c r="DI389" s="276"/>
      <c r="DJ389" s="276"/>
      <c r="DK389" s="276"/>
      <c r="DL389" s="276"/>
      <c r="DM389" s="272"/>
      <c r="DN389" s="269"/>
      <c r="DO389" s="269"/>
      <c r="DP389" s="272"/>
      <c r="DQ389" s="269"/>
      <c r="DR389" s="281"/>
      <c r="DS389" s="269"/>
      <c r="DT389" s="274"/>
      <c r="DU389" s="275"/>
      <c r="DV389" s="275"/>
      <c r="DW389" s="273"/>
      <c r="DX389" s="273"/>
      <c r="DY389" s="275"/>
      <c r="DZ389" s="275"/>
      <c r="EA389" s="275"/>
      <c r="EB389" s="275"/>
      <c r="EC389" s="275"/>
      <c r="ED389" s="275"/>
      <c r="EE389" s="275"/>
      <c r="EF389" s="275"/>
      <c r="EG389" s="275"/>
      <c r="EH389" s="275"/>
      <c r="EI389" s="275"/>
      <c r="EJ389" s="275"/>
      <c r="EK389" s="273"/>
      <c r="EL389" s="289"/>
      <c r="EM389" s="289"/>
      <c r="EN389" s="289"/>
      <c r="EO389" s="289"/>
      <c r="EP389" s="289"/>
      <c r="EQ389" s="289"/>
      <c r="ER389" s="289"/>
      <c r="ES389" s="289"/>
      <c r="ET389" s="289"/>
      <c r="EU389" s="289"/>
      <c r="EV389" s="289"/>
      <c r="EW389" s="289"/>
      <c r="EX389" s="289"/>
      <c r="EY389" s="289"/>
      <c r="EZ389" s="289"/>
      <c r="FA389" s="289"/>
      <c r="FB389" s="289"/>
      <c r="FC389" s="289"/>
      <c r="FD389" s="289"/>
      <c r="FE389" s="290"/>
      <c r="FF389" s="290"/>
      <c r="FG389" s="290"/>
      <c r="FH389" s="290"/>
      <c r="FI389" s="290"/>
      <c r="FJ389" s="290"/>
      <c r="FK389" s="290"/>
      <c r="FL389" s="290"/>
      <c r="FM389" s="290"/>
      <c r="FN389" s="290"/>
      <c r="FO389" s="290"/>
      <c r="FP389" s="290"/>
      <c r="FQ389" s="290"/>
      <c r="FR389" s="290"/>
      <c r="FS389" s="290"/>
      <c r="FT389" s="290"/>
      <c r="FU389" s="290"/>
      <c r="FV389" s="290"/>
      <c r="FW389" s="290"/>
      <c r="FX389" s="268"/>
      <c r="FY389" s="268"/>
      <c r="FZ389" s="268"/>
      <c r="GA389" s="268"/>
      <c r="GB389" s="268"/>
      <c r="GC389" s="268"/>
      <c r="GD389" s="268"/>
      <c r="GE389" s="268"/>
      <c r="GF389" s="268"/>
      <c r="GG389" s="268"/>
      <c r="GH389" s="268"/>
      <c r="GI389" s="268"/>
      <c r="GJ389" s="268"/>
      <c r="GK389" s="268"/>
      <c r="GL389" s="268"/>
      <c r="GM389" s="268"/>
      <c r="GN389" s="268"/>
      <c r="GO389" s="268"/>
      <c r="HB389" s="294"/>
      <c r="HC389" s="294"/>
      <c r="HL389" s="341"/>
      <c r="HM389" s="341"/>
      <c r="HN389" s="341"/>
    </row>
    <row r="390" spans="1:222" x14ac:dyDescent="0.3">
      <c r="A390" s="269"/>
      <c r="B390" s="270"/>
      <c r="C390" s="270"/>
      <c r="D390" s="269"/>
      <c r="E390" s="281"/>
      <c r="F390" s="269"/>
      <c r="G390" s="384"/>
      <c r="H390" s="276"/>
      <c r="I390" s="272"/>
      <c r="J390" s="271"/>
      <c r="K390" s="269"/>
      <c r="L390" s="270"/>
      <c r="M390" s="270"/>
      <c r="N390" s="269"/>
      <c r="O390" s="270"/>
      <c r="P390" s="270"/>
      <c r="Q390" s="270"/>
      <c r="R390" s="270"/>
      <c r="S390" s="270"/>
      <c r="T390" s="270"/>
      <c r="U390" s="270"/>
      <c r="V390" s="270"/>
      <c r="W390" s="270"/>
      <c r="X390" s="270"/>
      <c r="Y390" s="270"/>
      <c r="Z390" s="269"/>
      <c r="AA390" s="269"/>
      <c r="AB390" s="269"/>
      <c r="AC390" s="269"/>
      <c r="AD390" s="281"/>
      <c r="AE390" s="281"/>
      <c r="AF390" s="276"/>
      <c r="AG390" s="276"/>
      <c r="AH390" s="281"/>
      <c r="AI390" s="281"/>
      <c r="AJ390" s="269"/>
      <c r="AK390" s="276"/>
      <c r="AL390" s="276"/>
      <c r="AM390" s="270"/>
      <c r="AN390" s="270"/>
      <c r="AO390" s="270"/>
      <c r="AP390" s="270"/>
      <c r="AQ390" s="273"/>
      <c r="AR390" s="273"/>
      <c r="AS390" s="273"/>
      <c r="AT390" s="273"/>
      <c r="AU390" s="270"/>
      <c r="AV390" s="276"/>
      <c r="AW390" s="276"/>
      <c r="AX390" s="275"/>
      <c r="AY390" s="276"/>
      <c r="AZ390" s="276"/>
      <c r="BA390" s="275"/>
      <c r="BB390" s="276"/>
      <c r="BC390" s="276"/>
      <c r="BD390" s="276"/>
      <c r="BE390" s="276"/>
      <c r="BF390" s="270"/>
      <c r="BG390" s="351"/>
      <c r="BH390" s="270"/>
      <c r="BI390" s="270"/>
      <c r="BJ390" s="276"/>
      <c r="BK390" s="276"/>
      <c r="BL390" s="370"/>
      <c r="BM390" s="373"/>
      <c r="BN390" s="370"/>
      <c r="BO390" s="282"/>
      <c r="BP390" s="276"/>
      <c r="BQ390" s="273"/>
      <c r="BR390" s="281"/>
      <c r="BS390" s="276"/>
      <c r="BT390" s="272"/>
      <c r="BU390" s="272"/>
      <c r="BV390" s="272"/>
      <c r="BW390" s="272"/>
      <c r="BX390" s="272"/>
      <c r="BY390" s="272"/>
      <c r="BZ390" s="272"/>
      <c r="CA390" s="277"/>
      <c r="CB390" s="273"/>
      <c r="CC390" s="276"/>
      <c r="CD390" s="275"/>
      <c r="CE390" s="275"/>
      <c r="CF390" s="270"/>
      <c r="CG390" s="270"/>
      <c r="CH390" s="269"/>
      <c r="CI390" s="281"/>
      <c r="CJ390" s="270"/>
      <c r="CK390" s="278"/>
      <c r="CL390" s="278"/>
      <c r="CM390" s="278"/>
      <c r="CN390" s="279"/>
      <c r="CO390" s="279"/>
      <c r="CP390" s="269"/>
      <c r="CQ390" s="281"/>
      <c r="CR390" s="276"/>
      <c r="CS390" s="272"/>
      <c r="CT390" s="272"/>
      <c r="CU390" s="278"/>
      <c r="CV390" s="278"/>
      <c r="CW390" s="278"/>
      <c r="CX390" s="278"/>
      <c r="CY390" s="278"/>
      <c r="CZ390" s="278"/>
      <c r="DA390" s="278"/>
      <c r="DB390" s="281"/>
      <c r="DC390" s="276"/>
      <c r="DD390" s="276"/>
      <c r="DE390" s="269"/>
      <c r="DF390" s="269"/>
      <c r="DG390" s="270"/>
      <c r="DH390" s="270"/>
      <c r="DI390" s="276"/>
      <c r="DJ390" s="276"/>
      <c r="DK390" s="276"/>
      <c r="DL390" s="276"/>
      <c r="DM390" s="272"/>
      <c r="DN390" s="269"/>
      <c r="DO390" s="269"/>
      <c r="DP390" s="272"/>
      <c r="DQ390" s="269"/>
      <c r="DR390" s="281"/>
      <c r="DS390" s="269"/>
      <c r="DT390" s="274"/>
      <c r="DU390" s="275"/>
      <c r="DV390" s="275"/>
      <c r="DW390" s="273"/>
      <c r="DX390" s="273"/>
      <c r="DY390" s="275"/>
      <c r="DZ390" s="275"/>
      <c r="EA390" s="275"/>
      <c r="EB390" s="275"/>
      <c r="EC390" s="275"/>
      <c r="ED390" s="275"/>
      <c r="EE390" s="275"/>
      <c r="EF390" s="275"/>
      <c r="EG390" s="275"/>
      <c r="EH390" s="275"/>
      <c r="EI390" s="275"/>
      <c r="EJ390" s="275"/>
      <c r="EK390" s="273"/>
      <c r="EL390" s="289"/>
      <c r="EM390" s="289"/>
      <c r="EN390" s="289"/>
      <c r="EO390" s="289"/>
      <c r="EP390" s="289"/>
      <c r="EQ390" s="289"/>
      <c r="ER390" s="289"/>
      <c r="ES390" s="289"/>
      <c r="ET390" s="289"/>
      <c r="EU390" s="289"/>
      <c r="EV390" s="289"/>
      <c r="EW390" s="289"/>
      <c r="EX390" s="289"/>
      <c r="EY390" s="289"/>
      <c r="EZ390" s="289"/>
      <c r="FA390" s="289"/>
      <c r="FB390" s="289"/>
      <c r="FC390" s="289"/>
      <c r="FD390" s="289"/>
      <c r="FE390" s="290"/>
      <c r="FF390" s="290"/>
      <c r="FG390" s="290"/>
      <c r="FH390" s="290"/>
      <c r="FI390" s="290"/>
      <c r="FJ390" s="290"/>
      <c r="FK390" s="290"/>
      <c r="FL390" s="290"/>
      <c r="FM390" s="290"/>
      <c r="FN390" s="290"/>
      <c r="FO390" s="290"/>
      <c r="FP390" s="290"/>
      <c r="FQ390" s="290"/>
      <c r="FR390" s="290"/>
      <c r="FS390" s="290"/>
      <c r="FT390" s="290"/>
      <c r="FU390" s="290"/>
      <c r="FV390" s="290"/>
      <c r="FW390" s="290"/>
      <c r="FX390" s="268"/>
      <c r="FY390" s="268"/>
      <c r="FZ390" s="268"/>
      <c r="GA390" s="268"/>
      <c r="GB390" s="268"/>
      <c r="GC390" s="268"/>
      <c r="GD390" s="268"/>
      <c r="GE390" s="268"/>
      <c r="GF390" s="268"/>
      <c r="GG390" s="268"/>
      <c r="GH390" s="268"/>
      <c r="GI390" s="268"/>
      <c r="GJ390" s="268"/>
      <c r="GK390" s="268"/>
      <c r="GL390" s="268"/>
      <c r="GM390" s="268"/>
      <c r="GN390" s="268"/>
      <c r="GO390" s="268"/>
      <c r="HB390" s="294"/>
      <c r="HC390" s="294"/>
      <c r="HL390" s="341"/>
      <c r="HM390" s="341"/>
      <c r="HN390" s="341"/>
    </row>
    <row r="391" spans="1:222" x14ac:dyDescent="0.3">
      <c r="A391" s="269"/>
      <c r="B391" s="270"/>
      <c r="C391" s="270"/>
      <c r="D391" s="269"/>
      <c r="E391" s="281"/>
      <c r="F391" s="269"/>
      <c r="G391" s="384"/>
      <c r="H391" s="276"/>
      <c r="I391" s="272"/>
      <c r="J391" s="271"/>
      <c r="K391" s="269"/>
      <c r="L391" s="270"/>
      <c r="M391" s="270"/>
      <c r="N391" s="269"/>
      <c r="O391" s="270"/>
      <c r="P391" s="270"/>
      <c r="Q391" s="270"/>
      <c r="R391" s="270"/>
      <c r="S391" s="270"/>
      <c r="T391" s="270"/>
      <c r="U391" s="270"/>
      <c r="V391" s="270"/>
      <c r="W391" s="270"/>
      <c r="X391" s="270"/>
      <c r="Y391" s="270"/>
      <c r="Z391" s="269"/>
      <c r="AA391" s="269"/>
      <c r="AB391" s="269"/>
      <c r="AC391" s="269"/>
      <c r="AD391" s="281"/>
      <c r="AE391" s="281"/>
      <c r="AF391" s="276"/>
      <c r="AG391" s="276"/>
      <c r="AH391" s="281"/>
      <c r="AI391" s="281"/>
      <c r="AJ391" s="269"/>
      <c r="AK391" s="276"/>
      <c r="AL391" s="276"/>
      <c r="AM391" s="270"/>
      <c r="AN391" s="270"/>
      <c r="AO391" s="270"/>
      <c r="AP391" s="270"/>
      <c r="AQ391" s="273"/>
      <c r="AR391" s="273"/>
      <c r="AS391" s="273"/>
      <c r="AT391" s="273"/>
      <c r="AU391" s="270"/>
      <c r="AV391" s="276"/>
      <c r="AW391" s="276"/>
      <c r="AX391" s="275"/>
      <c r="AY391" s="276"/>
      <c r="AZ391" s="276"/>
      <c r="BA391" s="275"/>
      <c r="BB391" s="276"/>
      <c r="BC391" s="276"/>
      <c r="BD391" s="276"/>
      <c r="BE391" s="276"/>
      <c r="BF391" s="270"/>
      <c r="BG391" s="351"/>
      <c r="BH391" s="270"/>
      <c r="BI391" s="270"/>
      <c r="BJ391" s="276"/>
      <c r="BK391" s="276"/>
      <c r="BL391" s="370"/>
      <c r="BM391" s="373"/>
      <c r="BN391" s="370"/>
      <c r="BO391" s="282"/>
      <c r="BP391" s="276"/>
      <c r="BQ391" s="273"/>
      <c r="BR391" s="281"/>
      <c r="BS391" s="276"/>
      <c r="BT391" s="272"/>
      <c r="BU391" s="272"/>
      <c r="BV391" s="272"/>
      <c r="BW391" s="272"/>
      <c r="BX391" s="272"/>
      <c r="BY391" s="272"/>
      <c r="BZ391" s="272"/>
      <c r="CA391" s="277"/>
      <c r="CB391" s="273"/>
      <c r="CC391" s="276"/>
      <c r="CD391" s="275"/>
      <c r="CE391" s="275"/>
      <c r="CF391" s="270"/>
      <c r="CG391" s="270"/>
      <c r="CH391" s="269"/>
      <c r="CI391" s="281"/>
      <c r="CJ391" s="270"/>
      <c r="CK391" s="278"/>
      <c r="CL391" s="278"/>
      <c r="CM391" s="278"/>
      <c r="CN391" s="279"/>
      <c r="CO391" s="279"/>
      <c r="CP391" s="269"/>
      <c r="CQ391" s="281"/>
      <c r="CR391" s="276"/>
      <c r="CS391" s="272"/>
      <c r="CT391" s="272"/>
      <c r="CU391" s="278"/>
      <c r="CV391" s="278"/>
      <c r="CW391" s="278"/>
      <c r="CX391" s="278"/>
      <c r="CY391" s="278"/>
      <c r="CZ391" s="278"/>
      <c r="DA391" s="278"/>
      <c r="DB391" s="281"/>
      <c r="DC391" s="276"/>
      <c r="DD391" s="276"/>
      <c r="DE391" s="269"/>
      <c r="DF391" s="269"/>
      <c r="DG391" s="270"/>
      <c r="DH391" s="270"/>
      <c r="DI391" s="276"/>
      <c r="DJ391" s="276"/>
      <c r="DK391" s="276"/>
      <c r="DL391" s="276"/>
      <c r="DM391" s="272"/>
      <c r="DN391" s="269"/>
      <c r="DO391" s="269"/>
      <c r="DP391" s="272"/>
      <c r="DQ391" s="269"/>
      <c r="DR391" s="281"/>
      <c r="DS391" s="269"/>
      <c r="DT391" s="274"/>
      <c r="DU391" s="275"/>
      <c r="DV391" s="275"/>
      <c r="DW391" s="273"/>
      <c r="DX391" s="273"/>
      <c r="DY391" s="275"/>
      <c r="DZ391" s="275"/>
      <c r="EA391" s="275"/>
      <c r="EB391" s="275"/>
      <c r="EC391" s="275"/>
      <c r="ED391" s="275"/>
      <c r="EE391" s="275"/>
      <c r="EF391" s="275"/>
      <c r="EG391" s="275"/>
      <c r="EH391" s="275"/>
      <c r="EI391" s="275"/>
      <c r="EJ391" s="275"/>
      <c r="EK391" s="273"/>
      <c r="EL391" s="289"/>
      <c r="EM391" s="289"/>
      <c r="EN391" s="289"/>
      <c r="EO391" s="289"/>
      <c r="EP391" s="289"/>
      <c r="EQ391" s="289"/>
      <c r="ER391" s="289"/>
      <c r="ES391" s="289"/>
      <c r="ET391" s="289"/>
      <c r="EU391" s="289"/>
      <c r="EV391" s="289"/>
      <c r="EW391" s="289"/>
      <c r="EX391" s="289"/>
      <c r="EY391" s="289"/>
      <c r="EZ391" s="289"/>
      <c r="FA391" s="289"/>
      <c r="FB391" s="289"/>
      <c r="FC391" s="289"/>
      <c r="FD391" s="289"/>
      <c r="FE391" s="290"/>
      <c r="FF391" s="290"/>
      <c r="FG391" s="290"/>
      <c r="FH391" s="290"/>
      <c r="FI391" s="290"/>
      <c r="FJ391" s="290"/>
      <c r="FK391" s="290"/>
      <c r="FL391" s="290"/>
      <c r="FM391" s="290"/>
      <c r="FN391" s="290"/>
      <c r="FO391" s="290"/>
      <c r="FP391" s="290"/>
      <c r="FQ391" s="290"/>
      <c r="FR391" s="290"/>
      <c r="FS391" s="290"/>
      <c r="FT391" s="290"/>
      <c r="FU391" s="290"/>
      <c r="FV391" s="290"/>
      <c r="FW391" s="290"/>
      <c r="FX391" s="268"/>
      <c r="FY391" s="268"/>
      <c r="FZ391" s="268"/>
      <c r="GA391" s="268"/>
      <c r="GB391" s="268"/>
      <c r="GC391" s="268"/>
      <c r="GD391" s="268"/>
      <c r="GE391" s="268"/>
      <c r="GF391" s="268"/>
      <c r="GG391" s="268"/>
      <c r="GH391" s="268"/>
      <c r="GI391" s="268"/>
      <c r="GJ391" s="268"/>
      <c r="GK391" s="268"/>
      <c r="GL391" s="268"/>
      <c r="GM391" s="268"/>
      <c r="GN391" s="268"/>
      <c r="GO391" s="268"/>
      <c r="HB391" s="294"/>
      <c r="HC391" s="294"/>
      <c r="HL391" s="341"/>
      <c r="HM391" s="341"/>
      <c r="HN391" s="341"/>
    </row>
    <row r="392" spans="1:222" x14ac:dyDescent="0.3">
      <c r="A392" s="269"/>
      <c r="B392" s="270"/>
      <c r="C392" s="270"/>
      <c r="D392" s="269"/>
      <c r="E392" s="281"/>
      <c r="F392" s="269"/>
      <c r="G392" s="384"/>
      <c r="H392" s="276"/>
      <c r="I392" s="272"/>
      <c r="J392" s="271"/>
      <c r="K392" s="269"/>
      <c r="L392" s="270"/>
      <c r="M392" s="270"/>
      <c r="N392" s="269"/>
      <c r="O392" s="270"/>
      <c r="P392" s="270"/>
      <c r="Q392" s="270"/>
      <c r="R392" s="270"/>
      <c r="S392" s="270"/>
      <c r="T392" s="270"/>
      <c r="U392" s="270"/>
      <c r="V392" s="270"/>
      <c r="W392" s="270"/>
      <c r="X392" s="270"/>
      <c r="Y392" s="270"/>
      <c r="Z392" s="269"/>
      <c r="AA392" s="269"/>
      <c r="AB392" s="269"/>
      <c r="AC392" s="269"/>
      <c r="AD392" s="281"/>
      <c r="AE392" s="281"/>
      <c r="AF392" s="276"/>
      <c r="AG392" s="276"/>
      <c r="AH392" s="281"/>
      <c r="AI392" s="281"/>
      <c r="AJ392" s="269"/>
      <c r="AK392" s="276"/>
      <c r="AL392" s="276"/>
      <c r="AM392" s="270"/>
      <c r="AN392" s="270"/>
      <c r="AO392" s="270"/>
      <c r="AP392" s="270"/>
      <c r="AQ392" s="273"/>
      <c r="AR392" s="273"/>
      <c r="AS392" s="273"/>
      <c r="AT392" s="273"/>
      <c r="AU392" s="270"/>
      <c r="AV392" s="276"/>
      <c r="AW392" s="276"/>
      <c r="AX392" s="275"/>
      <c r="AY392" s="276"/>
      <c r="AZ392" s="276"/>
      <c r="BA392" s="275"/>
      <c r="BB392" s="276"/>
      <c r="BC392" s="276"/>
      <c r="BD392" s="276"/>
      <c r="BE392" s="276"/>
      <c r="BF392" s="270"/>
      <c r="BG392" s="351"/>
      <c r="BH392" s="270"/>
      <c r="BI392" s="270"/>
      <c r="BJ392" s="276"/>
      <c r="BK392" s="276"/>
      <c r="BL392" s="370"/>
      <c r="BM392" s="373"/>
      <c r="BN392" s="370"/>
      <c r="BO392" s="282"/>
      <c r="BP392" s="276"/>
      <c r="BQ392" s="273"/>
      <c r="BR392" s="281"/>
      <c r="BS392" s="276"/>
      <c r="BT392" s="272"/>
      <c r="BU392" s="272"/>
      <c r="BV392" s="272"/>
      <c r="BW392" s="272"/>
      <c r="BX392" s="272"/>
      <c r="BY392" s="272"/>
      <c r="BZ392" s="272"/>
      <c r="CA392" s="277"/>
      <c r="CB392" s="273"/>
      <c r="CC392" s="276"/>
      <c r="CD392" s="275"/>
      <c r="CE392" s="275"/>
      <c r="CF392" s="270"/>
      <c r="CG392" s="270"/>
      <c r="CH392" s="269"/>
      <c r="CI392" s="281"/>
      <c r="CJ392" s="270"/>
      <c r="CK392" s="278"/>
      <c r="CL392" s="278"/>
      <c r="CM392" s="278"/>
      <c r="CN392" s="279"/>
      <c r="CO392" s="279"/>
      <c r="CP392" s="269"/>
      <c r="CQ392" s="281"/>
      <c r="CR392" s="276"/>
      <c r="CS392" s="272"/>
      <c r="CT392" s="272"/>
      <c r="CU392" s="278"/>
      <c r="CV392" s="278"/>
      <c r="CW392" s="278"/>
      <c r="CX392" s="278"/>
      <c r="CY392" s="278"/>
      <c r="CZ392" s="278"/>
      <c r="DA392" s="278"/>
      <c r="DB392" s="281"/>
      <c r="DC392" s="276"/>
      <c r="DD392" s="276"/>
      <c r="DE392" s="269"/>
      <c r="DF392" s="269"/>
      <c r="DG392" s="270"/>
      <c r="DH392" s="270"/>
      <c r="DI392" s="276"/>
      <c r="DJ392" s="276"/>
      <c r="DK392" s="276"/>
      <c r="DL392" s="276"/>
      <c r="DM392" s="272"/>
      <c r="DN392" s="269"/>
      <c r="DO392" s="269"/>
      <c r="DP392" s="272"/>
      <c r="DQ392" s="269"/>
      <c r="DR392" s="281"/>
      <c r="DS392" s="269"/>
      <c r="DT392" s="274"/>
      <c r="DU392" s="275"/>
      <c r="DV392" s="275"/>
      <c r="DW392" s="273"/>
      <c r="DX392" s="273"/>
      <c r="DY392" s="275"/>
      <c r="DZ392" s="275"/>
      <c r="EA392" s="275"/>
      <c r="EB392" s="275"/>
      <c r="EC392" s="275"/>
      <c r="ED392" s="275"/>
      <c r="EE392" s="275"/>
      <c r="EF392" s="275"/>
      <c r="EG392" s="275"/>
      <c r="EH392" s="275"/>
      <c r="EI392" s="275"/>
      <c r="EJ392" s="275"/>
      <c r="EK392" s="273"/>
      <c r="EL392" s="289"/>
      <c r="EM392" s="289"/>
      <c r="EN392" s="289"/>
      <c r="EO392" s="289"/>
      <c r="EP392" s="289"/>
      <c r="EQ392" s="289"/>
      <c r="ER392" s="289"/>
      <c r="ES392" s="289"/>
      <c r="ET392" s="289"/>
      <c r="EU392" s="289"/>
      <c r="EV392" s="289"/>
      <c r="EW392" s="289"/>
      <c r="EX392" s="289"/>
      <c r="EY392" s="289"/>
      <c r="EZ392" s="289"/>
      <c r="FA392" s="289"/>
      <c r="FB392" s="289"/>
      <c r="FC392" s="289"/>
      <c r="FD392" s="289"/>
      <c r="FE392" s="290"/>
      <c r="FF392" s="290"/>
      <c r="FG392" s="290"/>
      <c r="FH392" s="290"/>
      <c r="FI392" s="290"/>
      <c r="FJ392" s="290"/>
      <c r="FK392" s="290"/>
      <c r="FL392" s="290"/>
      <c r="FM392" s="290"/>
      <c r="FN392" s="290"/>
      <c r="FO392" s="290"/>
      <c r="FP392" s="290"/>
      <c r="FQ392" s="290"/>
      <c r="FR392" s="290"/>
      <c r="FS392" s="290"/>
      <c r="FT392" s="290"/>
      <c r="FU392" s="290"/>
      <c r="FV392" s="290"/>
      <c r="FW392" s="290"/>
      <c r="FX392" s="268"/>
      <c r="FY392" s="268"/>
      <c r="FZ392" s="268"/>
      <c r="GA392" s="268"/>
      <c r="GB392" s="268"/>
      <c r="GC392" s="268"/>
      <c r="GD392" s="268"/>
      <c r="GE392" s="268"/>
      <c r="GF392" s="268"/>
      <c r="GG392" s="268"/>
      <c r="GH392" s="268"/>
      <c r="GI392" s="268"/>
      <c r="GJ392" s="268"/>
      <c r="GK392" s="268"/>
      <c r="GL392" s="268"/>
      <c r="GM392" s="268"/>
      <c r="GN392" s="268"/>
      <c r="GO392" s="268"/>
      <c r="HB392" s="294"/>
      <c r="HC392" s="294"/>
      <c r="HL392" s="341"/>
      <c r="HM392" s="341"/>
      <c r="HN392" s="341"/>
    </row>
    <row r="393" spans="1:222" x14ac:dyDescent="0.3">
      <c r="HL393" s="341"/>
      <c r="HM393" s="341"/>
      <c r="HN393" s="341"/>
    </row>
    <row r="394" spans="1:222" x14ac:dyDescent="0.3">
      <c r="HL394" s="341"/>
      <c r="HM394" s="341"/>
      <c r="HN394" s="341"/>
    </row>
    <row r="395" spans="1:222" x14ac:dyDescent="0.3">
      <c r="HL395" s="341"/>
      <c r="HM395" s="341"/>
      <c r="HN395" s="341"/>
    </row>
    <row r="396" spans="1:222" x14ac:dyDescent="0.3">
      <c r="HL396" s="341"/>
      <c r="HM396" s="341"/>
      <c r="HN396" s="341"/>
    </row>
    <row r="397" spans="1:222" x14ac:dyDescent="0.3">
      <c r="HL397" s="341"/>
      <c r="HM397" s="341"/>
      <c r="HN397" s="341"/>
    </row>
    <row r="398" spans="1:222" x14ac:dyDescent="0.3">
      <c r="HL398" s="341"/>
      <c r="HM398" s="341"/>
      <c r="HN398" s="341"/>
    </row>
    <row r="399" spans="1:222" x14ac:dyDescent="0.3">
      <c r="HL399" s="341"/>
      <c r="HM399" s="341"/>
      <c r="HN399" s="341"/>
    </row>
    <row r="400" spans="1:222" x14ac:dyDescent="0.3">
      <c r="HL400" s="341"/>
      <c r="HM400" s="341"/>
      <c r="HN400" s="341"/>
    </row>
    <row r="401" spans="220:222" x14ac:dyDescent="0.3">
      <c r="HL401" s="341"/>
      <c r="HM401" s="341"/>
      <c r="HN401" s="341"/>
    </row>
    <row r="402" spans="220:222" x14ac:dyDescent="0.3">
      <c r="HL402" s="341"/>
      <c r="HM402" s="341"/>
      <c r="HN402" s="341"/>
    </row>
    <row r="403" spans="220:222" x14ac:dyDescent="0.3">
      <c r="HL403" s="341"/>
      <c r="HM403" s="341"/>
      <c r="HN403" s="341"/>
    </row>
    <row r="404" spans="220:222" x14ac:dyDescent="0.3">
      <c r="HL404" s="341"/>
      <c r="HM404" s="341"/>
      <c r="HN404" s="341"/>
    </row>
    <row r="405" spans="220:222" x14ac:dyDescent="0.3">
      <c r="HL405" s="341"/>
      <c r="HM405" s="341"/>
      <c r="HN405" s="341"/>
    </row>
    <row r="406" spans="220:222" x14ac:dyDescent="0.3">
      <c r="HL406" s="341"/>
      <c r="HM406" s="341"/>
      <c r="HN406" s="341"/>
    </row>
    <row r="407" spans="220:222" x14ac:dyDescent="0.3">
      <c r="HL407" s="341"/>
      <c r="HM407" s="341"/>
      <c r="HN407" s="341"/>
    </row>
    <row r="408" spans="220:222" x14ac:dyDescent="0.3">
      <c r="HL408" s="341"/>
      <c r="HM408" s="341"/>
      <c r="HN408" s="341"/>
    </row>
    <row r="409" spans="220:222" x14ac:dyDescent="0.3">
      <c r="HL409" s="341"/>
      <c r="HM409" s="341"/>
      <c r="HN409" s="341"/>
    </row>
    <row r="410" spans="220:222" x14ac:dyDescent="0.3">
      <c r="HL410" s="341"/>
      <c r="HM410" s="341"/>
      <c r="HN410" s="341"/>
    </row>
    <row r="411" spans="220:222" x14ac:dyDescent="0.3">
      <c r="HL411" s="341"/>
      <c r="HM411" s="341"/>
      <c r="HN411" s="341"/>
    </row>
    <row r="412" spans="220:222" x14ac:dyDescent="0.3">
      <c r="HL412" s="341"/>
      <c r="HM412" s="341"/>
      <c r="HN412" s="341"/>
    </row>
    <row r="413" spans="220:222" x14ac:dyDescent="0.3">
      <c r="HL413" s="341"/>
      <c r="HM413" s="341"/>
      <c r="HN413" s="341"/>
    </row>
    <row r="414" spans="220:222" x14ac:dyDescent="0.3">
      <c r="HL414" s="341"/>
      <c r="HM414" s="341"/>
      <c r="HN414" s="341"/>
    </row>
    <row r="415" spans="220:222" x14ac:dyDescent="0.3">
      <c r="HL415" s="341"/>
      <c r="HM415" s="341"/>
      <c r="HN415" s="341"/>
    </row>
    <row r="416" spans="220:222" x14ac:dyDescent="0.3">
      <c r="HL416" s="341"/>
      <c r="HM416" s="341"/>
      <c r="HN416" s="341"/>
    </row>
    <row r="417" spans="220:222" x14ac:dyDescent="0.3">
      <c r="HL417" s="341"/>
      <c r="HM417" s="341"/>
      <c r="HN417" s="341"/>
    </row>
    <row r="418" spans="220:222" x14ac:dyDescent="0.3">
      <c r="HL418" s="341"/>
      <c r="HM418" s="341"/>
      <c r="HN418" s="341"/>
    </row>
    <row r="419" spans="220:222" x14ac:dyDescent="0.3">
      <c r="HL419" s="341"/>
      <c r="HM419" s="341"/>
      <c r="HN419" s="341"/>
    </row>
    <row r="420" spans="220:222" x14ac:dyDescent="0.3">
      <c r="HL420" s="341"/>
      <c r="HM420" s="341"/>
      <c r="HN420" s="341"/>
    </row>
    <row r="421" spans="220:222" x14ac:dyDescent="0.3">
      <c r="HL421" s="341"/>
      <c r="HM421" s="341"/>
      <c r="HN421" s="341"/>
    </row>
    <row r="422" spans="220:222" x14ac:dyDescent="0.3">
      <c r="HL422" s="341"/>
      <c r="HM422" s="341"/>
      <c r="HN422" s="341"/>
    </row>
    <row r="423" spans="220:222" x14ac:dyDescent="0.3">
      <c r="HL423" s="341"/>
      <c r="HM423" s="341"/>
      <c r="HN423" s="341"/>
    </row>
    <row r="424" spans="220:222" x14ac:dyDescent="0.3">
      <c r="HL424" s="341"/>
      <c r="HM424" s="341"/>
      <c r="HN424" s="341"/>
    </row>
    <row r="425" spans="220:222" x14ac:dyDescent="0.3">
      <c r="HL425" s="341"/>
      <c r="HM425" s="341"/>
      <c r="HN425" s="341"/>
    </row>
    <row r="426" spans="220:222" x14ac:dyDescent="0.3">
      <c r="HL426" s="341"/>
      <c r="HM426" s="341"/>
      <c r="HN426" s="341"/>
    </row>
    <row r="427" spans="220:222" x14ac:dyDescent="0.3">
      <c r="HL427" s="341"/>
      <c r="HM427" s="341"/>
      <c r="HN427" s="341"/>
    </row>
    <row r="428" spans="220:222" x14ac:dyDescent="0.3">
      <c r="HL428" s="341"/>
      <c r="HM428" s="341"/>
      <c r="HN428" s="341"/>
    </row>
    <row r="429" spans="220:222" x14ac:dyDescent="0.3">
      <c r="HL429" s="341"/>
      <c r="HM429" s="341"/>
      <c r="HN429" s="341"/>
    </row>
    <row r="430" spans="220:222" x14ac:dyDescent="0.3">
      <c r="HL430" s="341"/>
      <c r="HM430" s="341"/>
      <c r="HN430" s="341"/>
    </row>
    <row r="431" spans="220:222" x14ac:dyDescent="0.3">
      <c r="HL431" s="341"/>
      <c r="HM431" s="341"/>
      <c r="HN431" s="341"/>
    </row>
    <row r="432" spans="220:222" x14ac:dyDescent="0.3">
      <c r="HL432" s="341"/>
      <c r="HM432" s="341"/>
      <c r="HN432" s="341"/>
    </row>
    <row r="433" spans="220:222" x14ac:dyDescent="0.3">
      <c r="HL433" s="341"/>
      <c r="HM433" s="341"/>
      <c r="HN433" s="341"/>
    </row>
    <row r="434" spans="220:222" x14ac:dyDescent="0.3">
      <c r="HL434" s="341"/>
      <c r="HM434" s="341"/>
      <c r="HN434" s="341"/>
    </row>
    <row r="435" spans="220:222" x14ac:dyDescent="0.3">
      <c r="HL435" s="341"/>
      <c r="HM435" s="341"/>
      <c r="HN435" s="341"/>
    </row>
    <row r="436" spans="220:222" x14ac:dyDescent="0.3">
      <c r="HL436" s="341"/>
      <c r="HM436" s="341"/>
      <c r="HN436" s="341"/>
    </row>
    <row r="437" spans="220:222" x14ac:dyDescent="0.3">
      <c r="HL437" s="341"/>
      <c r="HM437" s="341"/>
      <c r="HN437" s="341"/>
    </row>
    <row r="438" spans="220:222" x14ac:dyDescent="0.3">
      <c r="HL438" s="341"/>
      <c r="HM438" s="341"/>
      <c r="HN438" s="341"/>
    </row>
    <row r="439" spans="220:222" x14ac:dyDescent="0.3">
      <c r="HL439" s="341"/>
      <c r="HM439" s="341"/>
      <c r="HN439" s="341"/>
    </row>
    <row r="440" spans="220:222" x14ac:dyDescent="0.3">
      <c r="HL440" s="341"/>
      <c r="HM440" s="341"/>
      <c r="HN440" s="341"/>
    </row>
    <row r="441" spans="220:222" x14ac:dyDescent="0.3">
      <c r="HL441" s="341"/>
      <c r="HM441" s="341"/>
      <c r="HN441" s="341"/>
    </row>
    <row r="442" spans="220:222" x14ac:dyDescent="0.3">
      <c r="HL442" s="341"/>
      <c r="HM442" s="341"/>
      <c r="HN442" s="341"/>
    </row>
    <row r="443" spans="220:222" x14ac:dyDescent="0.3">
      <c r="HL443" s="341"/>
      <c r="HM443" s="341"/>
      <c r="HN443" s="341"/>
    </row>
    <row r="444" spans="220:222" x14ac:dyDescent="0.3">
      <c r="HL444" s="341"/>
      <c r="HM444" s="341"/>
      <c r="HN444" s="341"/>
    </row>
    <row r="445" spans="220:222" x14ac:dyDescent="0.3">
      <c r="HL445" s="341"/>
      <c r="HM445" s="341"/>
      <c r="HN445" s="341"/>
    </row>
    <row r="446" spans="220:222" x14ac:dyDescent="0.3">
      <c r="HL446" s="341"/>
      <c r="HM446" s="341"/>
      <c r="HN446" s="341"/>
    </row>
    <row r="447" spans="220:222" x14ac:dyDescent="0.3">
      <c r="HL447" s="341"/>
      <c r="HM447" s="341"/>
      <c r="HN447" s="341"/>
    </row>
    <row r="448" spans="220:222" x14ac:dyDescent="0.3">
      <c r="HL448" s="341"/>
      <c r="HM448" s="341"/>
      <c r="HN448" s="341"/>
    </row>
    <row r="449" spans="220:222" x14ac:dyDescent="0.3">
      <c r="HL449" s="341"/>
      <c r="HM449" s="341"/>
      <c r="HN449" s="341"/>
    </row>
    <row r="450" spans="220:222" x14ac:dyDescent="0.3">
      <c r="HL450" s="341"/>
      <c r="HM450" s="341"/>
      <c r="HN450" s="341"/>
    </row>
    <row r="451" spans="220:222" x14ac:dyDescent="0.3">
      <c r="HL451" s="341"/>
      <c r="HM451" s="341"/>
      <c r="HN451" s="341"/>
    </row>
    <row r="452" spans="220:222" x14ac:dyDescent="0.3">
      <c r="HL452" s="341"/>
      <c r="HM452" s="341"/>
      <c r="HN452" s="341"/>
    </row>
    <row r="453" spans="220:222" x14ac:dyDescent="0.3">
      <c r="HL453" s="341"/>
      <c r="HM453" s="341"/>
      <c r="HN453" s="341"/>
    </row>
    <row r="454" spans="220:222" x14ac:dyDescent="0.3">
      <c r="HL454" s="341"/>
      <c r="HM454" s="341"/>
      <c r="HN454" s="341"/>
    </row>
    <row r="455" spans="220:222" x14ac:dyDescent="0.3">
      <c r="HL455" s="341"/>
      <c r="HM455" s="341"/>
      <c r="HN455" s="341"/>
    </row>
    <row r="456" spans="220:222" x14ac:dyDescent="0.3">
      <c r="HL456" s="341"/>
      <c r="HM456" s="341"/>
      <c r="HN456" s="341"/>
    </row>
    <row r="457" spans="220:222" x14ac:dyDescent="0.3">
      <c r="HL457" s="341"/>
      <c r="HM457" s="341"/>
      <c r="HN457" s="341"/>
    </row>
    <row r="458" spans="220:222" x14ac:dyDescent="0.3">
      <c r="HL458" s="341"/>
      <c r="HM458" s="341"/>
      <c r="HN458" s="341"/>
    </row>
    <row r="459" spans="220:222" x14ac:dyDescent="0.3">
      <c r="HL459" s="341"/>
      <c r="HM459" s="341"/>
      <c r="HN459" s="341"/>
    </row>
    <row r="460" spans="220:222" x14ac:dyDescent="0.3">
      <c r="HL460" s="341"/>
      <c r="HM460" s="341"/>
      <c r="HN460" s="341"/>
    </row>
    <row r="461" spans="220:222" x14ac:dyDescent="0.3">
      <c r="HL461" s="341"/>
      <c r="HM461" s="341"/>
      <c r="HN461" s="341"/>
    </row>
    <row r="462" spans="220:222" x14ac:dyDescent="0.3">
      <c r="HL462" s="341"/>
      <c r="HM462" s="341"/>
      <c r="HN462" s="341"/>
    </row>
    <row r="463" spans="220:222" x14ac:dyDescent="0.3">
      <c r="HL463" s="341"/>
      <c r="HM463" s="341"/>
      <c r="HN463" s="341"/>
    </row>
    <row r="464" spans="220:222" x14ac:dyDescent="0.3">
      <c r="HL464" s="341"/>
      <c r="HM464" s="341"/>
      <c r="HN464" s="341"/>
    </row>
    <row r="465" spans="220:222" x14ac:dyDescent="0.3">
      <c r="HL465" s="341"/>
      <c r="HM465" s="341"/>
      <c r="HN465" s="341"/>
    </row>
    <row r="466" spans="220:222" x14ac:dyDescent="0.3">
      <c r="HL466" s="341"/>
      <c r="HM466" s="341"/>
      <c r="HN466" s="341"/>
    </row>
    <row r="467" spans="220:222" x14ac:dyDescent="0.3">
      <c r="HL467" s="341"/>
      <c r="HM467" s="341"/>
      <c r="HN467" s="341"/>
    </row>
    <row r="468" spans="220:222" x14ac:dyDescent="0.3">
      <c r="HL468" s="341"/>
      <c r="HM468" s="341"/>
      <c r="HN468" s="341"/>
    </row>
    <row r="469" spans="220:222" x14ac:dyDescent="0.3">
      <c r="HL469" s="341"/>
      <c r="HM469" s="341"/>
      <c r="HN469" s="341"/>
    </row>
    <row r="470" spans="220:222" x14ac:dyDescent="0.3">
      <c r="HL470" s="341"/>
      <c r="HM470" s="341"/>
      <c r="HN470" s="341"/>
    </row>
    <row r="471" spans="220:222" x14ac:dyDescent="0.3">
      <c r="HL471" s="341"/>
      <c r="HM471" s="341"/>
      <c r="HN471" s="341"/>
    </row>
    <row r="472" spans="220:222" x14ac:dyDescent="0.3">
      <c r="HL472" s="341"/>
      <c r="HM472" s="341"/>
      <c r="HN472" s="341"/>
    </row>
    <row r="473" spans="220:222" x14ac:dyDescent="0.3">
      <c r="HL473" s="341"/>
      <c r="HM473" s="341"/>
      <c r="HN473" s="341"/>
    </row>
    <row r="474" spans="220:222" x14ac:dyDescent="0.3">
      <c r="HL474" s="341"/>
      <c r="HM474" s="341"/>
      <c r="HN474" s="341"/>
    </row>
    <row r="475" spans="220:222" x14ac:dyDescent="0.3">
      <c r="HL475" s="341"/>
      <c r="HM475" s="341"/>
      <c r="HN475" s="341"/>
    </row>
    <row r="476" spans="220:222" x14ac:dyDescent="0.3">
      <c r="HL476" s="341"/>
      <c r="HM476" s="341"/>
      <c r="HN476" s="341"/>
    </row>
    <row r="477" spans="220:222" x14ac:dyDescent="0.3">
      <c r="HL477" s="341"/>
      <c r="HM477" s="341"/>
      <c r="HN477" s="341"/>
    </row>
    <row r="478" spans="220:222" x14ac:dyDescent="0.3">
      <c r="HL478" s="341"/>
      <c r="HM478" s="341"/>
      <c r="HN478" s="341"/>
    </row>
    <row r="479" spans="220:222" x14ac:dyDescent="0.3">
      <c r="HL479" s="341"/>
      <c r="HM479" s="341"/>
      <c r="HN479" s="341"/>
    </row>
    <row r="480" spans="220:222" x14ac:dyDescent="0.3">
      <c r="HL480" s="341"/>
      <c r="HM480" s="341"/>
      <c r="HN480" s="341"/>
    </row>
    <row r="481" spans="220:222" x14ac:dyDescent="0.3">
      <c r="HL481" s="341"/>
      <c r="HM481" s="341"/>
      <c r="HN481" s="341"/>
    </row>
    <row r="482" spans="220:222" x14ac:dyDescent="0.3">
      <c r="HL482" s="341"/>
      <c r="HM482" s="341"/>
      <c r="HN482" s="341"/>
    </row>
    <row r="483" spans="220:222" x14ac:dyDescent="0.3">
      <c r="HL483" s="341"/>
      <c r="HM483" s="341"/>
      <c r="HN483" s="341"/>
    </row>
    <row r="484" spans="220:222" x14ac:dyDescent="0.3">
      <c r="HL484" s="341"/>
      <c r="HM484" s="341"/>
      <c r="HN484" s="341"/>
    </row>
    <row r="485" spans="220:222" x14ac:dyDescent="0.3">
      <c r="HL485" s="341"/>
      <c r="HM485" s="341"/>
      <c r="HN485" s="341"/>
    </row>
    <row r="486" spans="220:222" x14ac:dyDescent="0.3">
      <c r="HL486" s="341"/>
      <c r="HM486" s="341"/>
      <c r="HN486" s="341"/>
    </row>
    <row r="487" spans="220:222" x14ac:dyDescent="0.3">
      <c r="HL487" s="341"/>
      <c r="HM487" s="341"/>
      <c r="HN487" s="341"/>
    </row>
    <row r="488" spans="220:222" x14ac:dyDescent="0.3">
      <c r="HL488" s="341"/>
      <c r="HM488" s="341"/>
      <c r="HN488" s="341"/>
    </row>
    <row r="489" spans="220:222" x14ac:dyDescent="0.3">
      <c r="HL489" s="341"/>
      <c r="HM489" s="341"/>
      <c r="HN489" s="341"/>
    </row>
    <row r="490" spans="220:222" x14ac:dyDescent="0.3">
      <c r="HL490" s="341"/>
      <c r="HM490" s="341"/>
      <c r="HN490" s="341"/>
    </row>
    <row r="491" spans="220:222" x14ac:dyDescent="0.3">
      <c r="HL491" s="341"/>
      <c r="HM491" s="341"/>
      <c r="HN491" s="341"/>
    </row>
    <row r="492" spans="220:222" x14ac:dyDescent="0.3">
      <c r="HL492" s="341"/>
      <c r="HM492" s="341"/>
      <c r="HN492" s="341"/>
    </row>
    <row r="493" spans="220:222" x14ac:dyDescent="0.3">
      <c r="HL493" s="341"/>
      <c r="HM493" s="341"/>
      <c r="HN493" s="341"/>
    </row>
    <row r="494" spans="220:222" x14ac:dyDescent="0.3">
      <c r="HL494" s="341"/>
      <c r="HM494" s="341"/>
      <c r="HN494" s="341"/>
    </row>
    <row r="495" spans="220:222" x14ac:dyDescent="0.3">
      <c r="HL495" s="341"/>
      <c r="HM495" s="341"/>
      <c r="HN495" s="341"/>
    </row>
    <row r="496" spans="220:222" x14ac:dyDescent="0.3">
      <c r="HL496" s="341"/>
      <c r="HM496" s="341"/>
      <c r="HN496" s="341"/>
    </row>
    <row r="497" spans="220:222" x14ac:dyDescent="0.3">
      <c r="HL497" s="341"/>
      <c r="HM497" s="341"/>
      <c r="HN497" s="341"/>
    </row>
    <row r="498" spans="220:222" x14ac:dyDescent="0.3">
      <c r="HL498" s="341"/>
      <c r="HM498" s="341"/>
      <c r="HN498" s="341"/>
    </row>
    <row r="499" spans="220:222" x14ac:dyDescent="0.3">
      <c r="HL499" s="341"/>
      <c r="HM499" s="341"/>
      <c r="HN499" s="341"/>
    </row>
    <row r="500" spans="220:222" x14ac:dyDescent="0.3">
      <c r="HL500" s="341"/>
      <c r="HM500" s="341"/>
      <c r="HN500" s="341"/>
    </row>
    <row r="501" spans="220:222" x14ac:dyDescent="0.3">
      <c r="HL501" s="341"/>
      <c r="HM501" s="341"/>
      <c r="HN501" s="341"/>
    </row>
    <row r="502" spans="220:222" x14ac:dyDescent="0.3">
      <c r="HL502" s="341"/>
      <c r="HM502" s="341"/>
      <c r="HN502" s="341"/>
    </row>
    <row r="503" spans="220:222" x14ac:dyDescent="0.3">
      <c r="HL503" s="341"/>
      <c r="HM503" s="341"/>
      <c r="HN503" s="341"/>
    </row>
    <row r="504" spans="220:222" x14ac:dyDescent="0.3">
      <c r="HL504" s="341"/>
      <c r="HM504" s="341"/>
      <c r="HN504" s="341"/>
    </row>
    <row r="505" spans="220:222" x14ac:dyDescent="0.3">
      <c r="HL505" s="341"/>
      <c r="HM505" s="341"/>
      <c r="HN505" s="341"/>
    </row>
    <row r="506" spans="220:222" x14ac:dyDescent="0.3">
      <c r="HL506" s="341"/>
      <c r="HM506" s="341"/>
      <c r="HN506" s="341"/>
    </row>
    <row r="507" spans="220:222" x14ac:dyDescent="0.3">
      <c r="HL507" s="341"/>
      <c r="HM507" s="341"/>
      <c r="HN507" s="341"/>
    </row>
    <row r="508" spans="220:222" x14ac:dyDescent="0.3">
      <c r="HL508" s="341"/>
      <c r="HM508" s="341"/>
      <c r="HN508" s="341"/>
    </row>
    <row r="509" spans="220:222" x14ac:dyDescent="0.3">
      <c r="HL509" s="341"/>
      <c r="HM509" s="341"/>
      <c r="HN509" s="341"/>
    </row>
    <row r="510" spans="220:222" x14ac:dyDescent="0.3">
      <c r="HL510" s="341"/>
      <c r="HM510" s="341"/>
      <c r="HN510" s="341"/>
    </row>
    <row r="511" spans="220:222" x14ac:dyDescent="0.3">
      <c r="HL511" s="341"/>
      <c r="HM511" s="341"/>
      <c r="HN511" s="341"/>
    </row>
    <row r="512" spans="220:222" x14ac:dyDescent="0.3">
      <c r="HL512" s="341"/>
      <c r="HM512" s="341"/>
      <c r="HN512" s="341"/>
    </row>
    <row r="513" spans="220:222" x14ac:dyDescent="0.3">
      <c r="HL513" s="341"/>
      <c r="HM513" s="341"/>
      <c r="HN513" s="341"/>
    </row>
    <row r="514" spans="220:222" x14ac:dyDescent="0.3">
      <c r="HL514" s="341"/>
      <c r="HM514" s="341"/>
      <c r="HN514" s="341"/>
    </row>
    <row r="515" spans="220:222" x14ac:dyDescent="0.3">
      <c r="HL515" s="341"/>
      <c r="HM515" s="341"/>
      <c r="HN515" s="341"/>
    </row>
    <row r="516" spans="220:222" x14ac:dyDescent="0.3">
      <c r="HL516" s="341"/>
      <c r="HM516" s="341"/>
      <c r="HN516" s="341"/>
    </row>
    <row r="517" spans="220:222" x14ac:dyDescent="0.3">
      <c r="HL517" s="341"/>
      <c r="HM517" s="341"/>
      <c r="HN517" s="341"/>
    </row>
    <row r="518" spans="220:222" x14ac:dyDescent="0.3">
      <c r="HL518" s="341"/>
      <c r="HM518" s="341"/>
      <c r="HN518" s="341"/>
    </row>
    <row r="519" spans="220:222" x14ac:dyDescent="0.3">
      <c r="HL519" s="341"/>
      <c r="HM519" s="341"/>
      <c r="HN519" s="341"/>
    </row>
    <row r="520" spans="220:222" x14ac:dyDescent="0.3">
      <c r="HL520" s="341"/>
      <c r="HM520" s="341"/>
      <c r="HN520" s="341"/>
    </row>
    <row r="521" spans="220:222" x14ac:dyDescent="0.3">
      <c r="HL521" s="341"/>
      <c r="HM521" s="341"/>
      <c r="HN521" s="341"/>
    </row>
    <row r="522" spans="220:222" x14ac:dyDescent="0.3">
      <c r="HL522" s="341"/>
      <c r="HM522" s="341"/>
      <c r="HN522" s="341"/>
    </row>
    <row r="523" spans="220:222" x14ac:dyDescent="0.3">
      <c r="HL523" s="341"/>
      <c r="HM523" s="341"/>
      <c r="HN523" s="341"/>
    </row>
    <row r="524" spans="220:222" x14ac:dyDescent="0.3">
      <c r="HL524" s="341"/>
      <c r="HM524" s="341"/>
      <c r="HN524" s="341"/>
    </row>
    <row r="525" spans="220:222" x14ac:dyDescent="0.3">
      <c r="HL525" s="341"/>
      <c r="HM525" s="341"/>
      <c r="HN525" s="341"/>
    </row>
    <row r="526" spans="220:222" x14ac:dyDescent="0.3">
      <c r="HL526" s="341"/>
      <c r="HM526" s="341"/>
      <c r="HN526" s="341"/>
    </row>
    <row r="527" spans="220:222" x14ac:dyDescent="0.3">
      <c r="HL527" s="341"/>
      <c r="HM527" s="341"/>
      <c r="HN527" s="341"/>
    </row>
    <row r="528" spans="220:222" x14ac:dyDescent="0.3">
      <c r="HL528" s="341"/>
      <c r="HM528" s="341"/>
      <c r="HN528" s="341"/>
    </row>
    <row r="529" spans="220:222" x14ac:dyDescent="0.3">
      <c r="HL529" s="341"/>
      <c r="HM529" s="341"/>
      <c r="HN529" s="341"/>
    </row>
    <row r="530" spans="220:222" x14ac:dyDescent="0.3">
      <c r="HL530" s="341"/>
      <c r="HM530" s="341"/>
      <c r="HN530" s="341"/>
    </row>
    <row r="531" spans="220:222" x14ac:dyDescent="0.3">
      <c r="HL531" s="341"/>
      <c r="HM531" s="341"/>
      <c r="HN531" s="341"/>
    </row>
    <row r="532" spans="220:222" x14ac:dyDescent="0.3">
      <c r="HL532" s="341"/>
      <c r="HM532" s="341"/>
      <c r="HN532" s="341"/>
    </row>
    <row r="533" spans="220:222" x14ac:dyDescent="0.3">
      <c r="HL533" s="341"/>
      <c r="HM533" s="341"/>
      <c r="HN533" s="341"/>
    </row>
    <row r="534" spans="220:222" x14ac:dyDescent="0.3">
      <c r="HL534" s="341"/>
      <c r="HM534" s="341"/>
      <c r="HN534" s="341"/>
    </row>
    <row r="535" spans="220:222" x14ac:dyDescent="0.3">
      <c r="HL535" s="341"/>
      <c r="HM535" s="341"/>
      <c r="HN535" s="341"/>
    </row>
    <row r="536" spans="220:222" x14ac:dyDescent="0.3">
      <c r="HL536" s="341"/>
      <c r="HM536" s="341"/>
      <c r="HN536" s="341"/>
    </row>
    <row r="537" spans="220:222" x14ac:dyDescent="0.3">
      <c r="HL537" s="341"/>
      <c r="HM537" s="341"/>
      <c r="HN537" s="341"/>
    </row>
    <row r="538" spans="220:222" x14ac:dyDescent="0.3">
      <c r="HL538" s="341"/>
      <c r="HM538" s="341"/>
      <c r="HN538" s="341"/>
    </row>
    <row r="539" spans="220:222" x14ac:dyDescent="0.3">
      <c r="HL539" s="341"/>
      <c r="HM539" s="341"/>
      <c r="HN539" s="341"/>
    </row>
    <row r="540" spans="220:222" x14ac:dyDescent="0.3">
      <c r="HL540" s="341"/>
      <c r="HM540" s="341"/>
      <c r="HN540" s="341"/>
    </row>
    <row r="541" spans="220:222" x14ac:dyDescent="0.3">
      <c r="HL541" s="341"/>
      <c r="HM541" s="341"/>
      <c r="HN541" s="341"/>
    </row>
    <row r="542" spans="220:222" x14ac:dyDescent="0.3">
      <c r="HL542" s="341"/>
      <c r="HM542" s="341"/>
      <c r="HN542" s="341"/>
    </row>
    <row r="543" spans="220:222" x14ac:dyDescent="0.3">
      <c r="HL543" s="341"/>
      <c r="HM543" s="341"/>
      <c r="HN543" s="341"/>
    </row>
    <row r="544" spans="220:222" x14ac:dyDescent="0.3">
      <c r="HL544" s="341"/>
      <c r="HM544" s="341"/>
      <c r="HN544" s="341"/>
    </row>
    <row r="545" spans="220:222" x14ac:dyDescent="0.3">
      <c r="HL545" s="341"/>
      <c r="HM545" s="341"/>
      <c r="HN545" s="341"/>
    </row>
    <row r="546" spans="220:222" x14ac:dyDescent="0.3">
      <c r="HL546" s="341"/>
      <c r="HM546" s="341"/>
      <c r="HN546" s="341"/>
    </row>
    <row r="547" spans="220:222" x14ac:dyDescent="0.3">
      <c r="HL547" s="341"/>
      <c r="HM547" s="341"/>
      <c r="HN547" s="341"/>
    </row>
    <row r="548" spans="220:222" x14ac:dyDescent="0.3">
      <c r="HL548" s="341"/>
      <c r="HM548" s="341"/>
      <c r="HN548" s="341"/>
    </row>
    <row r="549" spans="220:222" x14ac:dyDescent="0.3">
      <c r="HL549" s="341"/>
      <c r="HM549" s="341"/>
      <c r="HN549" s="341"/>
    </row>
    <row r="550" spans="220:222" x14ac:dyDescent="0.3">
      <c r="HL550" s="341"/>
      <c r="HM550" s="341"/>
      <c r="HN550" s="341"/>
    </row>
    <row r="551" spans="220:222" x14ac:dyDescent="0.3">
      <c r="HL551" s="341"/>
      <c r="HM551" s="341"/>
      <c r="HN551" s="341"/>
    </row>
    <row r="552" spans="220:222" x14ac:dyDescent="0.3">
      <c r="HL552" s="341"/>
      <c r="HM552" s="341"/>
      <c r="HN552" s="341"/>
    </row>
    <row r="553" spans="220:222" x14ac:dyDescent="0.3">
      <c r="HL553" s="341"/>
      <c r="HM553" s="341"/>
      <c r="HN553" s="341"/>
    </row>
    <row r="554" spans="220:222" x14ac:dyDescent="0.3">
      <c r="HL554" s="341"/>
      <c r="HM554" s="341"/>
      <c r="HN554" s="341"/>
    </row>
    <row r="555" spans="220:222" x14ac:dyDescent="0.3">
      <c r="HL555" s="341"/>
      <c r="HM555" s="341"/>
      <c r="HN555" s="341"/>
    </row>
    <row r="556" spans="220:222" x14ac:dyDescent="0.3">
      <c r="HL556" s="341"/>
      <c r="HM556" s="341"/>
      <c r="HN556" s="341"/>
    </row>
    <row r="557" spans="220:222" x14ac:dyDescent="0.3">
      <c r="HL557" s="341"/>
      <c r="HM557" s="341"/>
      <c r="HN557" s="341"/>
    </row>
    <row r="558" spans="220:222" x14ac:dyDescent="0.3">
      <c r="HL558" s="341"/>
      <c r="HM558" s="341"/>
      <c r="HN558" s="341"/>
    </row>
    <row r="559" spans="220:222" x14ac:dyDescent="0.3">
      <c r="HL559" s="341"/>
      <c r="HM559" s="341"/>
      <c r="HN559" s="341"/>
    </row>
    <row r="560" spans="220:222" x14ac:dyDescent="0.3">
      <c r="HL560" s="341"/>
      <c r="HM560" s="341"/>
      <c r="HN560" s="341"/>
    </row>
    <row r="561" spans="220:222" x14ac:dyDescent="0.3">
      <c r="HL561" s="341"/>
      <c r="HM561" s="341"/>
      <c r="HN561" s="341"/>
    </row>
    <row r="562" spans="220:222" x14ac:dyDescent="0.3">
      <c r="HL562" s="341"/>
      <c r="HM562" s="341"/>
      <c r="HN562" s="341"/>
    </row>
    <row r="563" spans="220:222" x14ac:dyDescent="0.3">
      <c r="HL563" s="341"/>
      <c r="HM563" s="341"/>
      <c r="HN563" s="341"/>
    </row>
    <row r="564" spans="220:222" x14ac:dyDescent="0.3">
      <c r="HL564" s="341"/>
      <c r="HM564" s="341"/>
      <c r="HN564" s="341"/>
    </row>
    <row r="565" spans="220:222" x14ac:dyDescent="0.3">
      <c r="HL565" s="341"/>
      <c r="HM565" s="341"/>
      <c r="HN565" s="341"/>
    </row>
    <row r="566" spans="220:222" x14ac:dyDescent="0.3">
      <c r="HL566" s="341"/>
      <c r="HM566" s="341"/>
      <c r="HN566" s="341"/>
    </row>
    <row r="567" spans="220:222" x14ac:dyDescent="0.3">
      <c r="HL567" s="341"/>
      <c r="HM567" s="341"/>
      <c r="HN567" s="341"/>
    </row>
    <row r="568" spans="220:222" x14ac:dyDescent="0.3">
      <c r="HL568" s="341"/>
      <c r="HM568" s="341"/>
      <c r="HN568" s="341"/>
    </row>
    <row r="569" spans="220:222" x14ac:dyDescent="0.3">
      <c r="HL569" s="341"/>
      <c r="HM569" s="341"/>
      <c r="HN569" s="341"/>
    </row>
    <row r="570" spans="220:222" x14ac:dyDescent="0.3">
      <c r="HL570" s="341"/>
      <c r="HM570" s="341"/>
      <c r="HN570" s="341"/>
    </row>
    <row r="571" spans="220:222" x14ac:dyDescent="0.3">
      <c r="HL571" s="341"/>
      <c r="HM571" s="341"/>
      <c r="HN571" s="341"/>
    </row>
    <row r="572" spans="220:222" x14ac:dyDescent="0.3">
      <c r="HL572" s="341"/>
      <c r="HM572" s="341"/>
      <c r="HN572" s="341"/>
    </row>
    <row r="573" spans="220:222" x14ac:dyDescent="0.3">
      <c r="HL573" s="341"/>
      <c r="HM573" s="341"/>
      <c r="HN573" s="341"/>
    </row>
    <row r="574" spans="220:222" x14ac:dyDescent="0.3">
      <c r="HL574" s="341"/>
      <c r="HM574" s="341"/>
      <c r="HN574" s="341"/>
    </row>
    <row r="575" spans="220:222" x14ac:dyDescent="0.3">
      <c r="HL575" s="341"/>
      <c r="HM575" s="341"/>
      <c r="HN575" s="341"/>
    </row>
    <row r="576" spans="220:222" x14ac:dyDescent="0.3">
      <c r="HL576" s="341"/>
      <c r="HM576" s="341"/>
      <c r="HN576" s="341"/>
    </row>
    <row r="577" spans="220:222" x14ac:dyDescent="0.3">
      <c r="HL577" s="341"/>
      <c r="HM577" s="341"/>
      <c r="HN577" s="341"/>
    </row>
    <row r="578" spans="220:222" x14ac:dyDescent="0.3">
      <c r="HL578" s="341"/>
      <c r="HM578" s="341"/>
      <c r="HN578" s="341"/>
    </row>
    <row r="579" spans="220:222" x14ac:dyDescent="0.3">
      <c r="HL579" s="341"/>
      <c r="HM579" s="341"/>
      <c r="HN579" s="341"/>
    </row>
    <row r="580" spans="220:222" x14ac:dyDescent="0.3">
      <c r="HL580" s="341"/>
      <c r="HM580" s="341"/>
      <c r="HN580" s="341"/>
    </row>
    <row r="581" spans="220:222" x14ac:dyDescent="0.3">
      <c r="HL581" s="341"/>
      <c r="HM581" s="341"/>
      <c r="HN581" s="341"/>
    </row>
    <row r="582" spans="220:222" x14ac:dyDescent="0.3">
      <c r="HL582" s="341"/>
      <c r="HM582" s="341"/>
      <c r="HN582" s="341"/>
    </row>
    <row r="583" spans="220:222" x14ac:dyDescent="0.3">
      <c r="HL583" s="341"/>
      <c r="HM583" s="341"/>
      <c r="HN583" s="341"/>
    </row>
    <row r="584" spans="220:222" x14ac:dyDescent="0.3">
      <c r="HL584" s="341"/>
      <c r="HM584" s="341"/>
      <c r="HN584" s="341"/>
    </row>
    <row r="585" spans="220:222" x14ac:dyDescent="0.3">
      <c r="HL585" s="341"/>
      <c r="HM585" s="341"/>
      <c r="HN585" s="341"/>
    </row>
    <row r="586" spans="220:222" x14ac:dyDescent="0.3">
      <c r="HL586" s="341"/>
      <c r="HM586" s="341"/>
      <c r="HN586" s="341"/>
    </row>
    <row r="587" spans="220:222" x14ac:dyDescent="0.3">
      <c r="HL587" s="341"/>
      <c r="HM587" s="341"/>
      <c r="HN587" s="341"/>
    </row>
    <row r="588" spans="220:222" x14ac:dyDescent="0.3">
      <c r="HL588" s="341"/>
      <c r="HM588" s="341"/>
      <c r="HN588" s="341"/>
    </row>
    <row r="589" spans="220:222" x14ac:dyDescent="0.3">
      <c r="HL589" s="341"/>
      <c r="HM589" s="341"/>
      <c r="HN589" s="341"/>
    </row>
    <row r="590" spans="220:222" x14ac:dyDescent="0.3">
      <c r="HL590" s="341"/>
      <c r="HM590" s="341"/>
      <c r="HN590" s="341"/>
    </row>
    <row r="591" spans="220:222" x14ac:dyDescent="0.3">
      <c r="HL591" s="341"/>
      <c r="HM591" s="341"/>
      <c r="HN591" s="341"/>
    </row>
    <row r="592" spans="220:222" x14ac:dyDescent="0.3">
      <c r="HL592" s="341"/>
      <c r="HM592" s="341"/>
      <c r="HN592" s="341"/>
    </row>
    <row r="593" spans="220:222" x14ac:dyDescent="0.3">
      <c r="HL593" s="341"/>
      <c r="HM593" s="341"/>
      <c r="HN593" s="341"/>
    </row>
    <row r="594" spans="220:222" x14ac:dyDescent="0.3">
      <c r="HL594" s="341"/>
      <c r="HM594" s="341"/>
      <c r="HN594" s="341"/>
    </row>
    <row r="595" spans="220:222" x14ac:dyDescent="0.3">
      <c r="HL595" s="341"/>
      <c r="HM595" s="341"/>
      <c r="HN595" s="341"/>
    </row>
    <row r="596" spans="220:222" x14ac:dyDescent="0.3">
      <c r="HL596" s="341"/>
      <c r="HM596" s="341"/>
      <c r="HN596" s="341"/>
    </row>
    <row r="597" spans="220:222" x14ac:dyDescent="0.3">
      <c r="HL597" s="341"/>
      <c r="HM597" s="341"/>
      <c r="HN597" s="341"/>
    </row>
    <row r="598" spans="220:222" x14ac:dyDescent="0.3">
      <c r="HL598" s="341"/>
      <c r="HM598" s="341"/>
      <c r="HN598" s="341"/>
    </row>
    <row r="599" spans="220:222" x14ac:dyDescent="0.3">
      <c r="HL599" s="341"/>
      <c r="HM599" s="341"/>
      <c r="HN599" s="341"/>
    </row>
    <row r="600" spans="220:222" x14ac:dyDescent="0.3">
      <c r="HL600" s="341"/>
      <c r="HM600" s="341"/>
      <c r="HN600" s="341"/>
    </row>
    <row r="601" spans="220:222" x14ac:dyDescent="0.3">
      <c r="HL601" s="341"/>
      <c r="HM601" s="341"/>
      <c r="HN601" s="341"/>
    </row>
    <row r="602" spans="220:222" x14ac:dyDescent="0.3">
      <c r="HL602" s="341"/>
      <c r="HM602" s="341"/>
      <c r="HN602" s="341"/>
    </row>
    <row r="603" spans="220:222" x14ac:dyDescent="0.3">
      <c r="HL603" s="341"/>
      <c r="HM603" s="341"/>
      <c r="HN603" s="341"/>
    </row>
    <row r="604" spans="220:222" x14ac:dyDescent="0.3">
      <c r="HL604" s="341"/>
      <c r="HM604" s="341"/>
      <c r="HN604" s="341"/>
    </row>
    <row r="605" spans="220:222" x14ac:dyDescent="0.3">
      <c r="HL605" s="341"/>
      <c r="HM605" s="341"/>
      <c r="HN605" s="341"/>
    </row>
    <row r="606" spans="220:222" x14ac:dyDescent="0.3">
      <c r="HL606" s="341"/>
      <c r="HM606" s="341"/>
      <c r="HN606" s="341"/>
    </row>
    <row r="607" spans="220:222" x14ac:dyDescent="0.3">
      <c r="HL607" s="341"/>
      <c r="HM607" s="341"/>
      <c r="HN607" s="341"/>
    </row>
    <row r="608" spans="220:222" x14ac:dyDescent="0.3">
      <c r="HL608" s="341"/>
      <c r="HM608" s="341"/>
      <c r="HN608" s="341"/>
    </row>
    <row r="609" spans="220:222" x14ac:dyDescent="0.3">
      <c r="HL609" s="341"/>
      <c r="HM609" s="341"/>
      <c r="HN609" s="341"/>
    </row>
    <row r="610" spans="220:222" x14ac:dyDescent="0.3">
      <c r="HL610" s="341"/>
      <c r="HM610" s="341"/>
      <c r="HN610" s="341"/>
    </row>
    <row r="611" spans="220:222" x14ac:dyDescent="0.3">
      <c r="HL611" s="341"/>
      <c r="HM611" s="341"/>
      <c r="HN611" s="341"/>
    </row>
    <row r="612" spans="220:222" x14ac:dyDescent="0.3">
      <c r="HL612" s="341"/>
      <c r="HM612" s="341"/>
      <c r="HN612" s="341"/>
    </row>
    <row r="613" spans="220:222" x14ac:dyDescent="0.3">
      <c r="HL613" s="341"/>
      <c r="HM613" s="341"/>
      <c r="HN613" s="341"/>
    </row>
    <row r="614" spans="220:222" x14ac:dyDescent="0.3">
      <c r="HL614" s="341"/>
      <c r="HM614" s="341"/>
      <c r="HN614" s="341"/>
    </row>
    <row r="615" spans="220:222" x14ac:dyDescent="0.3">
      <c r="HL615" s="341"/>
      <c r="HM615" s="341"/>
      <c r="HN615" s="341"/>
    </row>
    <row r="616" spans="220:222" x14ac:dyDescent="0.3">
      <c r="HL616" s="341"/>
      <c r="HM616" s="341"/>
      <c r="HN616" s="341"/>
    </row>
    <row r="617" spans="220:222" x14ac:dyDescent="0.3">
      <c r="HL617" s="341"/>
      <c r="HM617" s="341"/>
      <c r="HN617" s="341"/>
    </row>
    <row r="618" spans="220:222" x14ac:dyDescent="0.3">
      <c r="HL618" s="341"/>
      <c r="HM618" s="341"/>
      <c r="HN618" s="341"/>
    </row>
    <row r="619" spans="220:222" x14ac:dyDescent="0.3">
      <c r="HL619" s="341"/>
      <c r="HM619" s="341"/>
      <c r="HN619" s="341"/>
    </row>
    <row r="620" spans="220:222" x14ac:dyDescent="0.3">
      <c r="HL620" s="341"/>
      <c r="HM620" s="341"/>
      <c r="HN620" s="341"/>
    </row>
    <row r="621" spans="220:222" x14ac:dyDescent="0.3">
      <c r="HL621" s="341"/>
      <c r="HM621" s="341"/>
      <c r="HN621" s="341"/>
    </row>
    <row r="622" spans="220:222" x14ac:dyDescent="0.3">
      <c r="HL622" s="341"/>
      <c r="HM622" s="341"/>
      <c r="HN622" s="341"/>
    </row>
    <row r="623" spans="220:222" x14ac:dyDescent="0.3">
      <c r="HL623" s="341"/>
      <c r="HM623" s="341"/>
      <c r="HN623" s="341"/>
    </row>
    <row r="624" spans="220:222" x14ac:dyDescent="0.3">
      <c r="HL624" s="341"/>
      <c r="HM624" s="341"/>
      <c r="HN624" s="341"/>
    </row>
    <row r="625" spans="220:222" x14ac:dyDescent="0.3">
      <c r="HL625" s="341"/>
      <c r="HM625" s="341"/>
      <c r="HN625" s="341"/>
    </row>
    <row r="626" spans="220:222" x14ac:dyDescent="0.3">
      <c r="HL626" s="341"/>
      <c r="HM626" s="341"/>
      <c r="HN626" s="341"/>
    </row>
    <row r="627" spans="220:222" x14ac:dyDescent="0.3">
      <c r="HL627" s="341"/>
      <c r="HM627" s="341"/>
      <c r="HN627" s="341"/>
    </row>
    <row r="628" spans="220:222" x14ac:dyDescent="0.3">
      <c r="HL628" s="341"/>
      <c r="HM628" s="341"/>
      <c r="HN628" s="341"/>
    </row>
    <row r="629" spans="220:222" x14ac:dyDescent="0.3">
      <c r="HL629" s="341"/>
      <c r="HM629" s="341"/>
      <c r="HN629" s="341"/>
    </row>
    <row r="630" spans="220:222" x14ac:dyDescent="0.3">
      <c r="HL630" s="341"/>
      <c r="HM630" s="341"/>
      <c r="HN630" s="341"/>
    </row>
    <row r="631" spans="220:222" x14ac:dyDescent="0.3">
      <c r="HL631" s="341"/>
      <c r="HM631" s="341"/>
      <c r="HN631" s="341"/>
    </row>
    <row r="632" spans="220:222" x14ac:dyDescent="0.3">
      <c r="HL632" s="341"/>
      <c r="HM632" s="341"/>
      <c r="HN632" s="341"/>
    </row>
    <row r="633" spans="220:222" x14ac:dyDescent="0.3">
      <c r="HL633" s="341"/>
      <c r="HM633" s="341"/>
      <c r="HN633" s="341"/>
    </row>
    <row r="634" spans="220:222" x14ac:dyDescent="0.3">
      <c r="HL634" s="341"/>
      <c r="HM634" s="341"/>
      <c r="HN634" s="341"/>
    </row>
    <row r="635" spans="220:222" x14ac:dyDescent="0.3">
      <c r="HL635" s="341"/>
      <c r="HM635" s="341"/>
      <c r="HN635" s="341"/>
    </row>
    <row r="636" spans="220:222" x14ac:dyDescent="0.3">
      <c r="HL636" s="341"/>
      <c r="HM636" s="341"/>
      <c r="HN636" s="341"/>
    </row>
    <row r="637" spans="220:222" x14ac:dyDescent="0.3">
      <c r="HL637" s="341"/>
      <c r="HM637" s="341"/>
      <c r="HN637" s="341"/>
    </row>
    <row r="638" spans="220:222" x14ac:dyDescent="0.3">
      <c r="HL638" s="341"/>
      <c r="HM638" s="341"/>
      <c r="HN638" s="341"/>
    </row>
    <row r="639" spans="220:222" x14ac:dyDescent="0.3">
      <c r="HL639" s="341"/>
      <c r="HM639" s="341"/>
      <c r="HN639" s="341"/>
    </row>
    <row r="640" spans="220:222" x14ac:dyDescent="0.3">
      <c r="HL640" s="341"/>
      <c r="HM640" s="341"/>
      <c r="HN640" s="341"/>
    </row>
    <row r="641" spans="220:222" x14ac:dyDescent="0.3">
      <c r="HL641" s="341"/>
      <c r="HM641" s="341"/>
      <c r="HN641" s="341"/>
    </row>
    <row r="642" spans="220:222" x14ac:dyDescent="0.3">
      <c r="HL642" s="341"/>
      <c r="HM642" s="341"/>
      <c r="HN642" s="341"/>
    </row>
    <row r="643" spans="220:222" x14ac:dyDescent="0.3">
      <c r="HL643" s="341"/>
      <c r="HM643" s="341"/>
      <c r="HN643" s="341"/>
    </row>
    <row r="644" spans="220:222" x14ac:dyDescent="0.3">
      <c r="HL644" s="341"/>
      <c r="HM644" s="341"/>
      <c r="HN644" s="341"/>
    </row>
    <row r="645" spans="220:222" x14ac:dyDescent="0.3">
      <c r="HL645" s="341"/>
      <c r="HM645" s="341"/>
      <c r="HN645" s="341"/>
    </row>
    <row r="646" spans="220:222" x14ac:dyDescent="0.3">
      <c r="HL646" s="341"/>
      <c r="HM646" s="341"/>
      <c r="HN646" s="341"/>
    </row>
    <row r="647" spans="220:222" x14ac:dyDescent="0.3">
      <c r="HL647" s="341"/>
      <c r="HM647" s="341"/>
      <c r="HN647" s="341"/>
    </row>
    <row r="648" spans="220:222" x14ac:dyDescent="0.3">
      <c r="HL648" s="341"/>
      <c r="HM648" s="341"/>
      <c r="HN648" s="341"/>
    </row>
    <row r="649" spans="220:222" x14ac:dyDescent="0.3">
      <c r="HL649" s="341"/>
      <c r="HM649" s="341"/>
      <c r="HN649" s="341"/>
    </row>
    <row r="650" spans="220:222" x14ac:dyDescent="0.3">
      <c r="HL650" s="341"/>
      <c r="HM650" s="341"/>
      <c r="HN650" s="341"/>
    </row>
    <row r="651" spans="220:222" x14ac:dyDescent="0.3">
      <c r="HL651" s="341"/>
      <c r="HM651" s="341"/>
      <c r="HN651" s="341"/>
    </row>
    <row r="652" spans="220:222" x14ac:dyDescent="0.3">
      <c r="HL652" s="341"/>
      <c r="HM652" s="341"/>
      <c r="HN652" s="341"/>
    </row>
    <row r="653" spans="220:222" x14ac:dyDescent="0.3">
      <c r="HL653" s="341"/>
      <c r="HM653" s="341"/>
      <c r="HN653" s="341"/>
    </row>
    <row r="654" spans="220:222" x14ac:dyDescent="0.3">
      <c r="HL654" s="341"/>
      <c r="HM654" s="341"/>
      <c r="HN654" s="341"/>
    </row>
    <row r="655" spans="220:222" x14ac:dyDescent="0.3">
      <c r="HL655" s="341"/>
      <c r="HM655" s="341"/>
      <c r="HN655" s="341"/>
    </row>
    <row r="656" spans="220:222" x14ac:dyDescent="0.3">
      <c r="HL656" s="341"/>
      <c r="HM656" s="341"/>
      <c r="HN656" s="341"/>
    </row>
    <row r="657" spans="220:222" x14ac:dyDescent="0.3">
      <c r="HL657" s="341"/>
      <c r="HM657" s="341"/>
      <c r="HN657" s="341"/>
    </row>
    <row r="658" spans="220:222" x14ac:dyDescent="0.3">
      <c r="HL658" s="341"/>
      <c r="HM658" s="341"/>
      <c r="HN658" s="341"/>
    </row>
    <row r="659" spans="220:222" x14ac:dyDescent="0.3">
      <c r="HL659" s="341"/>
      <c r="HM659" s="341"/>
      <c r="HN659" s="341"/>
    </row>
    <row r="660" spans="220:222" x14ac:dyDescent="0.3">
      <c r="HL660" s="341"/>
      <c r="HM660" s="341"/>
      <c r="HN660" s="341"/>
    </row>
    <row r="661" spans="220:222" x14ac:dyDescent="0.3">
      <c r="HL661" s="341"/>
      <c r="HM661" s="341"/>
      <c r="HN661" s="341"/>
    </row>
    <row r="662" spans="220:222" x14ac:dyDescent="0.3">
      <c r="HL662" s="341"/>
      <c r="HM662" s="341"/>
      <c r="HN662" s="341"/>
    </row>
    <row r="663" spans="220:222" x14ac:dyDescent="0.3">
      <c r="HL663" s="341"/>
      <c r="HM663" s="341"/>
      <c r="HN663" s="341"/>
    </row>
    <row r="664" spans="220:222" x14ac:dyDescent="0.3">
      <c r="HL664" s="341"/>
      <c r="HM664" s="341"/>
      <c r="HN664" s="341"/>
    </row>
    <row r="665" spans="220:222" x14ac:dyDescent="0.3">
      <c r="HL665" s="341"/>
      <c r="HM665" s="341"/>
      <c r="HN665" s="341"/>
    </row>
    <row r="666" spans="220:222" x14ac:dyDescent="0.3">
      <c r="HL666" s="341"/>
      <c r="HM666" s="341"/>
      <c r="HN666" s="341"/>
    </row>
    <row r="667" spans="220:222" x14ac:dyDescent="0.3">
      <c r="HL667" s="341"/>
      <c r="HM667" s="341"/>
      <c r="HN667" s="341"/>
    </row>
    <row r="668" spans="220:222" x14ac:dyDescent="0.3">
      <c r="HL668" s="341"/>
      <c r="HM668" s="341"/>
      <c r="HN668" s="341"/>
    </row>
    <row r="669" spans="220:222" x14ac:dyDescent="0.3">
      <c r="HL669" s="341"/>
      <c r="HM669" s="341"/>
      <c r="HN669" s="341"/>
    </row>
    <row r="670" spans="220:222" x14ac:dyDescent="0.3">
      <c r="HL670" s="341"/>
      <c r="HM670" s="341"/>
      <c r="HN670" s="341"/>
    </row>
    <row r="671" spans="220:222" x14ac:dyDescent="0.3">
      <c r="HL671" s="341"/>
      <c r="HM671" s="341"/>
      <c r="HN671" s="341"/>
    </row>
    <row r="672" spans="220:222" x14ac:dyDescent="0.3">
      <c r="HL672" s="341"/>
      <c r="HM672" s="341"/>
      <c r="HN672" s="341"/>
    </row>
    <row r="673" spans="220:222" x14ac:dyDescent="0.3">
      <c r="HL673" s="341"/>
      <c r="HM673" s="341"/>
      <c r="HN673" s="341"/>
    </row>
    <row r="674" spans="220:222" x14ac:dyDescent="0.3">
      <c r="HL674" s="341"/>
      <c r="HM674" s="341"/>
      <c r="HN674" s="341"/>
    </row>
    <row r="675" spans="220:222" x14ac:dyDescent="0.3">
      <c r="HL675" s="341"/>
      <c r="HM675" s="341"/>
      <c r="HN675" s="341"/>
    </row>
    <row r="676" spans="220:222" x14ac:dyDescent="0.3">
      <c r="HL676" s="341"/>
      <c r="HM676" s="341"/>
      <c r="HN676" s="341"/>
    </row>
    <row r="677" spans="220:222" x14ac:dyDescent="0.3">
      <c r="HL677" s="341"/>
      <c r="HM677" s="341"/>
      <c r="HN677" s="341"/>
    </row>
    <row r="678" spans="220:222" x14ac:dyDescent="0.3">
      <c r="HL678" s="341"/>
      <c r="HM678" s="341"/>
      <c r="HN678" s="341"/>
    </row>
    <row r="679" spans="220:222" x14ac:dyDescent="0.3">
      <c r="HL679" s="341"/>
      <c r="HM679" s="341"/>
      <c r="HN679" s="341"/>
    </row>
    <row r="680" spans="220:222" x14ac:dyDescent="0.3">
      <c r="HL680" s="341"/>
      <c r="HM680" s="341"/>
      <c r="HN680" s="341"/>
    </row>
    <row r="681" spans="220:222" x14ac:dyDescent="0.3">
      <c r="HL681" s="341"/>
      <c r="HM681" s="341"/>
      <c r="HN681" s="341"/>
    </row>
    <row r="682" spans="220:222" x14ac:dyDescent="0.3">
      <c r="HL682" s="341"/>
      <c r="HM682" s="341"/>
      <c r="HN682" s="341"/>
    </row>
    <row r="683" spans="220:222" x14ac:dyDescent="0.3">
      <c r="HL683" s="341"/>
      <c r="HM683" s="341"/>
      <c r="HN683" s="341"/>
    </row>
    <row r="684" spans="220:222" x14ac:dyDescent="0.3">
      <c r="HL684" s="341"/>
      <c r="HM684" s="341"/>
      <c r="HN684" s="341"/>
    </row>
    <row r="685" spans="220:222" x14ac:dyDescent="0.3">
      <c r="HL685" s="341"/>
      <c r="HM685" s="341"/>
      <c r="HN685" s="341"/>
    </row>
    <row r="686" spans="220:222" x14ac:dyDescent="0.3">
      <c r="HL686" s="341"/>
      <c r="HM686" s="341"/>
      <c r="HN686" s="341"/>
    </row>
    <row r="687" spans="220:222" x14ac:dyDescent="0.3">
      <c r="HL687" s="341"/>
      <c r="HM687" s="341"/>
      <c r="HN687" s="341"/>
    </row>
    <row r="688" spans="220:222" x14ac:dyDescent="0.3">
      <c r="HL688" s="341"/>
      <c r="HM688" s="341"/>
      <c r="HN688" s="341"/>
    </row>
    <row r="689" spans="220:222" x14ac:dyDescent="0.3">
      <c r="HL689" s="341"/>
      <c r="HM689" s="341"/>
      <c r="HN689" s="341"/>
    </row>
    <row r="690" spans="220:222" x14ac:dyDescent="0.3">
      <c r="HL690" s="341"/>
      <c r="HM690" s="341"/>
      <c r="HN690" s="341"/>
    </row>
    <row r="691" spans="220:222" x14ac:dyDescent="0.3">
      <c r="HL691" s="341"/>
      <c r="HM691" s="341"/>
      <c r="HN691" s="341"/>
    </row>
    <row r="692" spans="220:222" x14ac:dyDescent="0.3">
      <c r="HL692" s="341"/>
      <c r="HM692" s="341"/>
      <c r="HN692" s="341"/>
    </row>
    <row r="693" spans="220:222" x14ac:dyDescent="0.3">
      <c r="HL693" s="341"/>
      <c r="HM693" s="341"/>
      <c r="HN693" s="341"/>
    </row>
    <row r="694" spans="220:222" x14ac:dyDescent="0.3">
      <c r="HL694" s="341"/>
      <c r="HM694" s="341"/>
      <c r="HN694" s="341"/>
    </row>
    <row r="695" spans="220:222" x14ac:dyDescent="0.3">
      <c r="HL695" s="341"/>
      <c r="HM695" s="341"/>
      <c r="HN695" s="341"/>
    </row>
    <row r="696" spans="220:222" x14ac:dyDescent="0.3">
      <c r="HL696" s="341"/>
      <c r="HM696" s="341"/>
      <c r="HN696" s="341"/>
    </row>
    <row r="697" spans="220:222" x14ac:dyDescent="0.3">
      <c r="HL697" s="341"/>
      <c r="HM697" s="341"/>
      <c r="HN697" s="341"/>
    </row>
    <row r="698" spans="220:222" x14ac:dyDescent="0.3">
      <c r="HL698" s="341"/>
      <c r="HM698" s="341"/>
      <c r="HN698" s="341"/>
    </row>
    <row r="699" spans="220:222" x14ac:dyDescent="0.3">
      <c r="HL699" s="341"/>
      <c r="HM699" s="341"/>
      <c r="HN699" s="341"/>
    </row>
    <row r="700" spans="220:222" x14ac:dyDescent="0.3">
      <c r="HL700" s="341"/>
      <c r="HM700" s="341"/>
      <c r="HN700" s="341"/>
    </row>
    <row r="701" spans="220:222" x14ac:dyDescent="0.3">
      <c r="HL701" s="341"/>
      <c r="HM701" s="341"/>
      <c r="HN701" s="341"/>
    </row>
    <row r="702" spans="220:222" x14ac:dyDescent="0.3">
      <c r="HL702" s="341"/>
      <c r="HM702" s="341"/>
      <c r="HN702" s="341"/>
    </row>
    <row r="703" spans="220:222" x14ac:dyDescent="0.3">
      <c r="HL703" s="341"/>
      <c r="HM703" s="341"/>
      <c r="HN703" s="341"/>
    </row>
    <row r="704" spans="220:222" x14ac:dyDescent="0.3">
      <c r="HL704" s="341"/>
      <c r="HM704" s="341"/>
      <c r="HN704" s="341"/>
    </row>
    <row r="705" spans="220:222" x14ac:dyDescent="0.3">
      <c r="HL705" s="341"/>
      <c r="HM705" s="341"/>
      <c r="HN705" s="341"/>
    </row>
    <row r="706" spans="220:222" x14ac:dyDescent="0.3">
      <c r="HL706" s="341"/>
      <c r="HM706" s="341"/>
      <c r="HN706" s="341"/>
    </row>
    <row r="707" spans="220:222" x14ac:dyDescent="0.3">
      <c r="HL707" s="341"/>
      <c r="HM707" s="341"/>
      <c r="HN707" s="341"/>
    </row>
    <row r="708" spans="220:222" x14ac:dyDescent="0.3">
      <c r="HL708" s="341"/>
      <c r="HM708" s="341"/>
      <c r="HN708" s="341"/>
    </row>
    <row r="709" spans="220:222" x14ac:dyDescent="0.3">
      <c r="HL709" s="341"/>
      <c r="HM709" s="341"/>
      <c r="HN709" s="341"/>
    </row>
    <row r="710" spans="220:222" x14ac:dyDescent="0.3">
      <c r="HL710" s="341"/>
      <c r="HM710" s="341"/>
      <c r="HN710" s="341"/>
    </row>
    <row r="711" spans="220:222" x14ac:dyDescent="0.3">
      <c r="HL711" s="341"/>
      <c r="HM711" s="341"/>
      <c r="HN711" s="341"/>
    </row>
    <row r="712" spans="220:222" x14ac:dyDescent="0.3">
      <c r="HL712" s="341"/>
      <c r="HM712" s="341"/>
      <c r="HN712" s="341"/>
    </row>
    <row r="713" spans="220:222" x14ac:dyDescent="0.3">
      <c r="HL713" s="341"/>
      <c r="HM713" s="341"/>
      <c r="HN713" s="341"/>
    </row>
    <row r="714" spans="220:222" x14ac:dyDescent="0.3">
      <c r="HL714" s="341"/>
      <c r="HM714" s="341"/>
      <c r="HN714" s="341"/>
    </row>
    <row r="715" spans="220:222" x14ac:dyDescent="0.3">
      <c r="HL715" s="341"/>
      <c r="HM715" s="341"/>
      <c r="HN715" s="341"/>
    </row>
    <row r="716" spans="220:222" x14ac:dyDescent="0.3">
      <c r="HL716" s="341"/>
      <c r="HM716" s="341"/>
      <c r="HN716" s="341"/>
    </row>
    <row r="717" spans="220:222" x14ac:dyDescent="0.3">
      <c r="HL717" s="341"/>
      <c r="HM717" s="341"/>
      <c r="HN717" s="341"/>
    </row>
    <row r="718" spans="220:222" x14ac:dyDescent="0.3">
      <c r="HL718" s="341"/>
      <c r="HM718" s="341"/>
      <c r="HN718" s="341"/>
    </row>
    <row r="719" spans="220:222" x14ac:dyDescent="0.3">
      <c r="HL719" s="341"/>
      <c r="HM719" s="341"/>
      <c r="HN719" s="341"/>
    </row>
    <row r="720" spans="220:222" x14ac:dyDescent="0.3">
      <c r="HL720" s="341"/>
      <c r="HM720" s="341"/>
      <c r="HN720" s="341"/>
    </row>
    <row r="721" spans="220:222" x14ac:dyDescent="0.3">
      <c r="HL721" s="341"/>
      <c r="HM721" s="341"/>
      <c r="HN721" s="341"/>
    </row>
    <row r="722" spans="220:222" x14ac:dyDescent="0.3">
      <c r="HL722" s="341"/>
      <c r="HM722" s="341"/>
      <c r="HN722" s="341"/>
    </row>
    <row r="723" spans="220:222" x14ac:dyDescent="0.3">
      <c r="HL723" s="341"/>
      <c r="HM723" s="341"/>
      <c r="HN723" s="341"/>
    </row>
    <row r="724" spans="220:222" x14ac:dyDescent="0.3">
      <c r="HL724" s="341"/>
      <c r="HM724" s="341"/>
      <c r="HN724" s="341"/>
    </row>
    <row r="725" spans="220:222" x14ac:dyDescent="0.3">
      <c r="HL725" s="341"/>
      <c r="HM725" s="341"/>
      <c r="HN725" s="341"/>
    </row>
    <row r="726" spans="220:222" x14ac:dyDescent="0.3">
      <c r="HL726" s="341"/>
      <c r="HM726" s="341"/>
      <c r="HN726" s="341"/>
    </row>
    <row r="727" spans="220:222" x14ac:dyDescent="0.3">
      <c r="HL727" s="341"/>
      <c r="HM727" s="341"/>
      <c r="HN727" s="341"/>
    </row>
    <row r="728" spans="220:222" x14ac:dyDescent="0.3">
      <c r="HL728" s="341"/>
      <c r="HM728" s="341"/>
      <c r="HN728" s="341"/>
    </row>
    <row r="729" spans="220:222" x14ac:dyDescent="0.3">
      <c r="HL729" s="341"/>
      <c r="HM729" s="341"/>
      <c r="HN729" s="341"/>
    </row>
    <row r="730" spans="220:222" x14ac:dyDescent="0.3">
      <c r="HL730" s="341"/>
      <c r="HM730" s="341"/>
      <c r="HN730" s="341"/>
    </row>
    <row r="731" spans="220:222" x14ac:dyDescent="0.3">
      <c r="HL731" s="341"/>
      <c r="HM731" s="341"/>
      <c r="HN731" s="341"/>
    </row>
    <row r="732" spans="220:222" x14ac:dyDescent="0.3">
      <c r="HL732" s="341"/>
      <c r="HM732" s="341"/>
      <c r="HN732" s="341"/>
    </row>
    <row r="733" spans="220:222" x14ac:dyDescent="0.3">
      <c r="HL733" s="341"/>
      <c r="HM733" s="341"/>
      <c r="HN733" s="341"/>
    </row>
    <row r="734" spans="220:222" x14ac:dyDescent="0.3">
      <c r="HL734" s="341"/>
      <c r="HM734" s="341"/>
      <c r="HN734" s="341"/>
    </row>
    <row r="735" spans="220:222" x14ac:dyDescent="0.3">
      <c r="HL735" s="341"/>
      <c r="HM735" s="341"/>
      <c r="HN735" s="341"/>
    </row>
    <row r="736" spans="220:222" x14ac:dyDescent="0.3">
      <c r="HL736" s="341"/>
      <c r="HM736" s="341"/>
      <c r="HN736" s="341"/>
    </row>
    <row r="737" spans="220:222" x14ac:dyDescent="0.3">
      <c r="HL737" s="341"/>
      <c r="HM737" s="341"/>
      <c r="HN737" s="341"/>
    </row>
    <row r="738" spans="220:222" x14ac:dyDescent="0.3">
      <c r="HL738" s="341"/>
      <c r="HM738" s="341"/>
      <c r="HN738" s="341"/>
    </row>
    <row r="739" spans="220:222" x14ac:dyDescent="0.3">
      <c r="HL739" s="341"/>
      <c r="HM739" s="341"/>
      <c r="HN739" s="341"/>
    </row>
    <row r="740" spans="220:222" x14ac:dyDescent="0.3">
      <c r="HL740" s="341"/>
      <c r="HM740" s="341"/>
      <c r="HN740" s="341"/>
    </row>
    <row r="741" spans="220:222" x14ac:dyDescent="0.3">
      <c r="HL741" s="341"/>
      <c r="HM741" s="341"/>
      <c r="HN741" s="341"/>
    </row>
    <row r="742" spans="220:222" x14ac:dyDescent="0.3">
      <c r="HL742" s="341"/>
      <c r="HM742" s="341"/>
      <c r="HN742" s="341"/>
    </row>
    <row r="743" spans="220:222" x14ac:dyDescent="0.3">
      <c r="HL743" s="341"/>
      <c r="HM743" s="341"/>
      <c r="HN743" s="341"/>
    </row>
    <row r="744" spans="220:222" x14ac:dyDescent="0.3">
      <c r="HL744" s="341"/>
      <c r="HM744" s="341"/>
      <c r="HN744" s="341"/>
    </row>
    <row r="745" spans="220:222" x14ac:dyDescent="0.3">
      <c r="HL745" s="341"/>
      <c r="HM745" s="341"/>
      <c r="HN745" s="341"/>
    </row>
    <row r="746" spans="220:222" x14ac:dyDescent="0.3">
      <c r="HL746" s="341"/>
      <c r="HM746" s="341"/>
      <c r="HN746" s="341"/>
    </row>
    <row r="747" spans="220:222" x14ac:dyDescent="0.3">
      <c r="HL747" s="341"/>
      <c r="HM747" s="341"/>
      <c r="HN747" s="341"/>
    </row>
    <row r="748" spans="220:222" x14ac:dyDescent="0.3">
      <c r="HL748" s="341"/>
      <c r="HM748" s="341"/>
      <c r="HN748" s="341"/>
    </row>
    <row r="749" spans="220:222" x14ac:dyDescent="0.3">
      <c r="HL749" s="341"/>
      <c r="HM749" s="341"/>
      <c r="HN749" s="341"/>
    </row>
    <row r="750" spans="220:222" x14ac:dyDescent="0.3">
      <c r="HL750" s="341"/>
      <c r="HM750" s="341"/>
      <c r="HN750" s="341"/>
    </row>
    <row r="751" spans="220:222" x14ac:dyDescent="0.3">
      <c r="HL751" s="341"/>
      <c r="HM751" s="341"/>
      <c r="HN751" s="341"/>
    </row>
    <row r="752" spans="220:222" x14ac:dyDescent="0.3">
      <c r="HL752" s="341"/>
      <c r="HM752" s="341"/>
      <c r="HN752" s="341"/>
    </row>
    <row r="753" spans="220:222" x14ac:dyDescent="0.3">
      <c r="HL753" s="341"/>
      <c r="HM753" s="341"/>
      <c r="HN753" s="341"/>
    </row>
    <row r="754" spans="220:222" x14ac:dyDescent="0.3">
      <c r="HL754" s="341"/>
      <c r="HM754" s="341"/>
      <c r="HN754" s="341"/>
    </row>
    <row r="755" spans="220:222" x14ac:dyDescent="0.3">
      <c r="HL755" s="341"/>
      <c r="HM755" s="341"/>
      <c r="HN755" s="341"/>
    </row>
    <row r="756" spans="220:222" x14ac:dyDescent="0.3">
      <c r="HL756" s="341"/>
      <c r="HM756" s="341"/>
      <c r="HN756" s="341"/>
    </row>
    <row r="757" spans="220:222" x14ac:dyDescent="0.3">
      <c r="HL757" s="341"/>
      <c r="HM757" s="341"/>
      <c r="HN757" s="341"/>
    </row>
    <row r="758" spans="220:222" x14ac:dyDescent="0.3">
      <c r="HL758" s="341"/>
      <c r="HM758" s="341"/>
      <c r="HN758" s="341"/>
    </row>
    <row r="759" spans="220:222" x14ac:dyDescent="0.3">
      <c r="HL759" s="341"/>
      <c r="HM759" s="341"/>
      <c r="HN759" s="341"/>
    </row>
    <row r="760" spans="220:222" x14ac:dyDescent="0.3">
      <c r="HL760" s="341"/>
      <c r="HM760" s="341"/>
      <c r="HN760" s="341"/>
    </row>
    <row r="761" spans="220:222" x14ac:dyDescent="0.3">
      <c r="HL761" s="341"/>
      <c r="HM761" s="341"/>
      <c r="HN761" s="341"/>
    </row>
    <row r="762" spans="220:222" x14ac:dyDescent="0.3">
      <c r="HL762" s="341"/>
      <c r="HM762" s="341"/>
      <c r="HN762" s="341"/>
    </row>
    <row r="763" spans="220:222" x14ac:dyDescent="0.3">
      <c r="HL763" s="341"/>
      <c r="HM763" s="341"/>
      <c r="HN763" s="341"/>
    </row>
    <row r="764" spans="220:222" x14ac:dyDescent="0.3">
      <c r="HL764" s="341"/>
      <c r="HM764" s="341"/>
      <c r="HN764" s="341"/>
    </row>
    <row r="765" spans="220:222" x14ac:dyDescent="0.3">
      <c r="HL765" s="341"/>
      <c r="HM765" s="341"/>
      <c r="HN765" s="341"/>
    </row>
    <row r="766" spans="220:222" x14ac:dyDescent="0.3">
      <c r="HL766" s="341"/>
      <c r="HM766" s="341"/>
      <c r="HN766" s="341"/>
    </row>
    <row r="767" spans="220:222" x14ac:dyDescent="0.3">
      <c r="HL767" s="341"/>
      <c r="HM767" s="341"/>
      <c r="HN767" s="341"/>
    </row>
    <row r="768" spans="220:222" x14ac:dyDescent="0.3">
      <c r="HL768" s="341"/>
      <c r="HM768" s="341"/>
      <c r="HN768" s="341"/>
    </row>
    <row r="769" spans="220:222" x14ac:dyDescent="0.3">
      <c r="HL769" s="341"/>
      <c r="HM769" s="341"/>
      <c r="HN769" s="341"/>
    </row>
    <row r="770" spans="220:222" x14ac:dyDescent="0.3">
      <c r="HL770" s="341"/>
      <c r="HM770" s="341"/>
      <c r="HN770" s="341"/>
    </row>
    <row r="771" spans="220:222" x14ac:dyDescent="0.3">
      <c r="HL771" s="341"/>
      <c r="HM771" s="341"/>
      <c r="HN771" s="341"/>
    </row>
    <row r="772" spans="220:222" x14ac:dyDescent="0.3">
      <c r="HL772" s="341"/>
      <c r="HM772" s="341"/>
      <c r="HN772" s="341"/>
    </row>
    <row r="773" spans="220:222" x14ac:dyDescent="0.3">
      <c r="HL773" s="341"/>
      <c r="HM773" s="341"/>
      <c r="HN773" s="341"/>
    </row>
    <row r="774" spans="220:222" x14ac:dyDescent="0.3">
      <c r="HL774" s="341"/>
      <c r="HM774" s="341"/>
      <c r="HN774" s="341"/>
    </row>
    <row r="775" spans="220:222" x14ac:dyDescent="0.3">
      <c r="HL775" s="341"/>
      <c r="HM775" s="341"/>
      <c r="HN775" s="341"/>
    </row>
    <row r="776" spans="220:222" x14ac:dyDescent="0.3">
      <c r="HL776" s="341"/>
      <c r="HM776" s="341"/>
      <c r="HN776" s="341"/>
    </row>
    <row r="777" spans="220:222" x14ac:dyDescent="0.3">
      <c r="HL777" s="341"/>
      <c r="HM777" s="341"/>
      <c r="HN777" s="341"/>
    </row>
    <row r="778" spans="220:222" x14ac:dyDescent="0.3">
      <c r="HL778" s="341"/>
      <c r="HM778" s="341"/>
      <c r="HN778" s="341"/>
    </row>
    <row r="779" spans="220:222" x14ac:dyDescent="0.3">
      <c r="HL779" s="341"/>
      <c r="HM779" s="341"/>
      <c r="HN779" s="341"/>
    </row>
    <row r="780" spans="220:222" x14ac:dyDescent="0.3">
      <c r="HL780" s="341"/>
      <c r="HM780" s="341"/>
      <c r="HN780" s="341"/>
    </row>
    <row r="781" spans="220:222" x14ac:dyDescent="0.3">
      <c r="HL781" s="341"/>
      <c r="HM781" s="341"/>
      <c r="HN781" s="341"/>
    </row>
    <row r="782" spans="220:222" x14ac:dyDescent="0.3">
      <c r="HL782" s="341"/>
      <c r="HM782" s="341"/>
      <c r="HN782" s="341"/>
    </row>
    <row r="783" spans="220:222" x14ac:dyDescent="0.3">
      <c r="HL783" s="341"/>
      <c r="HM783" s="341"/>
      <c r="HN783" s="341"/>
    </row>
    <row r="784" spans="220:222" x14ac:dyDescent="0.3">
      <c r="HL784" s="341"/>
      <c r="HM784" s="341"/>
      <c r="HN784" s="341"/>
    </row>
    <row r="785" spans="220:222" x14ac:dyDescent="0.3">
      <c r="HL785" s="341"/>
      <c r="HM785" s="341"/>
      <c r="HN785" s="341"/>
    </row>
    <row r="786" spans="220:222" x14ac:dyDescent="0.3">
      <c r="HL786" s="341"/>
      <c r="HM786" s="341"/>
      <c r="HN786" s="341"/>
    </row>
    <row r="787" spans="220:222" x14ac:dyDescent="0.3">
      <c r="HL787" s="341"/>
      <c r="HM787" s="341"/>
      <c r="HN787" s="341"/>
    </row>
    <row r="788" spans="220:222" x14ac:dyDescent="0.3">
      <c r="HL788" s="341"/>
      <c r="HM788" s="341"/>
      <c r="HN788" s="341"/>
    </row>
    <row r="789" spans="220:222" x14ac:dyDescent="0.3">
      <c r="HL789" s="341"/>
      <c r="HM789" s="341"/>
      <c r="HN789" s="341"/>
    </row>
    <row r="790" spans="220:222" x14ac:dyDescent="0.3">
      <c r="HL790" s="341"/>
      <c r="HM790" s="341"/>
      <c r="HN790" s="341"/>
    </row>
    <row r="791" spans="220:222" x14ac:dyDescent="0.3">
      <c r="HL791" s="341"/>
      <c r="HM791" s="341"/>
      <c r="HN791" s="341"/>
    </row>
    <row r="792" spans="220:222" x14ac:dyDescent="0.3">
      <c r="HL792" s="341"/>
      <c r="HM792" s="341"/>
      <c r="HN792" s="341"/>
    </row>
    <row r="793" spans="220:222" x14ac:dyDescent="0.3">
      <c r="HL793" s="341"/>
      <c r="HM793" s="341"/>
      <c r="HN793" s="341"/>
    </row>
    <row r="794" spans="220:222" x14ac:dyDescent="0.3">
      <c r="HL794" s="341"/>
      <c r="HM794" s="341"/>
      <c r="HN794" s="341"/>
    </row>
    <row r="795" spans="220:222" x14ac:dyDescent="0.3">
      <c r="HL795" s="341"/>
      <c r="HM795" s="341"/>
      <c r="HN795" s="341"/>
    </row>
    <row r="796" spans="220:222" x14ac:dyDescent="0.3">
      <c r="HL796" s="341"/>
      <c r="HM796" s="341"/>
      <c r="HN796" s="341"/>
    </row>
    <row r="797" spans="220:222" x14ac:dyDescent="0.3">
      <c r="HL797" s="341"/>
      <c r="HM797" s="341"/>
      <c r="HN797" s="341"/>
    </row>
    <row r="798" spans="220:222" x14ac:dyDescent="0.3">
      <c r="HL798" s="341"/>
      <c r="HM798" s="341"/>
      <c r="HN798" s="341"/>
    </row>
    <row r="799" spans="220:222" x14ac:dyDescent="0.3">
      <c r="HL799" s="341"/>
      <c r="HM799" s="341"/>
      <c r="HN799" s="341"/>
    </row>
    <row r="800" spans="220:222" x14ac:dyDescent="0.3">
      <c r="HL800" s="341"/>
      <c r="HM800" s="341"/>
      <c r="HN800" s="341"/>
    </row>
    <row r="801" spans="220:222" x14ac:dyDescent="0.3">
      <c r="HL801" s="341"/>
      <c r="HM801" s="341"/>
      <c r="HN801" s="341"/>
    </row>
    <row r="802" spans="220:222" x14ac:dyDescent="0.3">
      <c r="HL802" s="341"/>
      <c r="HM802" s="341"/>
      <c r="HN802" s="341"/>
    </row>
    <row r="803" spans="220:222" x14ac:dyDescent="0.3">
      <c r="HL803" s="341"/>
      <c r="HM803" s="341"/>
      <c r="HN803" s="341"/>
    </row>
    <row r="804" spans="220:222" x14ac:dyDescent="0.3">
      <c r="HL804" s="341"/>
      <c r="HM804" s="341"/>
      <c r="HN804" s="341"/>
    </row>
    <row r="805" spans="220:222" x14ac:dyDescent="0.3">
      <c r="HL805" s="341"/>
      <c r="HM805" s="341"/>
      <c r="HN805" s="341"/>
    </row>
    <row r="806" spans="220:222" x14ac:dyDescent="0.3">
      <c r="HL806" s="341"/>
      <c r="HM806" s="341"/>
      <c r="HN806" s="341"/>
    </row>
    <row r="807" spans="220:222" x14ac:dyDescent="0.3">
      <c r="HL807" s="341"/>
      <c r="HM807" s="341"/>
      <c r="HN807" s="341"/>
    </row>
    <row r="808" spans="220:222" x14ac:dyDescent="0.3">
      <c r="HL808" s="341"/>
      <c r="HM808" s="341"/>
      <c r="HN808" s="341"/>
    </row>
    <row r="809" spans="220:222" x14ac:dyDescent="0.3">
      <c r="HL809" s="341"/>
      <c r="HM809" s="341"/>
      <c r="HN809" s="341"/>
    </row>
    <row r="810" spans="220:222" x14ac:dyDescent="0.3">
      <c r="HL810" s="341"/>
      <c r="HM810" s="341"/>
      <c r="HN810" s="341"/>
    </row>
    <row r="811" spans="220:222" x14ac:dyDescent="0.3">
      <c r="HL811" s="341"/>
      <c r="HM811" s="341"/>
      <c r="HN811" s="341"/>
    </row>
    <row r="812" spans="220:222" x14ac:dyDescent="0.3">
      <c r="HL812" s="341"/>
      <c r="HM812" s="341"/>
      <c r="HN812" s="341"/>
    </row>
    <row r="813" spans="220:222" x14ac:dyDescent="0.3">
      <c r="HL813" s="341"/>
      <c r="HM813" s="341"/>
      <c r="HN813" s="341"/>
    </row>
    <row r="814" spans="220:222" x14ac:dyDescent="0.3">
      <c r="HL814" s="341"/>
      <c r="HM814" s="341"/>
      <c r="HN814" s="341"/>
    </row>
    <row r="815" spans="220:222" x14ac:dyDescent="0.3">
      <c r="HL815" s="341"/>
      <c r="HM815" s="341"/>
      <c r="HN815" s="341"/>
    </row>
    <row r="816" spans="220:222" x14ac:dyDescent="0.3">
      <c r="HL816" s="341"/>
      <c r="HM816" s="341"/>
      <c r="HN816" s="341"/>
    </row>
    <row r="817" spans="220:222" x14ac:dyDescent="0.3">
      <c r="HL817" s="341"/>
      <c r="HM817" s="341"/>
      <c r="HN817" s="341"/>
    </row>
    <row r="818" spans="220:222" x14ac:dyDescent="0.3">
      <c r="HL818" s="341"/>
      <c r="HM818" s="341"/>
      <c r="HN818" s="341"/>
    </row>
    <row r="819" spans="220:222" x14ac:dyDescent="0.3">
      <c r="HL819" s="341"/>
      <c r="HM819" s="341"/>
      <c r="HN819" s="341"/>
    </row>
    <row r="820" spans="220:222" x14ac:dyDescent="0.3">
      <c r="HL820" s="341"/>
      <c r="HM820" s="341"/>
      <c r="HN820" s="341"/>
    </row>
    <row r="821" spans="220:222" x14ac:dyDescent="0.3">
      <c r="HL821" s="341"/>
      <c r="HM821" s="341"/>
      <c r="HN821" s="341"/>
    </row>
    <row r="822" spans="220:222" x14ac:dyDescent="0.3">
      <c r="HL822" s="341"/>
      <c r="HM822" s="341"/>
      <c r="HN822" s="341"/>
    </row>
    <row r="823" spans="220:222" x14ac:dyDescent="0.3">
      <c r="HL823" s="341"/>
      <c r="HM823" s="341"/>
      <c r="HN823" s="341"/>
    </row>
    <row r="824" spans="220:222" x14ac:dyDescent="0.3">
      <c r="HL824" s="341"/>
      <c r="HM824" s="341"/>
      <c r="HN824" s="341"/>
    </row>
    <row r="825" spans="220:222" x14ac:dyDescent="0.3">
      <c r="HL825" s="341"/>
      <c r="HM825" s="341"/>
      <c r="HN825" s="341"/>
    </row>
    <row r="826" spans="220:222" x14ac:dyDescent="0.3">
      <c r="HL826" s="341"/>
      <c r="HM826" s="341"/>
      <c r="HN826" s="341"/>
    </row>
    <row r="827" spans="220:222" x14ac:dyDescent="0.3">
      <c r="HL827" s="341"/>
      <c r="HM827" s="341"/>
      <c r="HN827" s="341"/>
    </row>
    <row r="828" spans="220:222" x14ac:dyDescent="0.3">
      <c r="HL828" s="341"/>
      <c r="HM828" s="341"/>
      <c r="HN828" s="341"/>
    </row>
    <row r="829" spans="220:222" x14ac:dyDescent="0.3">
      <c r="HL829" s="341"/>
      <c r="HM829" s="341"/>
      <c r="HN829" s="341"/>
    </row>
    <row r="830" spans="220:222" x14ac:dyDescent="0.3">
      <c r="HL830" s="341"/>
      <c r="HM830" s="341"/>
      <c r="HN830" s="341"/>
    </row>
    <row r="831" spans="220:222" x14ac:dyDescent="0.3">
      <c r="HL831" s="341"/>
      <c r="HM831" s="341"/>
      <c r="HN831" s="341"/>
    </row>
    <row r="832" spans="220:222" x14ac:dyDescent="0.3">
      <c r="HL832" s="341"/>
      <c r="HM832" s="341"/>
      <c r="HN832" s="341"/>
    </row>
    <row r="833" spans="220:222" x14ac:dyDescent="0.3">
      <c r="HL833" s="341"/>
      <c r="HM833" s="341"/>
      <c r="HN833" s="341"/>
    </row>
    <row r="834" spans="220:222" x14ac:dyDescent="0.3">
      <c r="HL834" s="341"/>
      <c r="HM834" s="341"/>
      <c r="HN834" s="341"/>
    </row>
    <row r="835" spans="220:222" x14ac:dyDescent="0.3">
      <c r="HL835" s="341"/>
      <c r="HM835" s="341"/>
      <c r="HN835" s="341"/>
    </row>
    <row r="836" spans="220:222" x14ac:dyDescent="0.3">
      <c r="HL836" s="341"/>
      <c r="HM836" s="341"/>
      <c r="HN836" s="341"/>
    </row>
    <row r="837" spans="220:222" x14ac:dyDescent="0.3">
      <c r="HL837" s="341"/>
      <c r="HM837" s="341"/>
      <c r="HN837" s="341"/>
    </row>
    <row r="838" spans="220:222" x14ac:dyDescent="0.3">
      <c r="HL838" s="341"/>
      <c r="HM838" s="341"/>
      <c r="HN838" s="341"/>
    </row>
    <row r="839" spans="220:222" x14ac:dyDescent="0.3">
      <c r="HL839" s="341"/>
      <c r="HM839" s="341"/>
      <c r="HN839" s="341"/>
    </row>
    <row r="840" spans="220:222" x14ac:dyDescent="0.3">
      <c r="HL840" s="341"/>
      <c r="HM840" s="341"/>
      <c r="HN840" s="341"/>
    </row>
    <row r="841" spans="220:222" x14ac:dyDescent="0.3">
      <c r="HL841" s="341"/>
      <c r="HM841" s="341"/>
      <c r="HN841" s="341"/>
    </row>
    <row r="842" spans="220:222" x14ac:dyDescent="0.3">
      <c r="HL842" s="341"/>
      <c r="HM842" s="341"/>
      <c r="HN842" s="341"/>
    </row>
    <row r="843" spans="220:222" x14ac:dyDescent="0.3">
      <c r="HL843" s="341"/>
      <c r="HM843" s="341"/>
      <c r="HN843" s="341"/>
    </row>
    <row r="844" spans="220:222" x14ac:dyDescent="0.3">
      <c r="HL844" s="341"/>
      <c r="HM844" s="341"/>
      <c r="HN844" s="341"/>
    </row>
    <row r="845" spans="220:222" x14ac:dyDescent="0.3">
      <c r="HL845" s="341"/>
      <c r="HM845" s="341"/>
      <c r="HN845" s="341"/>
    </row>
    <row r="846" spans="220:222" x14ac:dyDescent="0.3">
      <c r="HL846" s="341"/>
      <c r="HM846" s="341"/>
      <c r="HN846" s="341"/>
    </row>
    <row r="847" spans="220:222" x14ac:dyDescent="0.3">
      <c r="HL847" s="341"/>
      <c r="HM847" s="341"/>
      <c r="HN847" s="341"/>
    </row>
    <row r="848" spans="220:222" x14ac:dyDescent="0.3">
      <c r="HL848" s="341"/>
      <c r="HM848" s="341"/>
      <c r="HN848" s="341"/>
    </row>
    <row r="849" spans="220:222" x14ac:dyDescent="0.3">
      <c r="HL849" s="341"/>
      <c r="HM849" s="341"/>
      <c r="HN849" s="341"/>
    </row>
    <row r="850" spans="220:222" x14ac:dyDescent="0.3">
      <c r="HL850" s="341"/>
      <c r="HM850" s="341"/>
      <c r="HN850" s="341"/>
    </row>
    <row r="851" spans="220:222" x14ac:dyDescent="0.3">
      <c r="HL851" s="341"/>
      <c r="HM851" s="341"/>
      <c r="HN851" s="341"/>
    </row>
    <row r="852" spans="220:222" x14ac:dyDescent="0.3">
      <c r="HL852" s="341"/>
      <c r="HM852" s="341"/>
      <c r="HN852" s="341"/>
    </row>
    <row r="853" spans="220:222" x14ac:dyDescent="0.3">
      <c r="HL853" s="341"/>
      <c r="HM853" s="341"/>
      <c r="HN853" s="341"/>
    </row>
    <row r="854" spans="220:222" x14ac:dyDescent="0.3">
      <c r="HL854" s="341"/>
      <c r="HM854" s="341"/>
      <c r="HN854" s="341"/>
    </row>
    <row r="855" spans="220:222" x14ac:dyDescent="0.3">
      <c r="HL855" s="341"/>
      <c r="HM855" s="341"/>
      <c r="HN855" s="341"/>
    </row>
    <row r="856" spans="220:222" x14ac:dyDescent="0.3">
      <c r="HL856" s="341"/>
      <c r="HM856" s="341"/>
      <c r="HN856" s="341"/>
    </row>
    <row r="857" spans="220:222" x14ac:dyDescent="0.3">
      <c r="HL857" s="341"/>
      <c r="HM857" s="341"/>
      <c r="HN857" s="341"/>
    </row>
    <row r="858" spans="220:222" x14ac:dyDescent="0.3">
      <c r="HL858" s="341"/>
      <c r="HM858" s="341"/>
      <c r="HN858" s="341"/>
    </row>
    <row r="859" spans="220:222" x14ac:dyDescent="0.3">
      <c r="HL859" s="341"/>
      <c r="HM859" s="341"/>
      <c r="HN859" s="341"/>
    </row>
    <row r="860" spans="220:222" x14ac:dyDescent="0.3">
      <c r="HL860" s="341"/>
      <c r="HM860" s="341"/>
      <c r="HN860" s="341"/>
    </row>
    <row r="861" spans="220:222" x14ac:dyDescent="0.3">
      <c r="HL861" s="341"/>
      <c r="HM861" s="341"/>
      <c r="HN861" s="341"/>
    </row>
    <row r="862" spans="220:222" x14ac:dyDescent="0.3">
      <c r="HL862" s="341"/>
      <c r="HM862" s="341"/>
      <c r="HN862" s="341"/>
    </row>
    <row r="863" spans="220:222" x14ac:dyDescent="0.3">
      <c r="HL863" s="341"/>
      <c r="HM863" s="341"/>
      <c r="HN863" s="341"/>
    </row>
    <row r="864" spans="220:222" x14ac:dyDescent="0.3">
      <c r="HL864" s="341"/>
      <c r="HM864" s="341"/>
      <c r="HN864" s="341"/>
    </row>
    <row r="865" spans="220:222" x14ac:dyDescent="0.3">
      <c r="HL865" s="341"/>
      <c r="HM865" s="341"/>
      <c r="HN865" s="341"/>
    </row>
    <row r="866" spans="220:222" x14ac:dyDescent="0.3">
      <c r="HL866" s="341"/>
      <c r="HM866" s="341"/>
      <c r="HN866" s="341"/>
    </row>
    <row r="867" spans="220:222" x14ac:dyDescent="0.3">
      <c r="HL867" s="341"/>
      <c r="HM867" s="341"/>
      <c r="HN867" s="341"/>
    </row>
    <row r="868" spans="220:222" x14ac:dyDescent="0.3">
      <c r="HL868" s="341"/>
      <c r="HM868" s="341"/>
      <c r="HN868" s="341"/>
    </row>
    <row r="869" spans="220:222" x14ac:dyDescent="0.3">
      <c r="HL869" s="341"/>
      <c r="HM869" s="341"/>
      <c r="HN869" s="341"/>
    </row>
    <row r="870" spans="220:222" x14ac:dyDescent="0.3">
      <c r="HL870" s="341"/>
      <c r="HM870" s="341"/>
      <c r="HN870" s="341"/>
    </row>
    <row r="871" spans="220:222" x14ac:dyDescent="0.3">
      <c r="HL871" s="341"/>
      <c r="HM871" s="341"/>
      <c r="HN871" s="341"/>
    </row>
    <row r="872" spans="220:222" x14ac:dyDescent="0.3">
      <c r="HL872" s="341"/>
      <c r="HM872" s="341"/>
      <c r="HN872" s="341"/>
    </row>
    <row r="873" spans="220:222" x14ac:dyDescent="0.3">
      <c r="HL873" s="341"/>
      <c r="HM873" s="341"/>
      <c r="HN873" s="341"/>
    </row>
    <row r="874" spans="220:222" x14ac:dyDescent="0.3">
      <c r="HL874" s="341"/>
      <c r="HM874" s="341"/>
      <c r="HN874" s="341"/>
    </row>
    <row r="875" spans="220:222" x14ac:dyDescent="0.3">
      <c r="HL875" s="341"/>
      <c r="HM875" s="341"/>
      <c r="HN875" s="341"/>
    </row>
    <row r="876" spans="220:222" x14ac:dyDescent="0.3">
      <c r="HL876" s="341"/>
      <c r="HM876" s="341"/>
      <c r="HN876" s="341"/>
    </row>
    <row r="877" spans="220:222" x14ac:dyDescent="0.3">
      <c r="HL877" s="341"/>
      <c r="HM877" s="341"/>
      <c r="HN877" s="341"/>
    </row>
    <row r="878" spans="220:222" x14ac:dyDescent="0.3">
      <c r="HL878" s="341"/>
      <c r="HM878" s="341"/>
      <c r="HN878" s="341"/>
    </row>
    <row r="879" spans="220:222" x14ac:dyDescent="0.3">
      <c r="HL879" s="341"/>
      <c r="HM879" s="341"/>
      <c r="HN879" s="341"/>
    </row>
    <row r="880" spans="220:222" x14ac:dyDescent="0.3">
      <c r="HL880" s="341"/>
      <c r="HM880" s="341"/>
      <c r="HN880" s="341"/>
    </row>
    <row r="881" spans="220:222" x14ac:dyDescent="0.3">
      <c r="HL881" s="341"/>
      <c r="HM881" s="341"/>
      <c r="HN881" s="341"/>
    </row>
    <row r="882" spans="220:222" x14ac:dyDescent="0.3">
      <c r="HL882" s="341"/>
      <c r="HM882" s="341"/>
      <c r="HN882" s="341"/>
    </row>
    <row r="883" spans="220:222" x14ac:dyDescent="0.3">
      <c r="HL883" s="341"/>
      <c r="HM883" s="341"/>
      <c r="HN883" s="341"/>
    </row>
    <row r="884" spans="220:222" x14ac:dyDescent="0.3">
      <c r="HL884" s="341"/>
      <c r="HM884" s="341"/>
      <c r="HN884" s="341"/>
    </row>
    <row r="885" spans="220:222" x14ac:dyDescent="0.3">
      <c r="HL885" s="341"/>
      <c r="HM885" s="341"/>
      <c r="HN885" s="341"/>
    </row>
    <row r="886" spans="220:222" x14ac:dyDescent="0.3">
      <c r="HL886" s="341"/>
      <c r="HM886" s="341"/>
      <c r="HN886" s="341"/>
    </row>
    <row r="887" spans="220:222" x14ac:dyDescent="0.3">
      <c r="HL887" s="341"/>
      <c r="HM887" s="341"/>
      <c r="HN887" s="341"/>
    </row>
    <row r="888" spans="220:222" x14ac:dyDescent="0.3">
      <c r="HL888" s="341"/>
      <c r="HM888" s="341"/>
      <c r="HN888" s="341"/>
    </row>
    <row r="889" spans="220:222" x14ac:dyDescent="0.3">
      <c r="HL889" s="341"/>
      <c r="HM889" s="341"/>
      <c r="HN889" s="341"/>
    </row>
    <row r="890" spans="220:222" x14ac:dyDescent="0.3">
      <c r="HL890" s="341"/>
      <c r="HM890" s="341"/>
      <c r="HN890" s="341"/>
    </row>
    <row r="891" spans="220:222" x14ac:dyDescent="0.3">
      <c r="HL891" s="341"/>
      <c r="HM891" s="341"/>
      <c r="HN891" s="341"/>
    </row>
    <row r="892" spans="220:222" x14ac:dyDescent="0.3">
      <c r="HL892" s="341"/>
      <c r="HM892" s="341"/>
      <c r="HN892" s="341"/>
    </row>
    <row r="893" spans="220:222" x14ac:dyDescent="0.3">
      <c r="HL893" s="341"/>
      <c r="HM893" s="341"/>
      <c r="HN893" s="341"/>
    </row>
    <row r="894" spans="220:222" x14ac:dyDescent="0.3">
      <c r="HL894" s="341"/>
      <c r="HM894" s="341"/>
      <c r="HN894" s="341"/>
    </row>
    <row r="895" spans="220:222" x14ac:dyDescent="0.3">
      <c r="HL895" s="341"/>
      <c r="HM895" s="341"/>
      <c r="HN895" s="341"/>
    </row>
    <row r="896" spans="220:222" x14ac:dyDescent="0.3">
      <c r="HL896" s="341"/>
      <c r="HM896" s="341"/>
      <c r="HN896" s="341"/>
    </row>
    <row r="897" spans="220:222" x14ac:dyDescent="0.3">
      <c r="HL897" s="341"/>
      <c r="HM897" s="341"/>
      <c r="HN897" s="341"/>
    </row>
    <row r="898" spans="220:222" x14ac:dyDescent="0.3">
      <c r="HL898" s="341"/>
      <c r="HM898" s="341"/>
      <c r="HN898" s="341"/>
    </row>
    <row r="899" spans="220:222" x14ac:dyDescent="0.3">
      <c r="HL899" s="341"/>
      <c r="HM899" s="341"/>
      <c r="HN899" s="341"/>
    </row>
    <row r="900" spans="220:222" x14ac:dyDescent="0.3">
      <c r="HL900" s="341"/>
      <c r="HM900" s="341"/>
      <c r="HN900" s="341"/>
    </row>
    <row r="901" spans="220:222" x14ac:dyDescent="0.3">
      <c r="HL901" s="341"/>
      <c r="HM901" s="341"/>
      <c r="HN901" s="341"/>
    </row>
    <row r="902" spans="220:222" x14ac:dyDescent="0.3">
      <c r="HL902" s="341"/>
      <c r="HM902" s="341"/>
      <c r="HN902" s="341"/>
    </row>
    <row r="903" spans="220:222" x14ac:dyDescent="0.3">
      <c r="HL903" s="341"/>
      <c r="HM903" s="341"/>
      <c r="HN903" s="341"/>
    </row>
    <row r="904" spans="220:222" x14ac:dyDescent="0.3">
      <c r="HL904" s="341"/>
      <c r="HM904" s="341"/>
      <c r="HN904" s="341"/>
    </row>
    <row r="905" spans="220:222" x14ac:dyDescent="0.3">
      <c r="HL905" s="341"/>
      <c r="HM905" s="341"/>
      <c r="HN905" s="341"/>
    </row>
    <row r="906" spans="220:222" x14ac:dyDescent="0.3">
      <c r="HL906" s="341"/>
      <c r="HM906" s="341"/>
      <c r="HN906" s="341"/>
    </row>
    <row r="907" spans="220:222" x14ac:dyDescent="0.3">
      <c r="HL907" s="341"/>
      <c r="HM907" s="341"/>
      <c r="HN907" s="341"/>
    </row>
    <row r="908" spans="220:222" x14ac:dyDescent="0.3">
      <c r="HL908" s="341"/>
      <c r="HM908" s="341"/>
      <c r="HN908" s="341"/>
    </row>
    <row r="909" spans="220:222" x14ac:dyDescent="0.3">
      <c r="HL909" s="341"/>
      <c r="HM909" s="341"/>
      <c r="HN909" s="341"/>
    </row>
    <row r="910" spans="220:222" x14ac:dyDescent="0.3">
      <c r="HL910" s="341"/>
      <c r="HM910" s="341"/>
      <c r="HN910" s="341"/>
    </row>
    <row r="911" spans="220:222" x14ac:dyDescent="0.3">
      <c r="HL911" s="341"/>
      <c r="HM911" s="341"/>
      <c r="HN911" s="341"/>
    </row>
    <row r="912" spans="220:222" x14ac:dyDescent="0.3">
      <c r="HL912" s="341"/>
      <c r="HM912" s="341"/>
      <c r="HN912" s="341"/>
    </row>
    <row r="913" spans="220:222" x14ac:dyDescent="0.3">
      <c r="HL913" s="341"/>
      <c r="HM913" s="341"/>
      <c r="HN913" s="341"/>
    </row>
    <row r="914" spans="220:222" x14ac:dyDescent="0.3">
      <c r="HL914" s="341"/>
      <c r="HM914" s="341"/>
      <c r="HN914" s="341"/>
    </row>
    <row r="915" spans="220:222" x14ac:dyDescent="0.3">
      <c r="HL915" s="341"/>
      <c r="HM915" s="341"/>
      <c r="HN915" s="341"/>
    </row>
    <row r="916" spans="220:222" x14ac:dyDescent="0.3">
      <c r="HL916" s="341"/>
      <c r="HM916" s="341"/>
      <c r="HN916" s="341"/>
    </row>
    <row r="917" spans="220:222" x14ac:dyDescent="0.3">
      <c r="HL917" s="341"/>
      <c r="HM917" s="341"/>
      <c r="HN917" s="341"/>
    </row>
    <row r="918" spans="220:222" x14ac:dyDescent="0.3">
      <c r="HL918" s="341"/>
      <c r="HM918" s="341"/>
      <c r="HN918" s="341"/>
    </row>
    <row r="919" spans="220:222" x14ac:dyDescent="0.3">
      <c r="HL919" s="341"/>
      <c r="HM919" s="341"/>
      <c r="HN919" s="341"/>
    </row>
    <row r="920" spans="220:222" x14ac:dyDescent="0.3">
      <c r="HL920" s="341"/>
      <c r="HM920" s="341"/>
      <c r="HN920" s="341"/>
    </row>
    <row r="921" spans="220:222" x14ac:dyDescent="0.3">
      <c r="HL921" s="341"/>
      <c r="HM921" s="341"/>
      <c r="HN921" s="341"/>
    </row>
    <row r="922" spans="220:222" x14ac:dyDescent="0.3">
      <c r="HL922" s="341"/>
      <c r="HM922" s="341"/>
      <c r="HN922" s="341"/>
    </row>
    <row r="923" spans="220:222" x14ac:dyDescent="0.3">
      <c r="HL923" s="341"/>
      <c r="HM923" s="341"/>
      <c r="HN923" s="341"/>
    </row>
    <row r="924" spans="220:222" x14ac:dyDescent="0.3">
      <c r="HL924" s="341"/>
      <c r="HM924" s="341"/>
      <c r="HN924" s="341"/>
    </row>
    <row r="925" spans="220:222" x14ac:dyDescent="0.3">
      <c r="HL925" s="341"/>
      <c r="HM925" s="341"/>
      <c r="HN925" s="341"/>
    </row>
    <row r="926" spans="220:222" x14ac:dyDescent="0.3">
      <c r="HL926" s="341"/>
      <c r="HM926" s="341"/>
      <c r="HN926" s="341"/>
    </row>
    <row r="927" spans="220:222" x14ac:dyDescent="0.3">
      <c r="HL927" s="341"/>
      <c r="HM927" s="341"/>
      <c r="HN927" s="341"/>
    </row>
    <row r="928" spans="220:222" x14ac:dyDescent="0.3">
      <c r="HL928" s="341"/>
      <c r="HM928" s="341"/>
      <c r="HN928" s="341"/>
    </row>
    <row r="929" spans="220:222" x14ac:dyDescent="0.3">
      <c r="HL929" s="341"/>
      <c r="HM929" s="341"/>
      <c r="HN929" s="341"/>
    </row>
    <row r="930" spans="220:222" x14ac:dyDescent="0.3">
      <c r="HL930" s="341"/>
      <c r="HM930" s="341"/>
      <c r="HN930" s="341"/>
    </row>
    <row r="931" spans="220:222" x14ac:dyDescent="0.3">
      <c r="HL931" s="341"/>
      <c r="HM931" s="341"/>
      <c r="HN931" s="341"/>
    </row>
    <row r="932" spans="220:222" x14ac:dyDescent="0.3">
      <c r="HL932" s="341"/>
      <c r="HM932" s="341"/>
      <c r="HN932" s="341"/>
    </row>
    <row r="933" spans="220:222" x14ac:dyDescent="0.3">
      <c r="HL933" s="341"/>
      <c r="HM933" s="341"/>
      <c r="HN933" s="341"/>
    </row>
    <row r="934" spans="220:222" x14ac:dyDescent="0.3">
      <c r="HL934" s="341"/>
      <c r="HM934" s="341"/>
      <c r="HN934" s="341"/>
    </row>
    <row r="935" spans="220:222" x14ac:dyDescent="0.3">
      <c r="HL935" s="341"/>
      <c r="HM935" s="341"/>
      <c r="HN935" s="341"/>
    </row>
    <row r="936" spans="220:222" x14ac:dyDescent="0.3">
      <c r="HL936" s="341"/>
      <c r="HM936" s="341"/>
      <c r="HN936" s="341"/>
    </row>
    <row r="937" spans="220:222" x14ac:dyDescent="0.3">
      <c r="HL937" s="341"/>
      <c r="HM937" s="341"/>
      <c r="HN937" s="341"/>
    </row>
    <row r="938" spans="220:222" x14ac:dyDescent="0.3">
      <c r="HL938" s="341"/>
      <c r="HM938" s="341"/>
      <c r="HN938" s="341"/>
    </row>
    <row r="939" spans="220:222" x14ac:dyDescent="0.3">
      <c r="HL939" s="341"/>
      <c r="HM939" s="341"/>
      <c r="HN939" s="341"/>
    </row>
    <row r="940" spans="220:222" x14ac:dyDescent="0.3">
      <c r="HL940" s="341"/>
      <c r="HM940" s="341"/>
      <c r="HN940" s="341"/>
    </row>
    <row r="941" spans="220:222" x14ac:dyDescent="0.3">
      <c r="HL941" s="341"/>
      <c r="HM941" s="341"/>
      <c r="HN941" s="341"/>
    </row>
    <row r="942" spans="220:222" x14ac:dyDescent="0.3">
      <c r="HL942" s="341"/>
      <c r="HM942" s="341"/>
      <c r="HN942" s="341"/>
    </row>
    <row r="943" spans="220:222" x14ac:dyDescent="0.3">
      <c r="HL943" s="341"/>
      <c r="HM943" s="341"/>
      <c r="HN943" s="341"/>
    </row>
    <row r="944" spans="220:222" x14ac:dyDescent="0.3">
      <c r="HL944" s="341"/>
      <c r="HM944" s="341"/>
      <c r="HN944" s="341"/>
    </row>
    <row r="945" spans="220:222" x14ac:dyDescent="0.3">
      <c r="HL945" s="341"/>
      <c r="HM945" s="341"/>
      <c r="HN945" s="341"/>
    </row>
    <row r="946" spans="220:222" x14ac:dyDescent="0.3">
      <c r="HL946" s="341"/>
      <c r="HM946" s="341"/>
      <c r="HN946" s="341"/>
    </row>
    <row r="947" spans="220:222" x14ac:dyDescent="0.3">
      <c r="HL947" s="341"/>
      <c r="HM947" s="341"/>
      <c r="HN947" s="341"/>
    </row>
    <row r="948" spans="220:222" x14ac:dyDescent="0.3">
      <c r="HL948" s="341"/>
      <c r="HM948" s="341"/>
      <c r="HN948" s="341"/>
    </row>
    <row r="949" spans="220:222" x14ac:dyDescent="0.3">
      <c r="HL949" s="341"/>
      <c r="HM949" s="341"/>
      <c r="HN949" s="341"/>
    </row>
    <row r="950" spans="220:222" x14ac:dyDescent="0.3">
      <c r="HL950" s="341"/>
      <c r="HM950" s="341"/>
      <c r="HN950" s="341"/>
    </row>
    <row r="951" spans="220:222" x14ac:dyDescent="0.3">
      <c r="HL951" s="341"/>
      <c r="HM951" s="341"/>
      <c r="HN951" s="341"/>
    </row>
    <row r="952" spans="220:222" x14ac:dyDescent="0.3">
      <c r="HL952" s="341"/>
      <c r="HM952" s="341"/>
      <c r="HN952" s="341"/>
    </row>
    <row r="953" spans="220:222" x14ac:dyDescent="0.3">
      <c r="HL953" s="341"/>
      <c r="HM953" s="341"/>
      <c r="HN953" s="341"/>
    </row>
    <row r="954" spans="220:222" x14ac:dyDescent="0.3">
      <c r="HL954" s="341"/>
      <c r="HM954" s="341"/>
      <c r="HN954" s="341"/>
    </row>
    <row r="955" spans="220:222" x14ac:dyDescent="0.3">
      <c r="HL955" s="341"/>
      <c r="HM955" s="341"/>
      <c r="HN955" s="341"/>
    </row>
    <row r="956" spans="220:222" x14ac:dyDescent="0.3">
      <c r="HL956" s="341"/>
      <c r="HM956" s="341"/>
      <c r="HN956" s="341"/>
    </row>
    <row r="957" spans="220:222" x14ac:dyDescent="0.3">
      <c r="HL957" s="341"/>
      <c r="HM957" s="341"/>
      <c r="HN957" s="341"/>
    </row>
    <row r="958" spans="220:222" x14ac:dyDescent="0.3">
      <c r="HL958" s="341"/>
      <c r="HM958" s="341"/>
      <c r="HN958" s="341"/>
    </row>
    <row r="959" spans="220:222" x14ac:dyDescent="0.3">
      <c r="HL959" s="341"/>
      <c r="HM959" s="341"/>
      <c r="HN959" s="341"/>
    </row>
    <row r="960" spans="220:222" x14ac:dyDescent="0.3">
      <c r="HL960" s="341"/>
      <c r="HM960" s="341"/>
      <c r="HN960" s="341"/>
    </row>
    <row r="961" spans="220:222" x14ac:dyDescent="0.3">
      <c r="HL961" s="341"/>
      <c r="HM961" s="341"/>
      <c r="HN961" s="341"/>
    </row>
    <row r="962" spans="220:222" x14ac:dyDescent="0.3">
      <c r="HL962" s="341"/>
      <c r="HM962" s="341"/>
      <c r="HN962" s="341"/>
    </row>
    <row r="963" spans="220:222" x14ac:dyDescent="0.3">
      <c r="HL963" s="341"/>
      <c r="HM963" s="341"/>
      <c r="HN963" s="341"/>
    </row>
    <row r="964" spans="220:222" x14ac:dyDescent="0.3">
      <c r="HL964" s="341"/>
      <c r="HM964" s="341"/>
      <c r="HN964" s="341"/>
    </row>
    <row r="965" spans="220:222" x14ac:dyDescent="0.3">
      <c r="HL965" s="341"/>
      <c r="HM965" s="341"/>
      <c r="HN965" s="341"/>
    </row>
    <row r="966" spans="220:222" x14ac:dyDescent="0.3">
      <c r="HL966" s="341"/>
      <c r="HM966" s="341"/>
      <c r="HN966" s="341"/>
    </row>
    <row r="967" spans="220:222" x14ac:dyDescent="0.3">
      <c r="HL967" s="341"/>
      <c r="HM967" s="341"/>
      <c r="HN967" s="341"/>
    </row>
    <row r="968" spans="220:222" x14ac:dyDescent="0.3">
      <c r="HL968" s="341"/>
      <c r="HM968" s="341"/>
      <c r="HN968" s="341"/>
    </row>
    <row r="969" spans="220:222" x14ac:dyDescent="0.3">
      <c r="HL969" s="341"/>
      <c r="HM969" s="341"/>
      <c r="HN969" s="341"/>
    </row>
    <row r="970" spans="220:222" x14ac:dyDescent="0.3">
      <c r="HL970" s="341"/>
      <c r="HM970" s="341"/>
      <c r="HN970" s="341"/>
    </row>
    <row r="971" spans="220:222" x14ac:dyDescent="0.3">
      <c r="HL971" s="341"/>
      <c r="HM971" s="341"/>
      <c r="HN971" s="341"/>
    </row>
    <row r="972" spans="220:222" x14ac:dyDescent="0.3">
      <c r="HL972" s="341"/>
      <c r="HM972" s="341"/>
      <c r="HN972" s="341"/>
    </row>
    <row r="973" spans="220:222" x14ac:dyDescent="0.3">
      <c r="HL973" s="341"/>
      <c r="HM973" s="341"/>
      <c r="HN973" s="341"/>
    </row>
    <row r="974" spans="220:222" x14ac:dyDescent="0.3">
      <c r="HL974" s="341"/>
      <c r="HM974" s="341"/>
      <c r="HN974" s="341"/>
    </row>
    <row r="975" spans="220:222" x14ac:dyDescent="0.3">
      <c r="HL975" s="341"/>
      <c r="HM975" s="341"/>
      <c r="HN975" s="341"/>
    </row>
    <row r="976" spans="220:222" x14ac:dyDescent="0.3">
      <c r="HL976" s="341"/>
      <c r="HM976" s="341"/>
      <c r="HN976" s="341"/>
    </row>
    <row r="977" spans="220:222" x14ac:dyDescent="0.3">
      <c r="HL977" s="341"/>
      <c r="HM977" s="341"/>
      <c r="HN977" s="341"/>
    </row>
    <row r="978" spans="220:222" x14ac:dyDescent="0.3">
      <c r="HL978" s="341"/>
      <c r="HM978" s="341"/>
      <c r="HN978" s="341"/>
    </row>
    <row r="979" spans="220:222" x14ac:dyDescent="0.3">
      <c r="HL979" s="341"/>
      <c r="HM979" s="341"/>
      <c r="HN979" s="341"/>
    </row>
    <row r="980" spans="220:222" x14ac:dyDescent="0.3">
      <c r="HL980" s="341"/>
      <c r="HM980" s="341"/>
      <c r="HN980" s="341"/>
    </row>
    <row r="981" spans="220:222" x14ac:dyDescent="0.3">
      <c r="HL981" s="341"/>
      <c r="HM981" s="341"/>
      <c r="HN981" s="341"/>
    </row>
    <row r="982" spans="220:222" x14ac:dyDescent="0.3">
      <c r="HL982" s="341"/>
      <c r="HM982" s="341"/>
      <c r="HN982" s="341"/>
    </row>
    <row r="983" spans="220:222" x14ac:dyDescent="0.3">
      <c r="HL983" s="341"/>
      <c r="HM983" s="341"/>
      <c r="HN983" s="341"/>
    </row>
    <row r="984" spans="220:222" x14ac:dyDescent="0.3">
      <c r="HL984" s="341"/>
      <c r="HM984" s="341"/>
      <c r="HN984" s="341"/>
    </row>
    <row r="985" spans="220:222" x14ac:dyDescent="0.3">
      <c r="HL985" s="341"/>
      <c r="HM985" s="341"/>
      <c r="HN985" s="341"/>
    </row>
    <row r="986" spans="220:222" x14ac:dyDescent="0.3">
      <c r="HL986" s="341"/>
      <c r="HM986" s="341"/>
      <c r="HN986" s="341"/>
    </row>
    <row r="987" spans="220:222" x14ac:dyDescent="0.3">
      <c r="HL987" s="341"/>
      <c r="HM987" s="341"/>
      <c r="HN987" s="341"/>
    </row>
    <row r="988" spans="220:222" x14ac:dyDescent="0.3">
      <c r="HL988" s="341"/>
      <c r="HM988" s="341"/>
      <c r="HN988" s="341"/>
    </row>
    <row r="989" spans="220:222" x14ac:dyDescent="0.3">
      <c r="HL989" s="341"/>
      <c r="HM989" s="341"/>
      <c r="HN989" s="341"/>
    </row>
    <row r="990" spans="220:222" x14ac:dyDescent="0.3">
      <c r="HL990" s="341"/>
      <c r="HM990" s="341"/>
      <c r="HN990" s="341"/>
    </row>
    <row r="991" spans="220:222" x14ac:dyDescent="0.3">
      <c r="HL991" s="341"/>
      <c r="HM991" s="341"/>
      <c r="HN991" s="341"/>
    </row>
    <row r="992" spans="220:222" x14ac:dyDescent="0.3">
      <c r="HL992" s="341"/>
      <c r="HM992" s="341"/>
      <c r="HN992" s="341"/>
    </row>
    <row r="993" spans="220:222" x14ac:dyDescent="0.3">
      <c r="HL993" s="341"/>
      <c r="HM993" s="341"/>
      <c r="HN993" s="341"/>
    </row>
    <row r="994" spans="220:222" x14ac:dyDescent="0.3">
      <c r="HL994" s="341"/>
      <c r="HM994" s="341"/>
      <c r="HN994" s="341"/>
    </row>
    <row r="995" spans="220:222" x14ac:dyDescent="0.3">
      <c r="HL995" s="341"/>
      <c r="HM995" s="341"/>
      <c r="HN995" s="341"/>
    </row>
    <row r="996" spans="220:222" x14ac:dyDescent="0.3">
      <c r="HL996" s="341"/>
      <c r="HM996" s="341"/>
      <c r="HN996" s="341"/>
    </row>
    <row r="997" spans="220:222" x14ac:dyDescent="0.3">
      <c r="HL997" s="341"/>
      <c r="HM997" s="341"/>
      <c r="HN997" s="341"/>
    </row>
    <row r="998" spans="220:222" x14ac:dyDescent="0.3">
      <c r="HL998" s="341"/>
      <c r="HM998" s="341"/>
      <c r="HN998" s="341"/>
    </row>
    <row r="999" spans="220:222" x14ac:dyDescent="0.3">
      <c r="HL999" s="341"/>
      <c r="HM999" s="341"/>
      <c r="HN999" s="341"/>
    </row>
    <row r="1000" spans="220:222" x14ac:dyDescent="0.3">
      <c r="HL1000" s="341"/>
      <c r="HM1000" s="341"/>
      <c r="HN1000" s="341"/>
    </row>
    <row r="1001" spans="220:222" x14ac:dyDescent="0.3">
      <c r="HL1001" s="341"/>
      <c r="HM1001" s="341"/>
      <c r="HN1001" s="341"/>
    </row>
    <row r="1002" spans="220:222" x14ac:dyDescent="0.3">
      <c r="HL1002" s="341"/>
      <c r="HM1002" s="341"/>
      <c r="HN1002" s="341"/>
    </row>
    <row r="1003" spans="220:222" x14ac:dyDescent="0.3">
      <c r="HL1003" s="341"/>
      <c r="HM1003" s="341"/>
      <c r="HN1003" s="341"/>
    </row>
    <row r="1004" spans="220:222" x14ac:dyDescent="0.3">
      <c r="HL1004" s="341"/>
      <c r="HM1004" s="341"/>
      <c r="HN1004" s="341"/>
    </row>
    <row r="1005" spans="220:222" x14ac:dyDescent="0.3">
      <c r="HL1005" s="341"/>
      <c r="HM1005" s="341"/>
      <c r="HN1005" s="341"/>
    </row>
    <row r="1006" spans="220:222" x14ac:dyDescent="0.3">
      <c r="HL1006" s="341"/>
      <c r="HM1006" s="341"/>
      <c r="HN1006" s="341"/>
    </row>
    <row r="1007" spans="220:222" x14ac:dyDescent="0.3">
      <c r="HL1007" s="341"/>
      <c r="HM1007" s="341"/>
      <c r="HN1007" s="341"/>
    </row>
    <row r="1008" spans="220:222" x14ac:dyDescent="0.3">
      <c r="HL1008" s="341"/>
      <c r="HM1008" s="341"/>
      <c r="HN1008" s="341"/>
    </row>
    <row r="1009" spans="220:222" x14ac:dyDescent="0.3">
      <c r="HL1009" s="341"/>
      <c r="HM1009" s="341"/>
      <c r="HN1009" s="341"/>
    </row>
    <row r="1010" spans="220:222" x14ac:dyDescent="0.3">
      <c r="HL1010" s="341"/>
      <c r="HM1010" s="341"/>
      <c r="HN1010" s="341"/>
    </row>
    <row r="1011" spans="220:222" x14ac:dyDescent="0.3">
      <c r="HL1011" s="341"/>
      <c r="HM1011" s="341"/>
      <c r="HN1011" s="341"/>
    </row>
    <row r="1012" spans="220:222" x14ac:dyDescent="0.3">
      <c r="HL1012" s="341"/>
      <c r="HM1012" s="341"/>
      <c r="HN1012" s="341"/>
    </row>
    <row r="1013" spans="220:222" x14ac:dyDescent="0.3">
      <c r="HL1013" s="341"/>
      <c r="HM1013" s="341"/>
      <c r="HN1013" s="341"/>
    </row>
    <row r="1014" spans="220:222" x14ac:dyDescent="0.3">
      <c r="HL1014" s="341"/>
      <c r="HM1014" s="341"/>
      <c r="HN1014" s="341"/>
    </row>
    <row r="1015" spans="220:222" x14ac:dyDescent="0.3">
      <c r="HL1015" s="341"/>
      <c r="HM1015" s="341"/>
      <c r="HN1015" s="341"/>
    </row>
    <row r="1016" spans="220:222" x14ac:dyDescent="0.3">
      <c r="HL1016" s="341"/>
      <c r="HM1016" s="341"/>
      <c r="HN1016" s="341"/>
    </row>
    <row r="1017" spans="220:222" x14ac:dyDescent="0.3">
      <c r="HL1017" s="341"/>
      <c r="HM1017" s="341"/>
      <c r="HN1017" s="341"/>
    </row>
    <row r="1018" spans="220:222" x14ac:dyDescent="0.3">
      <c r="HL1018" s="341"/>
      <c r="HM1018" s="341"/>
      <c r="HN1018" s="341"/>
    </row>
    <row r="1019" spans="220:222" x14ac:dyDescent="0.3">
      <c r="HL1019" s="341"/>
      <c r="HM1019" s="341"/>
      <c r="HN1019" s="341"/>
    </row>
    <row r="1020" spans="220:222" x14ac:dyDescent="0.3">
      <c r="HL1020" s="341"/>
      <c r="HM1020" s="341"/>
      <c r="HN1020" s="341"/>
    </row>
    <row r="1021" spans="220:222" x14ac:dyDescent="0.3">
      <c r="HL1021" s="341"/>
      <c r="HM1021" s="341"/>
      <c r="HN1021" s="341"/>
    </row>
    <row r="1022" spans="220:222" x14ac:dyDescent="0.3">
      <c r="HL1022" s="341"/>
      <c r="HM1022" s="341"/>
      <c r="HN1022" s="341"/>
    </row>
    <row r="1023" spans="220:222" x14ac:dyDescent="0.3">
      <c r="HL1023" s="341"/>
      <c r="HM1023" s="341"/>
      <c r="HN1023" s="341"/>
    </row>
    <row r="1024" spans="220:222" x14ac:dyDescent="0.3">
      <c r="HL1024" s="341"/>
      <c r="HM1024" s="341"/>
      <c r="HN1024" s="341"/>
    </row>
    <row r="1025" spans="220:222" x14ac:dyDescent="0.3">
      <c r="HL1025" s="341"/>
      <c r="HM1025" s="341"/>
      <c r="HN1025" s="341"/>
    </row>
    <row r="1026" spans="220:222" x14ac:dyDescent="0.3">
      <c r="HL1026" s="341"/>
      <c r="HM1026" s="341"/>
      <c r="HN1026" s="341"/>
    </row>
    <row r="1027" spans="220:222" x14ac:dyDescent="0.3">
      <c r="HL1027" s="341"/>
      <c r="HM1027" s="341"/>
      <c r="HN1027" s="341"/>
    </row>
    <row r="1028" spans="220:222" x14ac:dyDescent="0.3">
      <c r="HL1028" s="341"/>
      <c r="HM1028" s="341"/>
      <c r="HN1028" s="341"/>
    </row>
    <row r="1029" spans="220:222" x14ac:dyDescent="0.3">
      <c r="HL1029" s="341"/>
      <c r="HM1029" s="341"/>
      <c r="HN1029" s="341"/>
    </row>
    <row r="1030" spans="220:222" x14ac:dyDescent="0.3">
      <c r="HL1030" s="341"/>
      <c r="HM1030" s="341"/>
      <c r="HN1030" s="341"/>
    </row>
    <row r="1031" spans="220:222" x14ac:dyDescent="0.3">
      <c r="HL1031" s="341"/>
      <c r="HM1031" s="341"/>
      <c r="HN1031" s="341"/>
    </row>
    <row r="1032" spans="220:222" x14ac:dyDescent="0.3">
      <c r="HL1032" s="341"/>
      <c r="HM1032" s="341"/>
      <c r="HN1032" s="341"/>
    </row>
    <row r="1033" spans="220:222" x14ac:dyDescent="0.3">
      <c r="HL1033" s="341"/>
      <c r="HM1033" s="341"/>
      <c r="HN1033" s="341"/>
    </row>
    <row r="1034" spans="220:222" x14ac:dyDescent="0.3">
      <c r="HL1034" s="341"/>
      <c r="HM1034" s="341"/>
      <c r="HN1034" s="341"/>
    </row>
    <row r="1035" spans="220:222" x14ac:dyDescent="0.3">
      <c r="HL1035" s="341"/>
      <c r="HM1035" s="341"/>
      <c r="HN1035" s="341"/>
    </row>
    <row r="1036" spans="220:222" x14ac:dyDescent="0.3">
      <c r="HL1036" s="341"/>
      <c r="HM1036" s="341"/>
      <c r="HN1036" s="341"/>
    </row>
    <row r="1037" spans="220:222" x14ac:dyDescent="0.3">
      <c r="HL1037" s="341"/>
      <c r="HM1037" s="341"/>
      <c r="HN1037" s="341"/>
    </row>
    <row r="1038" spans="220:222" x14ac:dyDescent="0.3">
      <c r="HL1038" s="341"/>
      <c r="HM1038" s="341"/>
      <c r="HN1038" s="341"/>
    </row>
    <row r="1039" spans="220:222" x14ac:dyDescent="0.3">
      <c r="HL1039" s="341"/>
      <c r="HM1039" s="341"/>
      <c r="HN1039" s="341"/>
    </row>
    <row r="1040" spans="220:222" x14ac:dyDescent="0.3">
      <c r="HL1040" s="341"/>
      <c r="HM1040" s="341"/>
      <c r="HN1040" s="341"/>
    </row>
    <row r="1041" spans="220:222" x14ac:dyDescent="0.3">
      <c r="HL1041" s="341"/>
      <c r="HM1041" s="341"/>
      <c r="HN1041" s="341"/>
    </row>
    <row r="1042" spans="220:222" x14ac:dyDescent="0.3">
      <c r="HL1042" s="341"/>
      <c r="HM1042" s="341"/>
      <c r="HN1042" s="341"/>
    </row>
    <row r="1043" spans="220:222" x14ac:dyDescent="0.3">
      <c r="HL1043" s="341"/>
      <c r="HM1043" s="341"/>
      <c r="HN1043" s="341"/>
    </row>
    <row r="1044" spans="220:222" x14ac:dyDescent="0.3">
      <c r="HL1044" s="341"/>
      <c r="HM1044" s="341"/>
      <c r="HN1044" s="341"/>
    </row>
    <row r="1045" spans="220:222" x14ac:dyDescent="0.3">
      <c r="HL1045" s="341"/>
      <c r="HM1045" s="341"/>
      <c r="HN1045" s="341"/>
    </row>
    <row r="1046" spans="220:222" x14ac:dyDescent="0.3">
      <c r="HL1046" s="341"/>
      <c r="HM1046" s="341"/>
      <c r="HN1046" s="341"/>
    </row>
    <row r="1047" spans="220:222" x14ac:dyDescent="0.3">
      <c r="HL1047" s="341"/>
      <c r="HM1047" s="341"/>
      <c r="HN1047" s="341"/>
    </row>
    <row r="1048" spans="220:222" x14ac:dyDescent="0.3">
      <c r="HL1048" s="341"/>
      <c r="HM1048" s="341"/>
      <c r="HN1048" s="341"/>
    </row>
    <row r="1049" spans="220:222" x14ac:dyDescent="0.3">
      <c r="HL1049" s="341"/>
      <c r="HM1049" s="341"/>
      <c r="HN1049" s="341"/>
    </row>
    <row r="1050" spans="220:222" x14ac:dyDescent="0.3">
      <c r="HL1050" s="341"/>
      <c r="HM1050" s="341"/>
      <c r="HN1050" s="341"/>
    </row>
    <row r="1051" spans="220:222" x14ac:dyDescent="0.3">
      <c r="HL1051" s="341"/>
      <c r="HM1051" s="341"/>
      <c r="HN1051" s="341"/>
    </row>
    <row r="1052" spans="220:222" x14ac:dyDescent="0.3">
      <c r="HL1052" s="341"/>
      <c r="HM1052" s="341"/>
      <c r="HN1052" s="341"/>
    </row>
    <row r="1053" spans="220:222" x14ac:dyDescent="0.3">
      <c r="HL1053" s="341"/>
      <c r="HM1053" s="341"/>
      <c r="HN1053" s="341"/>
    </row>
    <row r="1054" spans="220:222" x14ac:dyDescent="0.3">
      <c r="HL1054" s="341"/>
      <c r="HM1054" s="341"/>
      <c r="HN1054" s="341"/>
    </row>
    <row r="1055" spans="220:222" x14ac:dyDescent="0.3">
      <c r="HL1055" s="341"/>
      <c r="HM1055" s="341"/>
      <c r="HN1055" s="341"/>
    </row>
    <row r="1056" spans="220:222" x14ac:dyDescent="0.3">
      <c r="HL1056" s="341"/>
      <c r="HM1056" s="341"/>
      <c r="HN1056" s="341"/>
    </row>
    <row r="1057" spans="220:222" x14ac:dyDescent="0.3">
      <c r="HL1057" s="341"/>
      <c r="HM1057" s="341"/>
      <c r="HN1057" s="341"/>
    </row>
    <row r="1058" spans="220:222" x14ac:dyDescent="0.3">
      <c r="HL1058" s="341"/>
      <c r="HM1058" s="341"/>
      <c r="HN1058" s="341"/>
    </row>
    <row r="1059" spans="220:222" x14ac:dyDescent="0.3">
      <c r="HL1059" s="341"/>
      <c r="HM1059" s="341"/>
      <c r="HN1059" s="341"/>
    </row>
    <row r="1060" spans="220:222" x14ac:dyDescent="0.3">
      <c r="HL1060" s="341"/>
      <c r="HM1060" s="341"/>
      <c r="HN1060" s="341"/>
    </row>
    <row r="1061" spans="220:222" x14ac:dyDescent="0.3">
      <c r="HL1061" s="341"/>
      <c r="HM1061" s="341"/>
      <c r="HN1061" s="341"/>
    </row>
    <row r="1062" spans="220:222" x14ac:dyDescent="0.3">
      <c r="HL1062" s="341"/>
      <c r="HM1062" s="341"/>
      <c r="HN1062" s="341"/>
    </row>
    <row r="1063" spans="220:222" x14ac:dyDescent="0.3">
      <c r="HL1063" s="341"/>
      <c r="HM1063" s="341"/>
      <c r="HN1063" s="341"/>
    </row>
    <row r="1064" spans="220:222" x14ac:dyDescent="0.3">
      <c r="HL1064" s="341"/>
      <c r="HM1064" s="341"/>
      <c r="HN1064" s="341"/>
    </row>
    <row r="1065" spans="220:222" x14ac:dyDescent="0.3">
      <c r="HL1065" s="341"/>
      <c r="HM1065" s="341"/>
      <c r="HN1065" s="341"/>
    </row>
    <row r="1066" spans="220:222" x14ac:dyDescent="0.3">
      <c r="HL1066" s="341"/>
      <c r="HM1066" s="341"/>
      <c r="HN1066" s="341"/>
    </row>
    <row r="1067" spans="220:222" x14ac:dyDescent="0.3">
      <c r="HL1067" s="341"/>
      <c r="HM1067" s="341"/>
      <c r="HN1067" s="341"/>
    </row>
    <row r="1068" spans="220:222" x14ac:dyDescent="0.3">
      <c r="HL1068" s="341"/>
      <c r="HM1068" s="341"/>
      <c r="HN1068" s="341"/>
    </row>
    <row r="1069" spans="220:222" x14ac:dyDescent="0.3">
      <c r="HL1069" s="341"/>
      <c r="HM1069" s="341"/>
      <c r="HN1069" s="341"/>
    </row>
    <row r="1070" spans="220:222" x14ac:dyDescent="0.3">
      <c r="HL1070" s="341"/>
      <c r="HM1070" s="341"/>
      <c r="HN1070" s="341"/>
    </row>
    <row r="1071" spans="220:222" x14ac:dyDescent="0.3">
      <c r="HL1071" s="341"/>
      <c r="HM1071" s="341"/>
      <c r="HN1071" s="341"/>
    </row>
    <row r="1072" spans="220:222" x14ac:dyDescent="0.3">
      <c r="HL1072" s="341"/>
      <c r="HM1072" s="341"/>
      <c r="HN1072" s="341"/>
    </row>
    <row r="1073" spans="220:222" x14ac:dyDescent="0.3">
      <c r="HL1073" s="341"/>
      <c r="HM1073" s="341"/>
      <c r="HN1073" s="341"/>
    </row>
    <row r="1074" spans="220:222" x14ac:dyDescent="0.3">
      <c r="HL1074" s="341"/>
      <c r="HM1074" s="341"/>
      <c r="HN1074" s="341"/>
    </row>
    <row r="1075" spans="220:222" x14ac:dyDescent="0.3">
      <c r="HL1075" s="341"/>
      <c r="HM1075" s="341"/>
      <c r="HN1075" s="341"/>
    </row>
    <row r="1076" spans="220:222" x14ac:dyDescent="0.3">
      <c r="HL1076" s="341"/>
      <c r="HM1076" s="341"/>
      <c r="HN1076" s="341"/>
    </row>
    <row r="1077" spans="220:222" x14ac:dyDescent="0.3">
      <c r="HL1077" s="341"/>
      <c r="HM1077" s="341"/>
      <c r="HN1077" s="341"/>
    </row>
    <row r="1078" spans="220:222" x14ac:dyDescent="0.3">
      <c r="HL1078" s="341"/>
      <c r="HM1078" s="341"/>
      <c r="HN1078" s="341"/>
    </row>
    <row r="1079" spans="220:222" x14ac:dyDescent="0.3">
      <c r="HL1079" s="341"/>
      <c r="HM1079" s="341"/>
      <c r="HN1079" s="341"/>
    </row>
    <row r="1080" spans="220:222" x14ac:dyDescent="0.3">
      <c r="HL1080" s="341"/>
      <c r="HM1080" s="341"/>
      <c r="HN1080" s="341"/>
    </row>
    <row r="1081" spans="220:222" x14ac:dyDescent="0.3">
      <c r="HL1081" s="341"/>
      <c r="HM1081" s="341"/>
      <c r="HN1081" s="341"/>
    </row>
    <row r="1082" spans="220:222" x14ac:dyDescent="0.3">
      <c r="HL1082" s="341"/>
      <c r="HM1082" s="341"/>
      <c r="HN1082" s="341"/>
    </row>
    <row r="1083" spans="220:222" x14ac:dyDescent="0.3">
      <c r="HL1083" s="341"/>
      <c r="HM1083" s="341"/>
      <c r="HN1083" s="341"/>
    </row>
    <row r="1084" spans="220:222" x14ac:dyDescent="0.3">
      <c r="HL1084" s="341"/>
      <c r="HM1084" s="341"/>
      <c r="HN1084" s="341"/>
    </row>
    <row r="1085" spans="220:222" x14ac:dyDescent="0.3">
      <c r="HL1085" s="341"/>
      <c r="HM1085" s="341"/>
      <c r="HN1085" s="341"/>
    </row>
    <row r="1086" spans="220:222" x14ac:dyDescent="0.3">
      <c r="HL1086" s="341"/>
      <c r="HM1086" s="341"/>
      <c r="HN1086" s="341"/>
    </row>
    <row r="1087" spans="220:222" x14ac:dyDescent="0.3">
      <c r="HL1087" s="341"/>
      <c r="HM1087" s="341"/>
      <c r="HN1087" s="341"/>
    </row>
    <row r="1088" spans="220:222" x14ac:dyDescent="0.3">
      <c r="HL1088" s="341"/>
      <c r="HM1088" s="341"/>
      <c r="HN1088" s="341"/>
    </row>
    <row r="1089" spans="220:222" x14ac:dyDescent="0.3">
      <c r="HL1089" s="341"/>
      <c r="HM1089" s="341"/>
      <c r="HN1089" s="341"/>
    </row>
    <row r="1090" spans="220:222" x14ac:dyDescent="0.3">
      <c r="HL1090" s="341"/>
      <c r="HM1090" s="341"/>
      <c r="HN1090" s="341"/>
    </row>
    <row r="1091" spans="220:222" x14ac:dyDescent="0.3">
      <c r="HL1091" s="341"/>
      <c r="HM1091" s="341"/>
      <c r="HN1091" s="341"/>
    </row>
    <row r="1092" spans="220:222" x14ac:dyDescent="0.3">
      <c r="HL1092" s="341"/>
      <c r="HM1092" s="341"/>
      <c r="HN1092" s="341"/>
    </row>
    <row r="1093" spans="220:222" x14ac:dyDescent="0.3">
      <c r="HL1093" s="341"/>
      <c r="HM1093" s="341"/>
      <c r="HN1093" s="341"/>
    </row>
    <row r="1094" spans="220:222" x14ac:dyDescent="0.3">
      <c r="HL1094" s="341"/>
      <c r="HM1094" s="341"/>
      <c r="HN1094" s="341"/>
    </row>
    <row r="1095" spans="220:222" x14ac:dyDescent="0.3">
      <c r="HL1095" s="341"/>
      <c r="HM1095" s="341"/>
      <c r="HN1095" s="341"/>
    </row>
    <row r="1096" spans="220:222" x14ac:dyDescent="0.3">
      <c r="HL1096" s="341"/>
      <c r="HM1096" s="341"/>
      <c r="HN1096" s="341"/>
    </row>
    <row r="1097" spans="220:222" x14ac:dyDescent="0.3">
      <c r="HL1097" s="341"/>
      <c r="HM1097" s="341"/>
      <c r="HN1097" s="341"/>
    </row>
    <row r="1098" spans="220:222" x14ac:dyDescent="0.3">
      <c r="HL1098" s="341"/>
      <c r="HM1098" s="341"/>
      <c r="HN1098" s="341"/>
    </row>
    <row r="1099" spans="220:222" x14ac:dyDescent="0.3">
      <c r="HL1099" s="341"/>
      <c r="HM1099" s="341"/>
      <c r="HN1099" s="341"/>
    </row>
    <row r="1100" spans="220:222" x14ac:dyDescent="0.3">
      <c r="HL1100" s="341"/>
      <c r="HM1100" s="341"/>
      <c r="HN1100" s="341"/>
    </row>
    <row r="1101" spans="220:222" x14ac:dyDescent="0.3">
      <c r="HL1101" s="341"/>
      <c r="HM1101" s="341"/>
      <c r="HN1101" s="341"/>
    </row>
    <row r="1102" spans="220:222" x14ac:dyDescent="0.3">
      <c r="HL1102" s="341"/>
      <c r="HM1102" s="341"/>
      <c r="HN1102" s="341"/>
    </row>
    <row r="1103" spans="220:222" x14ac:dyDescent="0.3">
      <c r="HL1103" s="341"/>
      <c r="HM1103" s="341"/>
      <c r="HN1103" s="341"/>
    </row>
    <row r="1104" spans="220:222" x14ac:dyDescent="0.3">
      <c r="HL1104" s="341"/>
      <c r="HM1104" s="341"/>
      <c r="HN1104" s="341"/>
    </row>
    <row r="1105" spans="220:222" x14ac:dyDescent="0.3">
      <c r="HL1105" s="341"/>
      <c r="HM1105" s="341"/>
      <c r="HN1105" s="341"/>
    </row>
    <row r="1106" spans="220:222" x14ac:dyDescent="0.3">
      <c r="HL1106" s="341"/>
      <c r="HM1106" s="341"/>
      <c r="HN1106" s="341"/>
    </row>
    <row r="1107" spans="220:222" x14ac:dyDescent="0.3">
      <c r="HL1107" s="341"/>
      <c r="HM1107" s="341"/>
      <c r="HN1107" s="341"/>
    </row>
    <row r="1108" spans="220:222" x14ac:dyDescent="0.3">
      <c r="HL1108" s="341"/>
      <c r="HM1108" s="341"/>
      <c r="HN1108" s="341"/>
    </row>
    <row r="1109" spans="220:222" x14ac:dyDescent="0.3">
      <c r="HL1109" s="341"/>
      <c r="HM1109" s="341"/>
      <c r="HN1109" s="341"/>
    </row>
    <row r="1110" spans="220:222" x14ac:dyDescent="0.3">
      <c r="HL1110" s="341"/>
      <c r="HM1110" s="341"/>
      <c r="HN1110" s="341"/>
    </row>
    <row r="1111" spans="220:222" x14ac:dyDescent="0.3">
      <c r="HL1111" s="341"/>
      <c r="HM1111" s="341"/>
      <c r="HN1111" s="341"/>
    </row>
    <row r="1112" spans="220:222" x14ac:dyDescent="0.3">
      <c r="HL1112" s="341"/>
      <c r="HM1112" s="341"/>
      <c r="HN1112" s="341"/>
    </row>
    <row r="1113" spans="220:222" x14ac:dyDescent="0.3">
      <c r="HL1113" s="341"/>
      <c r="HM1113" s="341"/>
      <c r="HN1113" s="341"/>
    </row>
    <row r="1114" spans="220:222" x14ac:dyDescent="0.3">
      <c r="HL1114" s="341"/>
      <c r="HM1114" s="341"/>
      <c r="HN1114" s="341"/>
    </row>
    <row r="1115" spans="220:222" x14ac:dyDescent="0.3">
      <c r="HL1115" s="341"/>
      <c r="HM1115" s="341"/>
      <c r="HN1115" s="341"/>
    </row>
    <row r="1116" spans="220:222" x14ac:dyDescent="0.3">
      <c r="HL1116" s="341"/>
      <c r="HM1116" s="341"/>
      <c r="HN1116" s="341"/>
    </row>
    <row r="1117" spans="220:222" x14ac:dyDescent="0.3">
      <c r="HL1117" s="341"/>
      <c r="HM1117" s="341"/>
      <c r="HN1117" s="341"/>
    </row>
    <row r="1118" spans="220:222" x14ac:dyDescent="0.3">
      <c r="HL1118" s="341"/>
      <c r="HM1118" s="341"/>
      <c r="HN1118" s="341"/>
    </row>
    <row r="1119" spans="220:222" x14ac:dyDescent="0.3">
      <c r="HL1119" s="341"/>
      <c r="HM1119" s="341"/>
      <c r="HN1119" s="341"/>
    </row>
    <row r="1120" spans="220:222" x14ac:dyDescent="0.3">
      <c r="HL1120" s="341"/>
      <c r="HM1120" s="341"/>
      <c r="HN1120" s="341"/>
    </row>
    <row r="1121" spans="220:222" x14ac:dyDescent="0.3">
      <c r="HL1121" s="341"/>
      <c r="HM1121" s="341"/>
      <c r="HN1121" s="341"/>
    </row>
    <row r="1122" spans="220:222" x14ac:dyDescent="0.3">
      <c r="HL1122" s="341"/>
      <c r="HM1122" s="341"/>
      <c r="HN1122" s="341"/>
    </row>
    <row r="1123" spans="220:222" x14ac:dyDescent="0.3">
      <c r="HL1123" s="341"/>
      <c r="HM1123" s="341"/>
      <c r="HN1123" s="341"/>
    </row>
    <row r="1124" spans="220:222" x14ac:dyDescent="0.3">
      <c r="HL1124" s="341"/>
      <c r="HM1124" s="341"/>
      <c r="HN1124" s="341"/>
    </row>
    <row r="1125" spans="220:222" x14ac:dyDescent="0.3">
      <c r="HL1125" s="341"/>
      <c r="HM1125" s="341"/>
      <c r="HN1125" s="341"/>
    </row>
    <row r="1126" spans="220:222" x14ac:dyDescent="0.3">
      <c r="HL1126" s="341"/>
      <c r="HM1126" s="341"/>
      <c r="HN1126" s="341"/>
    </row>
    <row r="1127" spans="220:222" x14ac:dyDescent="0.3">
      <c r="HL1127" s="341"/>
      <c r="HM1127" s="341"/>
      <c r="HN1127" s="341"/>
    </row>
    <row r="1128" spans="220:222" x14ac:dyDescent="0.3">
      <c r="HL1128" s="341"/>
      <c r="HM1128" s="341"/>
      <c r="HN1128" s="341"/>
    </row>
    <row r="1129" spans="220:222" x14ac:dyDescent="0.3">
      <c r="HL1129" s="341"/>
      <c r="HM1129" s="341"/>
      <c r="HN1129" s="341"/>
    </row>
    <row r="1130" spans="220:222" x14ac:dyDescent="0.3">
      <c r="HL1130" s="341"/>
      <c r="HM1130" s="341"/>
      <c r="HN1130" s="341"/>
    </row>
    <row r="1131" spans="220:222" x14ac:dyDescent="0.3">
      <c r="HL1131" s="341"/>
      <c r="HM1131" s="341"/>
      <c r="HN1131" s="341"/>
    </row>
    <row r="1132" spans="220:222" x14ac:dyDescent="0.3">
      <c r="HL1132" s="341"/>
      <c r="HM1132" s="341"/>
      <c r="HN1132" s="341"/>
    </row>
    <row r="1133" spans="220:222" x14ac:dyDescent="0.3">
      <c r="HL1133" s="341"/>
      <c r="HM1133" s="341"/>
      <c r="HN1133" s="341"/>
    </row>
    <row r="1134" spans="220:222" x14ac:dyDescent="0.3">
      <c r="HL1134" s="341"/>
      <c r="HM1134" s="341"/>
      <c r="HN1134" s="341"/>
    </row>
    <row r="1135" spans="220:222" x14ac:dyDescent="0.3">
      <c r="HL1135" s="341"/>
      <c r="HM1135" s="341"/>
      <c r="HN1135" s="341"/>
    </row>
    <row r="1136" spans="220:222" x14ac:dyDescent="0.3">
      <c r="HL1136" s="341"/>
      <c r="HM1136" s="341"/>
      <c r="HN1136" s="341"/>
    </row>
    <row r="1137" spans="220:222" x14ac:dyDescent="0.3">
      <c r="HL1137" s="341"/>
      <c r="HM1137" s="341"/>
      <c r="HN1137" s="341"/>
    </row>
    <row r="1138" spans="220:222" x14ac:dyDescent="0.3">
      <c r="HL1138" s="341"/>
      <c r="HM1138" s="341"/>
      <c r="HN1138" s="341"/>
    </row>
    <row r="1139" spans="220:222" x14ac:dyDescent="0.3">
      <c r="HL1139" s="341"/>
      <c r="HM1139" s="341"/>
      <c r="HN1139" s="341"/>
    </row>
    <row r="1140" spans="220:222" x14ac:dyDescent="0.3">
      <c r="HL1140" s="341"/>
      <c r="HM1140" s="341"/>
      <c r="HN1140" s="341"/>
    </row>
    <row r="1141" spans="220:222" x14ac:dyDescent="0.3">
      <c r="HL1141" s="341"/>
      <c r="HM1141" s="341"/>
      <c r="HN1141" s="341"/>
    </row>
    <row r="1142" spans="220:222" x14ac:dyDescent="0.3">
      <c r="HL1142" s="341"/>
      <c r="HM1142" s="341"/>
      <c r="HN1142" s="341"/>
    </row>
    <row r="1143" spans="220:222" x14ac:dyDescent="0.3">
      <c r="HL1143" s="341"/>
      <c r="HM1143" s="341"/>
      <c r="HN1143" s="341"/>
    </row>
    <row r="1144" spans="220:222" x14ac:dyDescent="0.3">
      <c r="HL1144" s="341"/>
      <c r="HM1144" s="341"/>
      <c r="HN1144" s="341"/>
    </row>
    <row r="1145" spans="220:222" x14ac:dyDescent="0.3">
      <c r="HL1145" s="341"/>
      <c r="HM1145" s="341"/>
      <c r="HN1145" s="341"/>
    </row>
    <row r="1146" spans="220:222" x14ac:dyDescent="0.3">
      <c r="HL1146" s="341"/>
      <c r="HM1146" s="341"/>
      <c r="HN1146" s="341"/>
    </row>
    <row r="1147" spans="220:222" x14ac:dyDescent="0.3">
      <c r="HL1147" s="341"/>
      <c r="HM1147" s="341"/>
      <c r="HN1147" s="341"/>
    </row>
    <row r="1148" spans="220:222" x14ac:dyDescent="0.3">
      <c r="HL1148" s="341"/>
      <c r="HM1148" s="341"/>
      <c r="HN1148" s="341"/>
    </row>
    <row r="1149" spans="220:222" x14ac:dyDescent="0.3">
      <c r="HL1149" s="341"/>
      <c r="HM1149" s="341"/>
      <c r="HN1149" s="341"/>
    </row>
    <row r="1150" spans="220:222" x14ac:dyDescent="0.3">
      <c r="HL1150" s="341"/>
      <c r="HM1150" s="341"/>
      <c r="HN1150" s="341"/>
    </row>
    <row r="1151" spans="220:222" x14ac:dyDescent="0.3">
      <c r="HL1151" s="341"/>
      <c r="HM1151" s="341"/>
      <c r="HN1151" s="341"/>
    </row>
    <row r="1152" spans="220:222" x14ac:dyDescent="0.3">
      <c r="HL1152" s="341"/>
      <c r="HM1152" s="341"/>
      <c r="HN1152" s="341"/>
    </row>
    <row r="1153" spans="220:222" x14ac:dyDescent="0.3">
      <c r="HL1153" s="341"/>
      <c r="HM1153" s="341"/>
      <c r="HN1153" s="341"/>
    </row>
    <row r="1154" spans="220:222" x14ac:dyDescent="0.3">
      <c r="HL1154" s="341"/>
      <c r="HM1154" s="341"/>
      <c r="HN1154" s="341"/>
    </row>
    <row r="1155" spans="220:222" x14ac:dyDescent="0.3">
      <c r="HL1155" s="341"/>
      <c r="HM1155" s="341"/>
      <c r="HN1155" s="341"/>
    </row>
    <row r="1156" spans="220:222" x14ac:dyDescent="0.3">
      <c r="HL1156" s="341"/>
      <c r="HM1156" s="341"/>
      <c r="HN1156" s="341"/>
    </row>
    <row r="1157" spans="220:222" x14ac:dyDescent="0.3">
      <c r="HL1157" s="341"/>
      <c r="HM1157" s="341"/>
      <c r="HN1157" s="341"/>
    </row>
    <row r="1158" spans="220:222" x14ac:dyDescent="0.3">
      <c r="HL1158" s="341"/>
      <c r="HM1158" s="341"/>
      <c r="HN1158" s="341"/>
    </row>
    <row r="1159" spans="220:222" x14ac:dyDescent="0.3">
      <c r="HL1159" s="341"/>
      <c r="HM1159" s="341"/>
      <c r="HN1159" s="341"/>
    </row>
    <row r="1160" spans="220:222" x14ac:dyDescent="0.3">
      <c r="HL1160" s="341"/>
      <c r="HM1160" s="341"/>
      <c r="HN1160" s="341"/>
    </row>
    <row r="1161" spans="220:222" x14ac:dyDescent="0.3">
      <c r="HL1161" s="341"/>
      <c r="HM1161" s="341"/>
      <c r="HN1161" s="341"/>
    </row>
    <row r="1162" spans="220:222" x14ac:dyDescent="0.3">
      <c r="HL1162" s="341"/>
      <c r="HM1162" s="341"/>
      <c r="HN1162" s="341"/>
    </row>
    <row r="1163" spans="220:222" x14ac:dyDescent="0.3">
      <c r="HL1163" s="341"/>
      <c r="HM1163" s="341"/>
      <c r="HN1163" s="341"/>
    </row>
    <row r="1164" spans="220:222" x14ac:dyDescent="0.3">
      <c r="HL1164" s="341"/>
      <c r="HM1164" s="341"/>
      <c r="HN1164" s="341"/>
    </row>
    <row r="1165" spans="220:222" x14ac:dyDescent="0.3">
      <c r="HL1165" s="341"/>
      <c r="HM1165" s="341"/>
      <c r="HN1165" s="341"/>
    </row>
    <row r="1166" spans="220:222" x14ac:dyDescent="0.3">
      <c r="HL1166" s="341"/>
      <c r="HM1166" s="341"/>
      <c r="HN1166" s="341"/>
    </row>
    <row r="1167" spans="220:222" x14ac:dyDescent="0.3">
      <c r="HL1167" s="341"/>
      <c r="HM1167" s="341"/>
      <c r="HN1167" s="341"/>
    </row>
    <row r="1168" spans="220:222" x14ac:dyDescent="0.3">
      <c r="HL1168" s="341"/>
      <c r="HM1168" s="341"/>
      <c r="HN1168" s="341"/>
    </row>
    <row r="1169" spans="220:222" x14ac:dyDescent="0.3">
      <c r="HL1169" s="341"/>
      <c r="HM1169" s="341"/>
      <c r="HN1169" s="341"/>
    </row>
    <row r="1170" spans="220:222" x14ac:dyDescent="0.3">
      <c r="HL1170" s="341"/>
      <c r="HM1170" s="341"/>
      <c r="HN1170" s="341"/>
    </row>
    <row r="1171" spans="220:222" x14ac:dyDescent="0.3">
      <c r="HL1171" s="341"/>
      <c r="HM1171" s="341"/>
      <c r="HN1171" s="341"/>
    </row>
    <row r="1172" spans="220:222" x14ac:dyDescent="0.3">
      <c r="HL1172" s="341"/>
      <c r="HM1172" s="341"/>
      <c r="HN1172" s="341"/>
    </row>
    <row r="1173" spans="220:222" x14ac:dyDescent="0.3">
      <c r="HL1173" s="341"/>
      <c r="HM1173" s="341"/>
      <c r="HN1173" s="341"/>
    </row>
    <row r="1174" spans="220:222" x14ac:dyDescent="0.3">
      <c r="HL1174" s="341"/>
      <c r="HM1174" s="341"/>
      <c r="HN1174" s="341"/>
    </row>
    <row r="1175" spans="220:222" x14ac:dyDescent="0.3">
      <c r="HL1175" s="341"/>
      <c r="HM1175" s="341"/>
      <c r="HN1175" s="341"/>
    </row>
    <row r="1176" spans="220:222" x14ac:dyDescent="0.3">
      <c r="HL1176" s="341"/>
      <c r="HM1176" s="341"/>
      <c r="HN1176" s="341"/>
    </row>
    <row r="1177" spans="220:222" x14ac:dyDescent="0.3">
      <c r="HL1177" s="341"/>
      <c r="HM1177" s="341"/>
      <c r="HN1177" s="341"/>
    </row>
    <row r="1178" spans="220:222" x14ac:dyDescent="0.3">
      <c r="HL1178" s="341"/>
      <c r="HM1178" s="341"/>
      <c r="HN1178" s="341"/>
    </row>
    <row r="1179" spans="220:222" x14ac:dyDescent="0.3">
      <c r="HL1179" s="341"/>
      <c r="HM1179" s="341"/>
      <c r="HN1179" s="341"/>
    </row>
    <row r="1180" spans="220:222" x14ac:dyDescent="0.3">
      <c r="HL1180" s="341"/>
      <c r="HM1180" s="341"/>
      <c r="HN1180" s="341"/>
    </row>
    <row r="1181" spans="220:222" x14ac:dyDescent="0.3">
      <c r="HL1181" s="341"/>
      <c r="HM1181" s="341"/>
      <c r="HN1181" s="341"/>
    </row>
    <row r="1182" spans="220:222" x14ac:dyDescent="0.3">
      <c r="HL1182" s="341"/>
      <c r="HM1182" s="341"/>
      <c r="HN1182" s="341"/>
    </row>
    <row r="1183" spans="220:222" x14ac:dyDescent="0.3">
      <c r="HL1183" s="341"/>
      <c r="HM1183" s="341"/>
      <c r="HN1183" s="341"/>
    </row>
    <row r="1184" spans="220:222" x14ac:dyDescent="0.3">
      <c r="HL1184" s="341"/>
      <c r="HM1184" s="341"/>
      <c r="HN1184" s="341"/>
    </row>
    <row r="1185" spans="220:222" x14ac:dyDescent="0.3">
      <c r="HL1185" s="341"/>
      <c r="HM1185" s="341"/>
      <c r="HN1185" s="341"/>
    </row>
    <row r="1186" spans="220:222" x14ac:dyDescent="0.3">
      <c r="HL1186" s="341"/>
      <c r="HM1186" s="341"/>
      <c r="HN1186" s="341"/>
    </row>
    <row r="1187" spans="220:222" x14ac:dyDescent="0.3">
      <c r="HL1187" s="341"/>
      <c r="HM1187" s="341"/>
      <c r="HN1187" s="341"/>
    </row>
    <row r="1188" spans="220:222" x14ac:dyDescent="0.3">
      <c r="HL1188" s="341"/>
      <c r="HM1188" s="341"/>
      <c r="HN1188" s="341"/>
    </row>
    <row r="1189" spans="220:222" x14ac:dyDescent="0.3">
      <c r="HL1189" s="341"/>
      <c r="HM1189" s="341"/>
      <c r="HN1189" s="341"/>
    </row>
    <row r="1190" spans="220:222" x14ac:dyDescent="0.3">
      <c r="HL1190" s="341"/>
      <c r="HM1190" s="341"/>
      <c r="HN1190" s="341"/>
    </row>
    <row r="1191" spans="220:222" x14ac:dyDescent="0.3">
      <c r="HL1191" s="341"/>
      <c r="HM1191" s="341"/>
      <c r="HN1191" s="341"/>
    </row>
    <row r="1192" spans="220:222" x14ac:dyDescent="0.3">
      <c r="HL1192" s="341"/>
      <c r="HM1192" s="341"/>
      <c r="HN1192" s="341"/>
    </row>
    <row r="1193" spans="220:222" x14ac:dyDescent="0.3">
      <c r="HL1193" s="341"/>
      <c r="HM1193" s="341"/>
      <c r="HN1193" s="341"/>
    </row>
    <row r="1194" spans="220:222" x14ac:dyDescent="0.3">
      <c r="HL1194" s="341"/>
      <c r="HM1194" s="341"/>
      <c r="HN1194" s="341"/>
    </row>
    <row r="1195" spans="220:222" x14ac:dyDescent="0.3">
      <c r="HL1195" s="341"/>
      <c r="HM1195" s="341"/>
      <c r="HN1195" s="341"/>
    </row>
    <row r="1196" spans="220:222" x14ac:dyDescent="0.3">
      <c r="HL1196" s="341"/>
      <c r="HM1196" s="341"/>
      <c r="HN1196" s="341"/>
    </row>
    <row r="1197" spans="220:222" x14ac:dyDescent="0.3">
      <c r="HL1197" s="341"/>
      <c r="HM1197" s="341"/>
      <c r="HN1197" s="341"/>
    </row>
    <row r="1198" spans="220:222" x14ac:dyDescent="0.3">
      <c r="HL1198" s="341"/>
      <c r="HM1198" s="341"/>
      <c r="HN1198" s="341"/>
    </row>
    <row r="1199" spans="220:222" x14ac:dyDescent="0.3">
      <c r="HL1199" s="341"/>
      <c r="HM1199" s="341"/>
      <c r="HN1199" s="341"/>
    </row>
    <row r="1200" spans="220:222" x14ac:dyDescent="0.3">
      <c r="HL1200" s="341"/>
      <c r="HM1200" s="341"/>
      <c r="HN1200" s="341"/>
    </row>
    <row r="1201" spans="220:222" x14ac:dyDescent="0.3">
      <c r="HL1201" s="341"/>
      <c r="HM1201" s="341"/>
      <c r="HN1201" s="341"/>
    </row>
    <row r="1202" spans="220:222" x14ac:dyDescent="0.3">
      <c r="HL1202" s="341"/>
      <c r="HM1202" s="341"/>
      <c r="HN1202" s="341"/>
    </row>
    <row r="1203" spans="220:222" x14ac:dyDescent="0.3">
      <c r="HL1203" s="341"/>
      <c r="HM1203" s="341"/>
      <c r="HN1203" s="341"/>
    </row>
    <row r="1204" spans="220:222" x14ac:dyDescent="0.3">
      <c r="HL1204" s="341"/>
      <c r="HM1204" s="341"/>
      <c r="HN1204" s="341"/>
    </row>
    <row r="1205" spans="220:222" x14ac:dyDescent="0.3">
      <c r="HL1205" s="341"/>
      <c r="HM1205" s="341"/>
      <c r="HN1205" s="341"/>
    </row>
    <row r="1206" spans="220:222" x14ac:dyDescent="0.3">
      <c r="HL1206" s="341"/>
      <c r="HM1206" s="341"/>
      <c r="HN1206" s="341"/>
    </row>
    <row r="1207" spans="220:222" x14ac:dyDescent="0.3">
      <c r="HL1207" s="341"/>
      <c r="HM1207" s="341"/>
      <c r="HN1207" s="341"/>
    </row>
    <row r="1208" spans="220:222" x14ac:dyDescent="0.3">
      <c r="HL1208" s="341"/>
      <c r="HM1208" s="341"/>
      <c r="HN1208" s="341"/>
    </row>
    <row r="1209" spans="220:222" x14ac:dyDescent="0.3">
      <c r="HL1209" s="341"/>
      <c r="HM1209" s="341"/>
      <c r="HN1209" s="341"/>
    </row>
    <row r="1210" spans="220:222" x14ac:dyDescent="0.3">
      <c r="HL1210" s="341"/>
      <c r="HM1210" s="341"/>
      <c r="HN1210" s="341"/>
    </row>
    <row r="1211" spans="220:222" x14ac:dyDescent="0.3">
      <c r="HL1211" s="341"/>
      <c r="HM1211" s="341"/>
      <c r="HN1211" s="341"/>
    </row>
    <row r="1212" spans="220:222" x14ac:dyDescent="0.3">
      <c r="HL1212" s="341"/>
      <c r="HM1212" s="341"/>
      <c r="HN1212" s="341"/>
    </row>
    <row r="1213" spans="220:222" x14ac:dyDescent="0.3">
      <c r="HL1213" s="341"/>
      <c r="HM1213" s="341"/>
      <c r="HN1213" s="341"/>
    </row>
    <row r="1214" spans="220:222" x14ac:dyDescent="0.3">
      <c r="HL1214" s="341"/>
      <c r="HM1214" s="341"/>
      <c r="HN1214" s="341"/>
    </row>
    <row r="1215" spans="220:222" x14ac:dyDescent="0.3">
      <c r="HL1215" s="341"/>
      <c r="HM1215" s="341"/>
      <c r="HN1215" s="341"/>
    </row>
    <row r="1216" spans="220:222" x14ac:dyDescent="0.3">
      <c r="HL1216" s="341"/>
      <c r="HM1216" s="341"/>
      <c r="HN1216" s="341"/>
    </row>
    <row r="1217" spans="220:222" x14ac:dyDescent="0.3">
      <c r="HL1217" s="341"/>
      <c r="HM1217" s="341"/>
      <c r="HN1217" s="341"/>
    </row>
    <row r="1218" spans="220:222" x14ac:dyDescent="0.3">
      <c r="HL1218" s="341"/>
      <c r="HM1218" s="341"/>
      <c r="HN1218" s="341"/>
    </row>
    <row r="1219" spans="220:222" x14ac:dyDescent="0.3">
      <c r="HL1219" s="341"/>
      <c r="HM1219" s="341"/>
      <c r="HN1219" s="341"/>
    </row>
    <row r="1220" spans="220:222" x14ac:dyDescent="0.3">
      <c r="HL1220" s="341"/>
      <c r="HM1220" s="341"/>
      <c r="HN1220" s="341"/>
    </row>
    <row r="1221" spans="220:222" x14ac:dyDescent="0.3">
      <c r="HL1221" s="341"/>
      <c r="HM1221" s="341"/>
      <c r="HN1221" s="341"/>
    </row>
    <row r="1222" spans="220:222" x14ac:dyDescent="0.3">
      <c r="HL1222" s="341"/>
      <c r="HM1222" s="341"/>
      <c r="HN1222" s="341"/>
    </row>
    <row r="1223" spans="220:222" x14ac:dyDescent="0.3">
      <c r="HL1223" s="341"/>
      <c r="HM1223" s="341"/>
      <c r="HN1223" s="341"/>
    </row>
    <row r="1224" spans="220:222" x14ac:dyDescent="0.3">
      <c r="HL1224" s="341"/>
      <c r="HM1224" s="341"/>
      <c r="HN1224" s="341"/>
    </row>
    <row r="1225" spans="220:222" x14ac:dyDescent="0.3">
      <c r="HL1225" s="341"/>
      <c r="HM1225" s="341"/>
      <c r="HN1225" s="341"/>
    </row>
    <row r="1226" spans="220:222" x14ac:dyDescent="0.3">
      <c r="HL1226" s="341"/>
      <c r="HM1226" s="341"/>
      <c r="HN1226" s="341"/>
    </row>
    <row r="1227" spans="220:222" x14ac:dyDescent="0.3">
      <c r="HL1227" s="341"/>
      <c r="HM1227" s="341"/>
      <c r="HN1227" s="341"/>
    </row>
    <row r="1228" spans="220:222" x14ac:dyDescent="0.3">
      <c r="HL1228" s="341"/>
      <c r="HM1228" s="341"/>
      <c r="HN1228" s="341"/>
    </row>
    <row r="1229" spans="220:222" x14ac:dyDescent="0.3">
      <c r="HL1229" s="341"/>
      <c r="HM1229" s="341"/>
      <c r="HN1229" s="341"/>
    </row>
    <row r="1230" spans="220:222" x14ac:dyDescent="0.3">
      <c r="HL1230" s="341"/>
      <c r="HM1230" s="341"/>
      <c r="HN1230" s="341"/>
    </row>
    <row r="1231" spans="220:222" x14ac:dyDescent="0.3">
      <c r="HL1231" s="341"/>
      <c r="HM1231" s="341"/>
      <c r="HN1231" s="341"/>
    </row>
    <row r="1232" spans="220:222" x14ac:dyDescent="0.3">
      <c r="HL1232" s="341"/>
      <c r="HM1232" s="341"/>
      <c r="HN1232" s="341"/>
    </row>
    <row r="1233" spans="220:222" x14ac:dyDescent="0.3">
      <c r="HL1233" s="341"/>
      <c r="HM1233" s="341"/>
      <c r="HN1233" s="341"/>
    </row>
    <row r="1234" spans="220:222" x14ac:dyDescent="0.3">
      <c r="HL1234" s="341"/>
      <c r="HM1234" s="341"/>
      <c r="HN1234" s="341"/>
    </row>
    <row r="1235" spans="220:222" x14ac:dyDescent="0.3">
      <c r="HL1235" s="341"/>
      <c r="HM1235" s="341"/>
      <c r="HN1235" s="341"/>
    </row>
    <row r="1236" spans="220:222" x14ac:dyDescent="0.3">
      <c r="HL1236" s="341"/>
      <c r="HM1236" s="341"/>
      <c r="HN1236" s="341"/>
    </row>
    <row r="1237" spans="220:222" x14ac:dyDescent="0.3">
      <c r="HL1237" s="341"/>
      <c r="HM1237" s="341"/>
      <c r="HN1237" s="341"/>
    </row>
    <row r="1238" spans="220:222" x14ac:dyDescent="0.3">
      <c r="HL1238" s="341"/>
      <c r="HM1238" s="341"/>
      <c r="HN1238" s="341"/>
    </row>
    <row r="1239" spans="220:222" x14ac:dyDescent="0.3">
      <c r="HL1239" s="341"/>
      <c r="HM1239" s="341"/>
      <c r="HN1239" s="341"/>
    </row>
    <row r="1240" spans="220:222" x14ac:dyDescent="0.3">
      <c r="HL1240" s="341"/>
      <c r="HM1240" s="341"/>
      <c r="HN1240" s="341"/>
    </row>
    <row r="1241" spans="220:222" x14ac:dyDescent="0.3">
      <c r="HL1241" s="341"/>
      <c r="HM1241" s="341"/>
      <c r="HN1241" s="341"/>
    </row>
    <row r="1242" spans="220:222" x14ac:dyDescent="0.3">
      <c r="HL1242" s="341"/>
      <c r="HM1242" s="341"/>
      <c r="HN1242" s="341"/>
    </row>
    <row r="1243" spans="220:222" x14ac:dyDescent="0.3">
      <c r="HL1243" s="341"/>
      <c r="HM1243" s="341"/>
      <c r="HN1243" s="341"/>
    </row>
    <row r="1244" spans="220:222" x14ac:dyDescent="0.3">
      <c r="HL1244" s="341"/>
      <c r="HM1244" s="341"/>
      <c r="HN1244" s="341"/>
    </row>
    <row r="1245" spans="220:222" x14ac:dyDescent="0.3">
      <c r="HL1245" s="341"/>
      <c r="HM1245" s="341"/>
      <c r="HN1245" s="341"/>
    </row>
    <row r="1246" spans="220:222" x14ac:dyDescent="0.3">
      <c r="HL1246" s="341"/>
      <c r="HM1246" s="341"/>
      <c r="HN1246" s="341"/>
    </row>
    <row r="1247" spans="220:222" x14ac:dyDescent="0.3">
      <c r="HL1247" s="341"/>
      <c r="HM1247" s="341"/>
      <c r="HN1247" s="341"/>
    </row>
    <row r="1248" spans="220:222" x14ac:dyDescent="0.3">
      <c r="HL1248" s="341"/>
      <c r="HM1248" s="341"/>
      <c r="HN1248" s="341"/>
    </row>
    <row r="1249" spans="220:222" x14ac:dyDescent="0.3">
      <c r="HL1249" s="341"/>
      <c r="HM1249" s="341"/>
      <c r="HN1249" s="341"/>
    </row>
    <row r="1250" spans="220:222" x14ac:dyDescent="0.3">
      <c r="HL1250" s="341"/>
      <c r="HM1250" s="341"/>
      <c r="HN1250" s="341"/>
    </row>
    <row r="1251" spans="220:222" x14ac:dyDescent="0.3">
      <c r="HL1251" s="341"/>
      <c r="HM1251" s="341"/>
      <c r="HN1251" s="341"/>
    </row>
    <row r="1252" spans="220:222" x14ac:dyDescent="0.3">
      <c r="HL1252" s="341"/>
      <c r="HM1252" s="341"/>
      <c r="HN1252" s="341"/>
    </row>
    <row r="1253" spans="220:222" x14ac:dyDescent="0.3">
      <c r="HL1253" s="341"/>
      <c r="HM1253" s="341"/>
      <c r="HN1253" s="341"/>
    </row>
    <row r="1254" spans="220:222" x14ac:dyDescent="0.3">
      <c r="HL1254" s="341"/>
      <c r="HM1254" s="341"/>
      <c r="HN1254" s="341"/>
    </row>
    <row r="1255" spans="220:222" x14ac:dyDescent="0.3">
      <c r="HL1255" s="341"/>
      <c r="HM1255" s="341"/>
      <c r="HN1255" s="341"/>
    </row>
    <row r="1256" spans="220:222" x14ac:dyDescent="0.3">
      <c r="HL1256" s="341"/>
      <c r="HM1256" s="341"/>
      <c r="HN1256" s="341"/>
    </row>
    <row r="1257" spans="220:222" x14ac:dyDescent="0.3">
      <c r="HL1257" s="341"/>
      <c r="HM1257" s="341"/>
      <c r="HN1257" s="341"/>
    </row>
    <row r="1258" spans="220:222" x14ac:dyDescent="0.3">
      <c r="HL1258" s="341"/>
      <c r="HM1258" s="341"/>
      <c r="HN1258" s="341"/>
    </row>
    <row r="1259" spans="220:222" x14ac:dyDescent="0.3">
      <c r="HL1259" s="341"/>
      <c r="HM1259" s="341"/>
      <c r="HN1259" s="341"/>
    </row>
    <row r="1260" spans="220:222" x14ac:dyDescent="0.3">
      <c r="HL1260" s="341"/>
      <c r="HM1260" s="341"/>
      <c r="HN1260" s="341"/>
    </row>
    <row r="1261" spans="220:222" x14ac:dyDescent="0.3">
      <c r="HL1261" s="341"/>
      <c r="HM1261" s="341"/>
      <c r="HN1261" s="341"/>
    </row>
    <row r="1262" spans="220:222" x14ac:dyDescent="0.3">
      <c r="HL1262" s="341"/>
      <c r="HM1262" s="341"/>
      <c r="HN1262" s="341"/>
    </row>
    <row r="1263" spans="220:222" x14ac:dyDescent="0.3">
      <c r="HL1263" s="341"/>
      <c r="HM1263" s="341"/>
      <c r="HN1263" s="341"/>
    </row>
    <row r="1264" spans="220:222" x14ac:dyDescent="0.3">
      <c r="HL1264" s="341"/>
      <c r="HM1264" s="341"/>
      <c r="HN1264" s="341"/>
    </row>
    <row r="1265" spans="220:222" x14ac:dyDescent="0.3">
      <c r="HL1265" s="341"/>
      <c r="HM1265" s="341"/>
      <c r="HN1265" s="341"/>
    </row>
    <row r="1266" spans="220:222" x14ac:dyDescent="0.3">
      <c r="HL1266" s="341"/>
      <c r="HM1266" s="341"/>
      <c r="HN1266" s="341"/>
    </row>
    <row r="1267" spans="220:222" x14ac:dyDescent="0.3">
      <c r="HL1267" s="341"/>
      <c r="HM1267" s="341"/>
      <c r="HN1267" s="341"/>
    </row>
    <row r="1268" spans="220:222" x14ac:dyDescent="0.3">
      <c r="HL1268" s="341"/>
      <c r="HM1268" s="341"/>
      <c r="HN1268" s="341"/>
    </row>
    <row r="1269" spans="220:222" x14ac:dyDescent="0.3">
      <c r="HL1269" s="341"/>
      <c r="HM1269" s="341"/>
      <c r="HN1269" s="341"/>
    </row>
    <row r="1270" spans="220:222" x14ac:dyDescent="0.3">
      <c r="HL1270" s="341"/>
      <c r="HM1270" s="341"/>
      <c r="HN1270" s="341"/>
    </row>
    <row r="1271" spans="220:222" x14ac:dyDescent="0.3">
      <c r="HL1271" s="341"/>
      <c r="HM1271" s="341"/>
      <c r="HN1271" s="341"/>
    </row>
    <row r="1272" spans="220:222" x14ac:dyDescent="0.3">
      <c r="HL1272" s="341"/>
      <c r="HM1272" s="341"/>
      <c r="HN1272" s="341"/>
    </row>
    <row r="1273" spans="220:222" x14ac:dyDescent="0.3">
      <c r="HL1273" s="341"/>
      <c r="HM1273" s="341"/>
      <c r="HN1273" s="341"/>
    </row>
    <row r="1274" spans="220:222" x14ac:dyDescent="0.3">
      <c r="HL1274" s="341"/>
      <c r="HM1274" s="341"/>
      <c r="HN1274" s="341"/>
    </row>
    <row r="1275" spans="220:222" x14ac:dyDescent="0.3">
      <c r="HL1275" s="341"/>
      <c r="HM1275" s="341"/>
      <c r="HN1275" s="341"/>
    </row>
    <row r="1276" spans="220:222" x14ac:dyDescent="0.3">
      <c r="HL1276" s="341"/>
      <c r="HM1276" s="341"/>
      <c r="HN1276" s="341"/>
    </row>
    <row r="1277" spans="220:222" x14ac:dyDescent="0.3">
      <c r="HL1277" s="341"/>
      <c r="HM1277" s="341"/>
      <c r="HN1277" s="341"/>
    </row>
    <row r="1278" spans="220:222" x14ac:dyDescent="0.3">
      <c r="HL1278" s="341"/>
      <c r="HM1278" s="341"/>
      <c r="HN1278" s="341"/>
    </row>
    <row r="1279" spans="220:222" x14ac:dyDescent="0.3">
      <c r="HL1279" s="341"/>
      <c r="HM1279" s="341"/>
      <c r="HN1279" s="341"/>
    </row>
    <row r="1280" spans="220:222" x14ac:dyDescent="0.3">
      <c r="HL1280" s="341"/>
      <c r="HM1280" s="341"/>
      <c r="HN1280" s="341"/>
    </row>
    <row r="1281" spans="220:222" x14ac:dyDescent="0.3">
      <c r="HL1281" s="341"/>
      <c r="HM1281" s="341"/>
      <c r="HN1281" s="341"/>
    </row>
    <row r="1282" spans="220:222" x14ac:dyDescent="0.3">
      <c r="HL1282" s="341"/>
      <c r="HM1282" s="341"/>
      <c r="HN1282" s="341"/>
    </row>
    <row r="1283" spans="220:222" x14ac:dyDescent="0.3">
      <c r="HL1283" s="341"/>
      <c r="HM1283" s="341"/>
      <c r="HN1283" s="341"/>
    </row>
    <row r="1284" spans="220:222" x14ac:dyDescent="0.3">
      <c r="HL1284" s="341"/>
      <c r="HM1284" s="341"/>
      <c r="HN1284" s="341"/>
    </row>
    <row r="1285" spans="220:222" x14ac:dyDescent="0.3">
      <c r="HL1285" s="341"/>
      <c r="HM1285" s="341"/>
      <c r="HN1285" s="341"/>
    </row>
    <row r="1286" spans="220:222" x14ac:dyDescent="0.3">
      <c r="HL1286" s="341"/>
      <c r="HM1286" s="341"/>
      <c r="HN1286" s="341"/>
    </row>
    <row r="1287" spans="220:222" x14ac:dyDescent="0.3">
      <c r="HL1287" s="341"/>
      <c r="HM1287" s="341"/>
      <c r="HN1287" s="341"/>
    </row>
    <row r="1288" spans="220:222" x14ac:dyDescent="0.3">
      <c r="HL1288" s="341"/>
      <c r="HM1288" s="341"/>
      <c r="HN1288" s="341"/>
    </row>
    <row r="1289" spans="220:222" x14ac:dyDescent="0.3">
      <c r="HL1289" s="341"/>
      <c r="HM1289" s="341"/>
      <c r="HN1289" s="341"/>
    </row>
    <row r="1290" spans="220:222" x14ac:dyDescent="0.3">
      <c r="HL1290" s="341"/>
      <c r="HM1290" s="341"/>
      <c r="HN1290" s="341"/>
    </row>
    <row r="1291" spans="220:222" x14ac:dyDescent="0.3">
      <c r="HL1291" s="341"/>
      <c r="HM1291" s="341"/>
      <c r="HN1291" s="341"/>
    </row>
    <row r="1292" spans="220:222" x14ac:dyDescent="0.3">
      <c r="HL1292" s="341"/>
      <c r="HM1292" s="341"/>
      <c r="HN1292" s="341"/>
    </row>
    <row r="1293" spans="220:222" x14ac:dyDescent="0.3">
      <c r="HL1293" s="341"/>
      <c r="HM1293" s="341"/>
      <c r="HN1293" s="341"/>
    </row>
    <row r="1294" spans="220:222" x14ac:dyDescent="0.3">
      <c r="HL1294" s="341"/>
      <c r="HM1294" s="341"/>
      <c r="HN1294" s="341"/>
    </row>
    <row r="1295" spans="220:222" x14ac:dyDescent="0.3">
      <c r="HL1295" s="341"/>
      <c r="HM1295" s="341"/>
      <c r="HN1295" s="341"/>
    </row>
    <row r="1296" spans="220:222" x14ac:dyDescent="0.3">
      <c r="HL1296" s="341"/>
      <c r="HM1296" s="341"/>
      <c r="HN1296" s="341"/>
    </row>
    <row r="1297" spans="220:222" x14ac:dyDescent="0.3">
      <c r="HL1297" s="341"/>
      <c r="HM1297" s="341"/>
      <c r="HN1297" s="341"/>
    </row>
    <row r="1298" spans="220:222" x14ac:dyDescent="0.3">
      <c r="HL1298" s="341"/>
      <c r="HM1298" s="341"/>
      <c r="HN1298" s="341"/>
    </row>
    <row r="1299" spans="220:222" x14ac:dyDescent="0.3">
      <c r="HL1299" s="341"/>
      <c r="HM1299" s="341"/>
      <c r="HN1299" s="341"/>
    </row>
    <row r="1300" spans="220:222" x14ac:dyDescent="0.3">
      <c r="HL1300" s="341"/>
      <c r="HM1300" s="341"/>
      <c r="HN1300" s="341"/>
    </row>
    <row r="1301" spans="220:222" x14ac:dyDescent="0.3">
      <c r="HL1301" s="341"/>
      <c r="HM1301" s="341"/>
      <c r="HN1301" s="341"/>
    </row>
    <row r="1302" spans="220:222" x14ac:dyDescent="0.3">
      <c r="HL1302" s="341"/>
      <c r="HM1302" s="341"/>
      <c r="HN1302" s="341"/>
    </row>
    <row r="1303" spans="220:222" x14ac:dyDescent="0.3">
      <c r="HL1303" s="341"/>
      <c r="HM1303" s="341"/>
      <c r="HN1303" s="341"/>
    </row>
    <row r="1304" spans="220:222" x14ac:dyDescent="0.3">
      <c r="HL1304" s="341"/>
      <c r="HM1304" s="341"/>
      <c r="HN1304" s="341"/>
    </row>
    <row r="1305" spans="220:222" x14ac:dyDescent="0.3">
      <c r="HL1305" s="341"/>
      <c r="HM1305" s="341"/>
      <c r="HN1305" s="341"/>
    </row>
    <row r="1306" spans="220:222" x14ac:dyDescent="0.3">
      <c r="HL1306" s="341"/>
      <c r="HM1306" s="341"/>
      <c r="HN1306" s="341"/>
    </row>
    <row r="1307" spans="220:222" x14ac:dyDescent="0.3">
      <c r="HL1307" s="341"/>
      <c r="HM1307" s="341"/>
      <c r="HN1307" s="341"/>
    </row>
    <row r="1308" spans="220:222" x14ac:dyDescent="0.3">
      <c r="HL1308" s="341"/>
      <c r="HM1308" s="341"/>
      <c r="HN1308" s="341"/>
    </row>
    <row r="1309" spans="220:222" x14ac:dyDescent="0.3">
      <c r="HL1309" s="341"/>
      <c r="HM1309" s="341"/>
      <c r="HN1309" s="341"/>
    </row>
    <row r="1310" spans="220:222" x14ac:dyDescent="0.3">
      <c r="HL1310" s="341"/>
      <c r="HM1310" s="341"/>
      <c r="HN1310" s="341"/>
    </row>
    <row r="1311" spans="220:222" x14ac:dyDescent="0.3">
      <c r="HL1311" s="341"/>
      <c r="HM1311" s="341"/>
      <c r="HN1311" s="341"/>
    </row>
    <row r="1312" spans="220:222" x14ac:dyDescent="0.3">
      <c r="HL1312" s="341"/>
      <c r="HM1312" s="341"/>
      <c r="HN1312" s="341"/>
    </row>
    <row r="1313" spans="220:222" x14ac:dyDescent="0.3">
      <c r="HL1313" s="341"/>
      <c r="HM1313" s="341"/>
      <c r="HN1313" s="341"/>
    </row>
    <row r="1314" spans="220:222" x14ac:dyDescent="0.3">
      <c r="HL1314" s="341"/>
      <c r="HM1314" s="341"/>
      <c r="HN1314" s="341"/>
    </row>
    <row r="1315" spans="220:222" x14ac:dyDescent="0.3">
      <c r="HL1315" s="341"/>
      <c r="HM1315" s="341"/>
      <c r="HN1315" s="341"/>
    </row>
    <row r="1316" spans="220:222" x14ac:dyDescent="0.3">
      <c r="HL1316" s="341"/>
      <c r="HM1316" s="341"/>
      <c r="HN1316" s="341"/>
    </row>
    <row r="1317" spans="220:222" x14ac:dyDescent="0.3">
      <c r="HL1317" s="341"/>
      <c r="HM1317" s="341"/>
      <c r="HN1317" s="341"/>
    </row>
    <row r="1318" spans="220:222" x14ac:dyDescent="0.3">
      <c r="HL1318" s="341"/>
      <c r="HM1318" s="341"/>
      <c r="HN1318" s="341"/>
    </row>
    <row r="1319" spans="220:222" x14ac:dyDescent="0.3">
      <c r="HL1319" s="341"/>
      <c r="HM1319" s="341"/>
      <c r="HN1319" s="341"/>
    </row>
    <row r="1320" spans="220:222" x14ac:dyDescent="0.3">
      <c r="HL1320" s="341"/>
      <c r="HM1320" s="341"/>
      <c r="HN1320" s="341"/>
    </row>
    <row r="1321" spans="220:222" x14ac:dyDescent="0.3">
      <c r="HL1321" s="341"/>
      <c r="HM1321" s="341"/>
      <c r="HN1321" s="341"/>
    </row>
    <row r="1322" spans="220:222" x14ac:dyDescent="0.3">
      <c r="HL1322" s="341"/>
      <c r="HM1322" s="341"/>
      <c r="HN1322" s="341"/>
    </row>
    <row r="1323" spans="220:222" x14ac:dyDescent="0.3">
      <c r="HL1323" s="341"/>
      <c r="HM1323" s="341"/>
      <c r="HN1323" s="341"/>
    </row>
    <row r="1324" spans="220:222" x14ac:dyDescent="0.3">
      <c r="HL1324" s="341"/>
      <c r="HM1324" s="341"/>
      <c r="HN1324" s="341"/>
    </row>
    <row r="1325" spans="220:222" x14ac:dyDescent="0.3">
      <c r="HL1325" s="341"/>
      <c r="HM1325" s="341"/>
      <c r="HN1325" s="341"/>
    </row>
    <row r="1326" spans="220:222" x14ac:dyDescent="0.3">
      <c r="HL1326" s="341"/>
      <c r="HM1326" s="341"/>
      <c r="HN1326" s="341"/>
    </row>
    <row r="1327" spans="220:222" x14ac:dyDescent="0.3">
      <c r="HL1327" s="341"/>
      <c r="HM1327" s="341"/>
      <c r="HN1327" s="341"/>
    </row>
    <row r="1328" spans="220:222" x14ac:dyDescent="0.3">
      <c r="HL1328" s="341"/>
      <c r="HM1328" s="341"/>
      <c r="HN1328" s="341"/>
    </row>
    <row r="1329" spans="220:222" x14ac:dyDescent="0.3">
      <c r="HL1329" s="341"/>
      <c r="HM1329" s="341"/>
      <c r="HN1329" s="341"/>
    </row>
    <row r="1330" spans="220:222" x14ac:dyDescent="0.3">
      <c r="HL1330" s="341"/>
      <c r="HM1330" s="341"/>
      <c r="HN1330" s="341"/>
    </row>
    <row r="1331" spans="220:222" x14ac:dyDescent="0.3">
      <c r="HL1331" s="341"/>
      <c r="HM1331" s="341"/>
      <c r="HN1331" s="341"/>
    </row>
    <row r="1332" spans="220:222" x14ac:dyDescent="0.3">
      <c r="HL1332" s="341"/>
      <c r="HM1332" s="341"/>
      <c r="HN1332" s="341"/>
    </row>
    <row r="1333" spans="220:222" x14ac:dyDescent="0.3">
      <c r="HL1333" s="341"/>
      <c r="HM1333" s="341"/>
      <c r="HN1333" s="341"/>
    </row>
    <row r="1334" spans="220:222" x14ac:dyDescent="0.3">
      <c r="HL1334" s="341"/>
      <c r="HM1334" s="341"/>
      <c r="HN1334" s="341"/>
    </row>
    <row r="1335" spans="220:222" x14ac:dyDescent="0.3">
      <c r="HL1335" s="341"/>
      <c r="HM1335" s="341"/>
      <c r="HN1335" s="341"/>
    </row>
    <row r="1336" spans="220:222" x14ac:dyDescent="0.3">
      <c r="HL1336" s="341"/>
      <c r="HM1336" s="341"/>
      <c r="HN1336" s="341"/>
    </row>
    <row r="1337" spans="220:222" x14ac:dyDescent="0.3">
      <c r="HL1337" s="341"/>
      <c r="HM1337" s="341"/>
      <c r="HN1337" s="341"/>
    </row>
    <row r="1338" spans="220:222" x14ac:dyDescent="0.3">
      <c r="HL1338" s="341"/>
      <c r="HM1338" s="341"/>
      <c r="HN1338" s="341"/>
    </row>
    <row r="1339" spans="220:222" x14ac:dyDescent="0.3">
      <c r="HL1339" s="341"/>
      <c r="HM1339" s="341"/>
      <c r="HN1339" s="341"/>
    </row>
    <row r="1340" spans="220:222" x14ac:dyDescent="0.3">
      <c r="HL1340" s="341"/>
      <c r="HM1340" s="341"/>
      <c r="HN1340" s="341"/>
    </row>
    <row r="1341" spans="220:222" x14ac:dyDescent="0.3">
      <c r="HL1341" s="341"/>
      <c r="HM1341" s="341"/>
      <c r="HN1341" s="341"/>
    </row>
    <row r="1342" spans="220:222" x14ac:dyDescent="0.3">
      <c r="HL1342" s="341"/>
      <c r="HM1342" s="341"/>
      <c r="HN1342" s="341"/>
    </row>
    <row r="1343" spans="220:222" x14ac:dyDescent="0.3">
      <c r="HL1343" s="341"/>
      <c r="HM1343" s="341"/>
      <c r="HN1343" s="341"/>
    </row>
    <row r="1344" spans="220:222" x14ac:dyDescent="0.3">
      <c r="HL1344" s="341"/>
      <c r="HM1344" s="341"/>
      <c r="HN1344" s="341"/>
    </row>
    <row r="1345" spans="220:222" x14ac:dyDescent="0.3">
      <c r="HL1345" s="341"/>
      <c r="HM1345" s="341"/>
      <c r="HN1345" s="341"/>
    </row>
    <row r="1346" spans="220:222" x14ac:dyDescent="0.3">
      <c r="HL1346" s="341"/>
      <c r="HM1346" s="341"/>
      <c r="HN1346" s="341"/>
    </row>
    <row r="1347" spans="220:222" x14ac:dyDescent="0.3">
      <c r="HL1347" s="341"/>
      <c r="HM1347" s="341"/>
      <c r="HN1347" s="341"/>
    </row>
    <row r="1348" spans="220:222" x14ac:dyDescent="0.3">
      <c r="HL1348" s="341"/>
      <c r="HM1348" s="341"/>
      <c r="HN1348" s="341"/>
    </row>
    <row r="1349" spans="220:222" x14ac:dyDescent="0.3">
      <c r="HL1349" s="341"/>
      <c r="HM1349" s="341"/>
      <c r="HN1349" s="341"/>
    </row>
    <row r="1350" spans="220:222" x14ac:dyDescent="0.3">
      <c r="HL1350" s="341"/>
      <c r="HM1350" s="341"/>
      <c r="HN1350" s="341"/>
    </row>
    <row r="1351" spans="220:222" x14ac:dyDescent="0.3">
      <c r="HL1351" s="341"/>
      <c r="HM1351" s="341"/>
      <c r="HN1351" s="341"/>
    </row>
    <row r="1352" spans="220:222" x14ac:dyDescent="0.3">
      <c r="HL1352" s="341"/>
      <c r="HM1352" s="341"/>
      <c r="HN1352" s="341"/>
    </row>
    <row r="1353" spans="220:222" x14ac:dyDescent="0.3">
      <c r="HL1353" s="341"/>
      <c r="HM1353" s="341"/>
      <c r="HN1353" s="341"/>
    </row>
    <row r="1354" spans="220:222" x14ac:dyDescent="0.3">
      <c r="HL1354" s="341"/>
      <c r="HM1354" s="341"/>
      <c r="HN1354" s="341"/>
    </row>
    <row r="1355" spans="220:222" x14ac:dyDescent="0.3">
      <c r="HL1355" s="341"/>
      <c r="HM1355" s="341"/>
      <c r="HN1355" s="341"/>
    </row>
    <row r="1356" spans="220:222" x14ac:dyDescent="0.3">
      <c r="HL1356" s="341"/>
      <c r="HM1356" s="341"/>
      <c r="HN1356" s="341"/>
    </row>
    <row r="1357" spans="220:222" x14ac:dyDescent="0.3">
      <c r="HL1357" s="341"/>
      <c r="HM1357" s="341"/>
      <c r="HN1357" s="341"/>
    </row>
    <row r="1358" spans="220:222" x14ac:dyDescent="0.3">
      <c r="HL1358" s="341"/>
      <c r="HM1358" s="341"/>
      <c r="HN1358" s="341"/>
    </row>
    <row r="1359" spans="220:222" x14ac:dyDescent="0.3">
      <c r="HL1359" s="341"/>
      <c r="HM1359" s="341"/>
      <c r="HN1359" s="341"/>
    </row>
    <row r="1360" spans="220:222" x14ac:dyDescent="0.3">
      <c r="HL1360" s="341"/>
      <c r="HM1360" s="341"/>
      <c r="HN1360" s="341"/>
    </row>
    <row r="1361" spans="220:222" x14ac:dyDescent="0.3">
      <c r="HL1361" s="341"/>
      <c r="HM1361" s="341"/>
      <c r="HN1361" s="341"/>
    </row>
    <row r="1362" spans="220:222" x14ac:dyDescent="0.3">
      <c r="HL1362" s="341"/>
      <c r="HM1362" s="341"/>
      <c r="HN1362" s="341"/>
    </row>
    <row r="1363" spans="220:222" x14ac:dyDescent="0.3">
      <c r="HL1363" s="341"/>
      <c r="HM1363" s="341"/>
      <c r="HN1363" s="341"/>
    </row>
    <row r="1364" spans="220:222" x14ac:dyDescent="0.3">
      <c r="HL1364" s="341"/>
      <c r="HM1364" s="341"/>
      <c r="HN1364" s="341"/>
    </row>
    <row r="1365" spans="220:222" x14ac:dyDescent="0.3">
      <c r="HL1365" s="341"/>
      <c r="HM1365" s="341"/>
      <c r="HN1365" s="341"/>
    </row>
    <row r="1366" spans="220:222" x14ac:dyDescent="0.3">
      <c r="HL1366" s="341"/>
      <c r="HM1366" s="341"/>
      <c r="HN1366" s="341"/>
    </row>
    <row r="1367" spans="220:222" x14ac:dyDescent="0.3">
      <c r="HL1367" s="341"/>
      <c r="HM1367" s="341"/>
      <c r="HN1367" s="341"/>
    </row>
    <row r="1368" spans="220:222" x14ac:dyDescent="0.3">
      <c r="HL1368" s="341"/>
      <c r="HM1368" s="341"/>
      <c r="HN1368" s="341"/>
    </row>
    <row r="1369" spans="220:222" x14ac:dyDescent="0.3">
      <c r="HL1369" s="341"/>
      <c r="HM1369" s="341"/>
      <c r="HN1369" s="341"/>
    </row>
    <row r="1370" spans="220:222" x14ac:dyDescent="0.3">
      <c r="HL1370" s="341"/>
      <c r="HM1370" s="341"/>
      <c r="HN1370" s="341"/>
    </row>
    <row r="1371" spans="220:222" x14ac:dyDescent="0.3">
      <c r="HL1371" s="341"/>
      <c r="HM1371" s="341"/>
      <c r="HN1371" s="341"/>
    </row>
    <row r="1372" spans="220:222" x14ac:dyDescent="0.3">
      <c r="HL1372" s="341"/>
      <c r="HM1372" s="341"/>
      <c r="HN1372" s="341"/>
    </row>
    <row r="1373" spans="220:222" x14ac:dyDescent="0.3">
      <c r="HL1373" s="341"/>
      <c r="HM1373" s="341"/>
      <c r="HN1373" s="341"/>
    </row>
    <row r="1374" spans="220:222" x14ac:dyDescent="0.3">
      <c r="HL1374" s="341"/>
      <c r="HM1374" s="341"/>
      <c r="HN1374" s="341"/>
    </row>
    <row r="1375" spans="220:222" x14ac:dyDescent="0.3">
      <c r="HL1375" s="341"/>
      <c r="HM1375" s="341"/>
      <c r="HN1375" s="341"/>
    </row>
    <row r="1376" spans="220:222" x14ac:dyDescent="0.3">
      <c r="HL1376" s="341"/>
      <c r="HM1376" s="341"/>
      <c r="HN1376" s="341"/>
    </row>
    <row r="1377" spans="220:222" x14ac:dyDescent="0.3">
      <c r="HL1377" s="341"/>
      <c r="HM1377" s="341"/>
      <c r="HN1377" s="341"/>
    </row>
    <row r="1378" spans="220:222" x14ac:dyDescent="0.3">
      <c r="HL1378" s="341"/>
      <c r="HM1378" s="341"/>
      <c r="HN1378" s="341"/>
    </row>
    <row r="1379" spans="220:222" x14ac:dyDescent="0.3">
      <c r="HL1379" s="341"/>
      <c r="HM1379" s="341"/>
      <c r="HN1379" s="341"/>
    </row>
    <row r="1380" spans="220:222" x14ac:dyDescent="0.3">
      <c r="HL1380" s="341"/>
      <c r="HM1380" s="341"/>
      <c r="HN1380" s="341"/>
    </row>
    <row r="1381" spans="220:222" x14ac:dyDescent="0.3">
      <c r="HL1381" s="341"/>
      <c r="HM1381" s="341"/>
      <c r="HN1381" s="341"/>
    </row>
    <row r="1382" spans="220:222" x14ac:dyDescent="0.3">
      <c r="HL1382" s="341"/>
      <c r="HM1382" s="341"/>
      <c r="HN1382" s="341"/>
    </row>
    <row r="1383" spans="220:222" x14ac:dyDescent="0.3">
      <c r="HL1383" s="341"/>
      <c r="HM1383" s="341"/>
      <c r="HN1383" s="341"/>
    </row>
    <row r="1384" spans="220:222" x14ac:dyDescent="0.3">
      <c r="HL1384" s="341"/>
      <c r="HM1384" s="341"/>
      <c r="HN1384" s="341"/>
    </row>
    <row r="1385" spans="220:222" x14ac:dyDescent="0.3">
      <c r="HL1385" s="341"/>
      <c r="HM1385" s="341"/>
      <c r="HN1385" s="341"/>
    </row>
    <row r="1386" spans="220:222" x14ac:dyDescent="0.3">
      <c r="HL1386" s="341"/>
      <c r="HM1386" s="341"/>
      <c r="HN1386" s="341"/>
    </row>
    <row r="1387" spans="220:222" x14ac:dyDescent="0.3">
      <c r="HL1387" s="341"/>
      <c r="HM1387" s="341"/>
      <c r="HN1387" s="341"/>
    </row>
    <row r="1388" spans="220:222" x14ac:dyDescent="0.3">
      <c r="HL1388" s="341"/>
      <c r="HM1388" s="341"/>
      <c r="HN1388" s="341"/>
    </row>
    <row r="1389" spans="220:222" x14ac:dyDescent="0.3">
      <c r="HL1389" s="341"/>
      <c r="HM1389" s="341"/>
      <c r="HN1389" s="341"/>
    </row>
    <row r="1390" spans="220:222" x14ac:dyDescent="0.3">
      <c r="HL1390" s="341"/>
      <c r="HM1390" s="341"/>
      <c r="HN1390" s="341"/>
    </row>
    <row r="1391" spans="220:222" x14ac:dyDescent="0.3">
      <c r="HL1391" s="341"/>
      <c r="HM1391" s="341"/>
      <c r="HN1391" s="341"/>
    </row>
    <row r="1392" spans="220:222" x14ac:dyDescent="0.3">
      <c r="HL1392" s="341"/>
      <c r="HM1392" s="341"/>
      <c r="HN1392" s="341"/>
    </row>
    <row r="1393" spans="220:222" x14ac:dyDescent="0.3">
      <c r="HL1393" s="341"/>
      <c r="HM1393" s="341"/>
      <c r="HN1393" s="341"/>
    </row>
    <row r="1394" spans="220:222" x14ac:dyDescent="0.3">
      <c r="HL1394" s="341"/>
      <c r="HM1394" s="341"/>
      <c r="HN1394" s="341"/>
    </row>
    <row r="1395" spans="220:222" x14ac:dyDescent="0.3">
      <c r="HL1395" s="341"/>
      <c r="HM1395" s="341"/>
      <c r="HN1395" s="341"/>
    </row>
    <row r="1396" spans="220:222" x14ac:dyDescent="0.3">
      <c r="HL1396" s="341"/>
      <c r="HM1396" s="341"/>
      <c r="HN1396" s="341"/>
    </row>
    <row r="1397" spans="220:222" x14ac:dyDescent="0.3">
      <c r="HL1397" s="341"/>
      <c r="HM1397" s="341"/>
      <c r="HN1397" s="341"/>
    </row>
    <row r="1398" spans="220:222" x14ac:dyDescent="0.3">
      <c r="HL1398" s="341"/>
      <c r="HM1398" s="341"/>
      <c r="HN1398" s="341"/>
    </row>
    <row r="1399" spans="220:222" x14ac:dyDescent="0.3">
      <c r="HL1399" s="341"/>
      <c r="HM1399" s="341"/>
      <c r="HN1399" s="341"/>
    </row>
    <row r="1400" spans="220:222" x14ac:dyDescent="0.3">
      <c r="HL1400" s="341"/>
      <c r="HM1400" s="341"/>
      <c r="HN1400" s="341"/>
    </row>
    <row r="1401" spans="220:222" x14ac:dyDescent="0.3">
      <c r="HL1401" s="341"/>
      <c r="HM1401" s="341"/>
      <c r="HN1401" s="341"/>
    </row>
    <row r="1402" spans="220:222" x14ac:dyDescent="0.3">
      <c r="HL1402" s="341"/>
      <c r="HM1402" s="341"/>
      <c r="HN1402" s="341"/>
    </row>
    <row r="1403" spans="220:222" x14ac:dyDescent="0.3">
      <c r="HL1403" s="341"/>
      <c r="HM1403" s="341"/>
      <c r="HN1403" s="341"/>
    </row>
    <row r="1404" spans="220:222" x14ac:dyDescent="0.3">
      <c r="HL1404" s="341"/>
      <c r="HM1404" s="341"/>
      <c r="HN1404" s="341"/>
    </row>
    <row r="1405" spans="220:222" x14ac:dyDescent="0.3">
      <c r="HL1405" s="341"/>
      <c r="HM1405" s="341"/>
      <c r="HN1405" s="341"/>
    </row>
    <row r="1406" spans="220:222" x14ac:dyDescent="0.3">
      <c r="HL1406" s="341"/>
      <c r="HM1406" s="341"/>
      <c r="HN1406" s="341"/>
    </row>
    <row r="1407" spans="220:222" x14ac:dyDescent="0.3">
      <c r="HL1407" s="341"/>
      <c r="HM1407" s="341"/>
      <c r="HN1407" s="341"/>
    </row>
    <row r="1408" spans="220:222" x14ac:dyDescent="0.3">
      <c r="HL1408" s="341"/>
      <c r="HM1408" s="341"/>
      <c r="HN1408" s="341"/>
    </row>
    <row r="1409" spans="220:222" x14ac:dyDescent="0.3">
      <c r="HL1409" s="341"/>
      <c r="HM1409" s="341"/>
      <c r="HN1409" s="341"/>
    </row>
    <row r="1410" spans="220:222" x14ac:dyDescent="0.3">
      <c r="HL1410" s="341"/>
      <c r="HM1410" s="341"/>
      <c r="HN1410" s="341"/>
    </row>
    <row r="1411" spans="220:222" x14ac:dyDescent="0.3">
      <c r="HL1411" s="341"/>
      <c r="HM1411" s="341"/>
      <c r="HN1411" s="341"/>
    </row>
    <row r="1412" spans="220:222" x14ac:dyDescent="0.3">
      <c r="HL1412" s="341"/>
      <c r="HM1412" s="341"/>
      <c r="HN1412" s="341"/>
    </row>
    <row r="1413" spans="220:222" x14ac:dyDescent="0.3">
      <c r="HL1413" s="341"/>
      <c r="HM1413" s="341"/>
      <c r="HN1413" s="341"/>
    </row>
    <row r="1414" spans="220:222" x14ac:dyDescent="0.3">
      <c r="HL1414" s="341"/>
      <c r="HM1414" s="341"/>
      <c r="HN1414" s="341"/>
    </row>
    <row r="1415" spans="220:222" x14ac:dyDescent="0.3">
      <c r="HL1415" s="341"/>
      <c r="HM1415" s="341"/>
      <c r="HN1415" s="341"/>
    </row>
    <row r="1416" spans="220:222" x14ac:dyDescent="0.3">
      <c r="HL1416" s="341"/>
      <c r="HM1416" s="341"/>
      <c r="HN1416" s="341"/>
    </row>
    <row r="1417" spans="220:222" x14ac:dyDescent="0.3">
      <c r="HL1417" s="341"/>
      <c r="HM1417" s="341"/>
      <c r="HN1417" s="341"/>
    </row>
    <row r="1418" spans="220:222" x14ac:dyDescent="0.3">
      <c r="HL1418" s="341"/>
      <c r="HM1418" s="341"/>
      <c r="HN1418" s="341"/>
    </row>
    <row r="1419" spans="220:222" x14ac:dyDescent="0.3">
      <c r="HL1419" s="341"/>
      <c r="HM1419" s="341"/>
      <c r="HN1419" s="341"/>
    </row>
    <row r="1420" spans="220:222" x14ac:dyDescent="0.3">
      <c r="HL1420" s="341"/>
      <c r="HM1420" s="341"/>
      <c r="HN1420" s="341"/>
    </row>
    <row r="1421" spans="220:222" x14ac:dyDescent="0.3">
      <c r="HL1421" s="341"/>
      <c r="HM1421" s="341"/>
      <c r="HN1421" s="341"/>
    </row>
    <row r="1422" spans="220:222" x14ac:dyDescent="0.3">
      <c r="HL1422" s="341"/>
      <c r="HM1422" s="341"/>
      <c r="HN1422" s="341"/>
    </row>
    <row r="1423" spans="220:222" x14ac:dyDescent="0.3">
      <c r="HL1423" s="341"/>
      <c r="HM1423" s="341"/>
      <c r="HN1423" s="341"/>
    </row>
    <row r="1424" spans="220:222" x14ac:dyDescent="0.3">
      <c r="HL1424" s="341"/>
      <c r="HM1424" s="341"/>
      <c r="HN1424" s="341"/>
    </row>
    <row r="1425" spans="220:222" x14ac:dyDescent="0.3">
      <c r="HL1425" s="341"/>
      <c r="HM1425" s="341"/>
      <c r="HN1425" s="341"/>
    </row>
    <row r="1426" spans="220:222" x14ac:dyDescent="0.3">
      <c r="HL1426" s="341"/>
      <c r="HM1426" s="341"/>
      <c r="HN1426" s="341"/>
    </row>
    <row r="1427" spans="220:222" x14ac:dyDescent="0.3">
      <c r="HL1427" s="341"/>
      <c r="HM1427" s="341"/>
      <c r="HN1427" s="341"/>
    </row>
    <row r="1428" spans="220:222" x14ac:dyDescent="0.3">
      <c r="HL1428" s="341"/>
      <c r="HM1428" s="341"/>
      <c r="HN1428" s="341"/>
    </row>
    <row r="1429" spans="220:222" x14ac:dyDescent="0.3">
      <c r="HL1429" s="341"/>
      <c r="HM1429" s="341"/>
      <c r="HN1429" s="341"/>
    </row>
    <row r="1430" spans="220:222" x14ac:dyDescent="0.3">
      <c r="HL1430" s="341"/>
      <c r="HM1430" s="341"/>
      <c r="HN1430" s="341"/>
    </row>
    <row r="1431" spans="220:222" x14ac:dyDescent="0.3">
      <c r="HL1431" s="341"/>
      <c r="HM1431" s="341"/>
      <c r="HN1431" s="341"/>
    </row>
    <row r="1432" spans="220:222" x14ac:dyDescent="0.3">
      <c r="HL1432" s="341"/>
      <c r="HM1432" s="341"/>
      <c r="HN1432" s="341"/>
    </row>
    <row r="1433" spans="220:222" x14ac:dyDescent="0.3">
      <c r="HL1433" s="341"/>
      <c r="HM1433" s="341"/>
      <c r="HN1433" s="341"/>
    </row>
    <row r="1434" spans="220:222" x14ac:dyDescent="0.3">
      <c r="HL1434" s="341"/>
      <c r="HM1434" s="341"/>
      <c r="HN1434" s="341"/>
    </row>
    <row r="1435" spans="220:222" x14ac:dyDescent="0.3">
      <c r="HL1435" s="341"/>
      <c r="HM1435" s="341"/>
      <c r="HN1435" s="341"/>
    </row>
    <row r="1436" spans="220:222" x14ac:dyDescent="0.3">
      <c r="HL1436" s="341"/>
      <c r="HM1436" s="341"/>
      <c r="HN1436" s="341"/>
    </row>
    <row r="1437" spans="220:222" x14ac:dyDescent="0.3">
      <c r="HL1437" s="341"/>
      <c r="HM1437" s="341"/>
      <c r="HN1437" s="341"/>
    </row>
    <row r="1438" spans="220:222" x14ac:dyDescent="0.3">
      <c r="HL1438" s="341"/>
      <c r="HM1438" s="341"/>
      <c r="HN1438" s="341"/>
    </row>
    <row r="1439" spans="220:222" x14ac:dyDescent="0.3">
      <c r="HL1439" s="341"/>
      <c r="HM1439" s="341"/>
      <c r="HN1439" s="341"/>
    </row>
    <row r="1440" spans="220:222" x14ac:dyDescent="0.3">
      <c r="HL1440" s="341"/>
      <c r="HM1440" s="341"/>
      <c r="HN1440" s="341"/>
    </row>
    <row r="1441" spans="220:222" x14ac:dyDescent="0.3">
      <c r="HL1441" s="341"/>
      <c r="HM1441" s="341"/>
      <c r="HN1441" s="341"/>
    </row>
    <row r="1442" spans="220:222" x14ac:dyDescent="0.3">
      <c r="HL1442" s="341"/>
      <c r="HM1442" s="341"/>
      <c r="HN1442" s="341"/>
    </row>
    <row r="1443" spans="220:222" x14ac:dyDescent="0.3">
      <c r="HL1443" s="341"/>
      <c r="HM1443" s="341"/>
      <c r="HN1443" s="341"/>
    </row>
    <row r="1444" spans="220:222" x14ac:dyDescent="0.3">
      <c r="HL1444" s="341"/>
      <c r="HM1444" s="341"/>
      <c r="HN1444" s="341"/>
    </row>
    <row r="1445" spans="220:222" x14ac:dyDescent="0.3">
      <c r="HL1445" s="341"/>
      <c r="HM1445" s="341"/>
      <c r="HN1445" s="341"/>
    </row>
    <row r="1446" spans="220:222" x14ac:dyDescent="0.3">
      <c r="HL1446" s="341"/>
      <c r="HM1446" s="341"/>
      <c r="HN1446" s="341"/>
    </row>
    <row r="1447" spans="220:222" x14ac:dyDescent="0.3">
      <c r="HL1447" s="341"/>
      <c r="HM1447" s="341"/>
      <c r="HN1447" s="341"/>
    </row>
    <row r="1448" spans="220:222" x14ac:dyDescent="0.3">
      <c r="HL1448" s="341"/>
      <c r="HM1448" s="341"/>
      <c r="HN1448" s="341"/>
    </row>
    <row r="1449" spans="220:222" x14ac:dyDescent="0.3">
      <c r="HL1449" s="341"/>
      <c r="HM1449" s="341"/>
      <c r="HN1449" s="341"/>
    </row>
    <row r="1450" spans="220:222" x14ac:dyDescent="0.3">
      <c r="HL1450" s="341"/>
      <c r="HM1450" s="341"/>
      <c r="HN1450" s="341"/>
    </row>
    <row r="1451" spans="220:222" x14ac:dyDescent="0.3">
      <c r="HL1451" s="341"/>
      <c r="HM1451" s="341"/>
      <c r="HN1451" s="341"/>
    </row>
    <row r="1452" spans="220:222" x14ac:dyDescent="0.3">
      <c r="HL1452" s="341"/>
      <c r="HM1452" s="341"/>
      <c r="HN1452" s="341"/>
    </row>
    <row r="1453" spans="220:222" x14ac:dyDescent="0.3">
      <c r="HL1453" s="341"/>
      <c r="HM1453" s="341"/>
      <c r="HN1453" s="341"/>
    </row>
    <row r="1454" spans="220:222" x14ac:dyDescent="0.3">
      <c r="HL1454" s="341"/>
      <c r="HM1454" s="341"/>
      <c r="HN1454" s="341"/>
    </row>
    <row r="1455" spans="220:222" x14ac:dyDescent="0.3">
      <c r="HL1455" s="341"/>
      <c r="HM1455" s="341"/>
      <c r="HN1455" s="341"/>
    </row>
    <row r="1456" spans="220:222" x14ac:dyDescent="0.3">
      <c r="HL1456" s="341"/>
      <c r="HM1456" s="341"/>
      <c r="HN1456" s="341"/>
    </row>
    <row r="1457" spans="220:222" x14ac:dyDescent="0.3">
      <c r="HL1457" s="341"/>
      <c r="HM1457" s="341"/>
      <c r="HN1457" s="341"/>
    </row>
    <row r="1458" spans="220:222" x14ac:dyDescent="0.3">
      <c r="HL1458" s="341"/>
      <c r="HM1458" s="341"/>
      <c r="HN1458" s="341"/>
    </row>
    <row r="1459" spans="220:222" x14ac:dyDescent="0.3">
      <c r="HL1459" s="341"/>
      <c r="HM1459" s="341"/>
      <c r="HN1459" s="341"/>
    </row>
    <row r="1460" spans="220:222" x14ac:dyDescent="0.3">
      <c r="HL1460" s="341"/>
      <c r="HM1460" s="341"/>
      <c r="HN1460" s="341"/>
    </row>
    <row r="1461" spans="220:222" x14ac:dyDescent="0.3">
      <c r="HL1461" s="341"/>
      <c r="HM1461" s="341"/>
      <c r="HN1461" s="341"/>
    </row>
    <row r="1462" spans="220:222" x14ac:dyDescent="0.3">
      <c r="HL1462" s="341"/>
      <c r="HM1462" s="341"/>
      <c r="HN1462" s="341"/>
    </row>
    <row r="1463" spans="220:222" x14ac:dyDescent="0.3">
      <c r="HL1463" s="341"/>
      <c r="HM1463" s="341"/>
      <c r="HN1463" s="341"/>
    </row>
    <row r="1464" spans="220:222" x14ac:dyDescent="0.3">
      <c r="HL1464" s="341"/>
      <c r="HM1464" s="341"/>
      <c r="HN1464" s="341"/>
    </row>
    <row r="1465" spans="220:222" x14ac:dyDescent="0.3">
      <c r="HL1465" s="341"/>
      <c r="HM1465" s="341"/>
      <c r="HN1465" s="341"/>
    </row>
    <row r="1466" spans="220:222" x14ac:dyDescent="0.3">
      <c r="HL1466" s="341"/>
      <c r="HM1466" s="341"/>
      <c r="HN1466" s="341"/>
    </row>
    <row r="1467" spans="220:222" x14ac:dyDescent="0.3">
      <c r="HL1467" s="341"/>
      <c r="HM1467" s="341"/>
      <c r="HN1467" s="341"/>
    </row>
    <row r="1468" spans="220:222" x14ac:dyDescent="0.3">
      <c r="HL1468" s="341"/>
      <c r="HM1468" s="341"/>
      <c r="HN1468" s="341"/>
    </row>
    <row r="1469" spans="220:222" x14ac:dyDescent="0.3">
      <c r="HL1469" s="341"/>
      <c r="HM1469" s="341"/>
      <c r="HN1469" s="341"/>
    </row>
    <row r="1470" spans="220:222" x14ac:dyDescent="0.3">
      <c r="HL1470" s="341"/>
      <c r="HM1470" s="341"/>
      <c r="HN1470" s="341"/>
    </row>
    <row r="1471" spans="220:222" x14ac:dyDescent="0.3">
      <c r="HL1471" s="341"/>
      <c r="HM1471" s="341"/>
      <c r="HN1471" s="341"/>
    </row>
    <row r="1472" spans="220:222" x14ac:dyDescent="0.3">
      <c r="HL1472" s="341"/>
      <c r="HM1472" s="341"/>
      <c r="HN1472" s="341"/>
    </row>
    <row r="1473" spans="220:222" x14ac:dyDescent="0.3">
      <c r="HL1473" s="341"/>
      <c r="HM1473" s="341"/>
      <c r="HN1473" s="341"/>
    </row>
    <row r="1474" spans="220:222" x14ac:dyDescent="0.3">
      <c r="HL1474" s="341"/>
      <c r="HM1474" s="341"/>
      <c r="HN1474" s="341"/>
    </row>
    <row r="1475" spans="220:222" x14ac:dyDescent="0.3">
      <c r="HL1475" s="341"/>
      <c r="HM1475" s="341"/>
      <c r="HN1475" s="341"/>
    </row>
    <row r="1476" spans="220:222" x14ac:dyDescent="0.3">
      <c r="HL1476" s="341"/>
      <c r="HM1476" s="341"/>
      <c r="HN1476" s="341"/>
    </row>
    <row r="1477" spans="220:222" x14ac:dyDescent="0.3">
      <c r="HL1477" s="341"/>
      <c r="HM1477" s="341"/>
      <c r="HN1477" s="341"/>
    </row>
    <row r="1478" spans="220:222" x14ac:dyDescent="0.3">
      <c r="HL1478" s="341"/>
      <c r="HM1478" s="341"/>
      <c r="HN1478" s="341"/>
    </row>
    <row r="1479" spans="220:222" x14ac:dyDescent="0.3">
      <c r="HL1479" s="341"/>
      <c r="HM1479" s="341"/>
      <c r="HN1479" s="341"/>
    </row>
    <row r="1480" spans="220:222" x14ac:dyDescent="0.3">
      <c r="HL1480" s="341"/>
      <c r="HM1480" s="341"/>
      <c r="HN1480" s="341"/>
    </row>
    <row r="1481" spans="220:222" x14ac:dyDescent="0.3">
      <c r="HL1481" s="341"/>
      <c r="HM1481" s="341"/>
      <c r="HN1481" s="341"/>
    </row>
    <row r="1482" spans="220:222" x14ac:dyDescent="0.3">
      <c r="HL1482" s="341"/>
      <c r="HM1482" s="341"/>
      <c r="HN1482" s="341"/>
    </row>
    <row r="1483" spans="220:222" x14ac:dyDescent="0.3">
      <c r="HL1483" s="341"/>
      <c r="HM1483" s="341"/>
      <c r="HN1483" s="341"/>
    </row>
    <row r="1484" spans="220:222" x14ac:dyDescent="0.3">
      <c r="HL1484" s="341"/>
      <c r="HM1484" s="341"/>
      <c r="HN1484" s="341"/>
    </row>
    <row r="1485" spans="220:222" x14ac:dyDescent="0.3">
      <c r="HL1485" s="341"/>
      <c r="HM1485" s="341"/>
      <c r="HN1485" s="341"/>
    </row>
    <row r="1486" spans="220:222" x14ac:dyDescent="0.3">
      <c r="HL1486" s="341"/>
      <c r="HM1486" s="341"/>
      <c r="HN1486" s="341"/>
    </row>
    <row r="1487" spans="220:222" x14ac:dyDescent="0.3">
      <c r="HL1487" s="341"/>
      <c r="HM1487" s="341"/>
      <c r="HN1487" s="341"/>
    </row>
    <row r="1488" spans="220:222" x14ac:dyDescent="0.3">
      <c r="HL1488" s="341"/>
      <c r="HM1488" s="341"/>
      <c r="HN1488" s="341"/>
    </row>
    <row r="1489" spans="220:222" x14ac:dyDescent="0.3">
      <c r="HL1489" s="341"/>
      <c r="HM1489" s="341"/>
      <c r="HN1489" s="341"/>
    </row>
    <row r="1490" spans="220:222" x14ac:dyDescent="0.3">
      <c r="HL1490" s="341"/>
      <c r="HM1490" s="341"/>
      <c r="HN1490" s="341"/>
    </row>
    <row r="1491" spans="220:222" x14ac:dyDescent="0.3">
      <c r="HL1491" s="341"/>
      <c r="HM1491" s="341"/>
      <c r="HN1491" s="341"/>
    </row>
    <row r="1492" spans="220:222" x14ac:dyDescent="0.3">
      <c r="HL1492" s="341"/>
      <c r="HM1492" s="341"/>
      <c r="HN1492" s="341"/>
    </row>
    <row r="1493" spans="220:222" x14ac:dyDescent="0.3">
      <c r="HL1493" s="341"/>
      <c r="HM1493" s="341"/>
      <c r="HN1493" s="341"/>
    </row>
    <row r="1494" spans="220:222" x14ac:dyDescent="0.3">
      <c r="HL1494" s="341"/>
      <c r="HM1494" s="341"/>
      <c r="HN1494" s="341"/>
    </row>
    <row r="1495" spans="220:222" x14ac:dyDescent="0.3">
      <c r="HL1495" s="341"/>
      <c r="HM1495" s="341"/>
      <c r="HN1495" s="341"/>
    </row>
    <row r="1496" spans="220:222" x14ac:dyDescent="0.3">
      <c r="HL1496" s="341"/>
      <c r="HM1496" s="341"/>
      <c r="HN1496" s="341"/>
    </row>
    <row r="1497" spans="220:222" x14ac:dyDescent="0.3">
      <c r="HL1497" s="341"/>
      <c r="HM1497" s="341"/>
      <c r="HN1497" s="341"/>
    </row>
    <row r="1498" spans="220:222" x14ac:dyDescent="0.3">
      <c r="HL1498" s="341"/>
      <c r="HM1498" s="341"/>
      <c r="HN1498" s="341"/>
    </row>
    <row r="1499" spans="220:222" x14ac:dyDescent="0.3">
      <c r="HL1499" s="341"/>
      <c r="HM1499" s="341"/>
      <c r="HN1499" s="341"/>
    </row>
    <row r="1500" spans="220:222" x14ac:dyDescent="0.3">
      <c r="HL1500" s="341"/>
      <c r="HM1500" s="341"/>
      <c r="HN1500" s="341"/>
    </row>
    <row r="1501" spans="220:222" x14ac:dyDescent="0.3">
      <c r="HL1501" s="341"/>
      <c r="HM1501" s="341"/>
      <c r="HN1501" s="341"/>
    </row>
    <row r="1502" spans="220:222" x14ac:dyDescent="0.3">
      <c r="HL1502" s="341"/>
      <c r="HM1502" s="341"/>
      <c r="HN1502" s="341"/>
    </row>
    <row r="1503" spans="220:222" x14ac:dyDescent="0.3">
      <c r="HL1503" s="341"/>
      <c r="HM1503" s="341"/>
      <c r="HN1503" s="341"/>
    </row>
    <row r="1504" spans="220:222" x14ac:dyDescent="0.3">
      <c r="HL1504" s="341"/>
      <c r="HM1504" s="341"/>
      <c r="HN1504" s="341"/>
    </row>
    <row r="1505" spans="220:222" x14ac:dyDescent="0.3">
      <c r="HL1505" s="341"/>
      <c r="HM1505" s="341"/>
      <c r="HN1505" s="341"/>
    </row>
    <row r="1506" spans="220:222" x14ac:dyDescent="0.3">
      <c r="HL1506" s="341"/>
      <c r="HM1506" s="341"/>
      <c r="HN1506" s="341"/>
    </row>
    <row r="1507" spans="220:222" x14ac:dyDescent="0.3">
      <c r="HL1507" s="341"/>
      <c r="HM1507" s="341"/>
      <c r="HN1507" s="341"/>
    </row>
    <row r="1508" spans="220:222" x14ac:dyDescent="0.3">
      <c r="HL1508" s="341"/>
      <c r="HM1508" s="341"/>
      <c r="HN1508" s="341"/>
    </row>
    <row r="1509" spans="220:222" x14ac:dyDescent="0.3">
      <c r="HL1509" s="341"/>
      <c r="HM1509" s="341"/>
      <c r="HN1509" s="341"/>
    </row>
    <row r="1510" spans="220:222" x14ac:dyDescent="0.3">
      <c r="HL1510" s="341"/>
      <c r="HM1510" s="341"/>
      <c r="HN1510" s="341"/>
    </row>
    <row r="1511" spans="220:222" x14ac:dyDescent="0.3">
      <c r="HL1511" s="341"/>
      <c r="HM1511" s="341"/>
      <c r="HN1511" s="341"/>
    </row>
    <row r="1512" spans="220:222" x14ac:dyDescent="0.3">
      <c r="HL1512" s="341"/>
      <c r="HM1512" s="341"/>
      <c r="HN1512" s="341"/>
    </row>
    <row r="1513" spans="220:222" x14ac:dyDescent="0.3">
      <c r="HL1513" s="341"/>
      <c r="HM1513" s="341"/>
      <c r="HN1513" s="341"/>
    </row>
    <row r="1514" spans="220:222" x14ac:dyDescent="0.3">
      <c r="HL1514" s="341"/>
      <c r="HM1514" s="341"/>
      <c r="HN1514" s="341"/>
    </row>
    <row r="1515" spans="220:222" x14ac:dyDescent="0.3">
      <c r="HL1515" s="341"/>
      <c r="HM1515" s="341"/>
      <c r="HN1515" s="341"/>
    </row>
    <row r="1516" spans="220:222" x14ac:dyDescent="0.3">
      <c r="HL1516" s="341"/>
      <c r="HM1516" s="341"/>
      <c r="HN1516" s="341"/>
    </row>
    <row r="1517" spans="220:222" x14ac:dyDescent="0.3">
      <c r="HL1517" s="341"/>
      <c r="HM1517" s="341"/>
      <c r="HN1517" s="341"/>
    </row>
    <row r="1518" spans="220:222" x14ac:dyDescent="0.3">
      <c r="HL1518" s="341"/>
      <c r="HM1518" s="341"/>
      <c r="HN1518" s="341"/>
    </row>
    <row r="1519" spans="220:222" x14ac:dyDescent="0.3">
      <c r="HL1519" s="341"/>
      <c r="HM1519" s="341"/>
      <c r="HN1519" s="341"/>
    </row>
    <row r="1520" spans="220:222" x14ac:dyDescent="0.3">
      <c r="HL1520" s="341"/>
      <c r="HM1520" s="341"/>
      <c r="HN1520" s="341"/>
    </row>
    <row r="1521" spans="220:222" x14ac:dyDescent="0.3">
      <c r="HL1521" s="341"/>
      <c r="HM1521" s="341"/>
      <c r="HN1521" s="341"/>
    </row>
    <row r="1522" spans="220:222" x14ac:dyDescent="0.3">
      <c r="HL1522" s="341"/>
      <c r="HM1522" s="341"/>
      <c r="HN1522" s="341"/>
    </row>
    <row r="1523" spans="220:222" x14ac:dyDescent="0.3">
      <c r="HL1523" s="341"/>
      <c r="HM1523" s="341"/>
      <c r="HN1523" s="341"/>
    </row>
    <row r="1524" spans="220:222" x14ac:dyDescent="0.3">
      <c r="HL1524" s="341"/>
      <c r="HM1524" s="341"/>
      <c r="HN1524" s="341"/>
    </row>
    <row r="1525" spans="220:222" x14ac:dyDescent="0.3">
      <c r="HL1525" s="341"/>
      <c r="HM1525" s="341"/>
      <c r="HN1525" s="341"/>
    </row>
    <row r="1526" spans="220:222" x14ac:dyDescent="0.3">
      <c r="HL1526" s="341"/>
      <c r="HM1526" s="341"/>
      <c r="HN1526" s="341"/>
    </row>
    <row r="1527" spans="220:222" x14ac:dyDescent="0.3">
      <c r="HL1527" s="341"/>
      <c r="HM1527" s="341"/>
      <c r="HN1527" s="341"/>
    </row>
    <row r="1528" spans="220:222" x14ac:dyDescent="0.3">
      <c r="HL1528" s="341"/>
      <c r="HM1528" s="341"/>
      <c r="HN1528" s="341"/>
    </row>
    <row r="1529" spans="220:222" x14ac:dyDescent="0.3">
      <c r="HL1529" s="341"/>
      <c r="HM1529" s="341"/>
      <c r="HN1529" s="341"/>
    </row>
    <row r="1530" spans="220:222" x14ac:dyDescent="0.3">
      <c r="HL1530" s="341"/>
      <c r="HM1530" s="341"/>
      <c r="HN1530" s="341"/>
    </row>
    <row r="1531" spans="220:222" x14ac:dyDescent="0.3">
      <c r="HL1531" s="341"/>
      <c r="HM1531" s="341"/>
      <c r="HN1531" s="341"/>
    </row>
    <row r="1532" spans="220:222" x14ac:dyDescent="0.3">
      <c r="HL1532" s="341"/>
      <c r="HM1532" s="341"/>
      <c r="HN1532" s="341"/>
    </row>
    <row r="1533" spans="220:222" x14ac:dyDescent="0.3">
      <c r="HL1533" s="341"/>
      <c r="HM1533" s="341"/>
      <c r="HN1533" s="341"/>
    </row>
    <row r="1534" spans="220:222" x14ac:dyDescent="0.3">
      <c r="HL1534" s="341"/>
      <c r="HM1534" s="341"/>
      <c r="HN1534" s="341"/>
    </row>
    <row r="1535" spans="220:222" x14ac:dyDescent="0.3">
      <c r="HL1535" s="341"/>
      <c r="HM1535" s="341"/>
      <c r="HN1535" s="341"/>
    </row>
    <row r="1536" spans="220:222" x14ac:dyDescent="0.3">
      <c r="HL1536" s="341"/>
      <c r="HM1536" s="341"/>
      <c r="HN1536" s="341"/>
    </row>
    <row r="1537" spans="220:222" x14ac:dyDescent="0.3">
      <c r="HL1537" s="341"/>
      <c r="HM1537" s="341"/>
      <c r="HN1537" s="341"/>
    </row>
    <row r="1538" spans="220:222" x14ac:dyDescent="0.3">
      <c r="HL1538" s="341"/>
      <c r="HM1538" s="341"/>
      <c r="HN1538" s="341"/>
    </row>
    <row r="1539" spans="220:222" x14ac:dyDescent="0.3">
      <c r="HL1539" s="341"/>
      <c r="HM1539" s="341"/>
      <c r="HN1539" s="341"/>
    </row>
    <row r="1540" spans="220:222" x14ac:dyDescent="0.3">
      <c r="HL1540" s="341"/>
      <c r="HM1540" s="341"/>
      <c r="HN1540" s="341"/>
    </row>
    <row r="1541" spans="220:222" x14ac:dyDescent="0.3">
      <c r="HL1541" s="341"/>
      <c r="HM1541" s="341"/>
      <c r="HN1541" s="341"/>
    </row>
    <row r="1542" spans="220:222" x14ac:dyDescent="0.3">
      <c r="HL1542" s="341"/>
      <c r="HM1542" s="341"/>
      <c r="HN1542" s="341"/>
    </row>
    <row r="1543" spans="220:222" x14ac:dyDescent="0.3">
      <c r="HL1543" s="341"/>
      <c r="HM1543" s="341"/>
      <c r="HN1543" s="341"/>
    </row>
    <row r="1544" spans="220:222" x14ac:dyDescent="0.3">
      <c r="HL1544" s="341"/>
      <c r="HM1544" s="341"/>
      <c r="HN1544" s="341"/>
    </row>
    <row r="1545" spans="220:222" x14ac:dyDescent="0.3">
      <c r="HL1545" s="341"/>
      <c r="HM1545" s="341"/>
      <c r="HN1545" s="341"/>
    </row>
    <row r="1546" spans="220:222" x14ac:dyDescent="0.3">
      <c r="HL1546" s="341"/>
      <c r="HM1546" s="341"/>
      <c r="HN1546" s="341"/>
    </row>
    <row r="1547" spans="220:222" x14ac:dyDescent="0.3">
      <c r="HL1547" s="341"/>
      <c r="HM1547" s="341"/>
      <c r="HN1547" s="341"/>
    </row>
    <row r="1548" spans="220:222" x14ac:dyDescent="0.3">
      <c r="HL1548" s="341"/>
      <c r="HM1548" s="341"/>
      <c r="HN1548" s="341"/>
    </row>
    <row r="1549" spans="220:222" x14ac:dyDescent="0.3">
      <c r="HL1549" s="341"/>
      <c r="HM1549" s="341"/>
      <c r="HN1549" s="341"/>
    </row>
    <row r="1550" spans="220:222" x14ac:dyDescent="0.3">
      <c r="HL1550" s="341"/>
      <c r="HM1550" s="341"/>
      <c r="HN1550" s="341"/>
    </row>
    <row r="1551" spans="220:222" x14ac:dyDescent="0.3">
      <c r="HL1551" s="341"/>
      <c r="HM1551" s="341"/>
      <c r="HN1551" s="341"/>
    </row>
    <row r="1552" spans="220:222" x14ac:dyDescent="0.3">
      <c r="HL1552" s="341"/>
      <c r="HM1552" s="341"/>
      <c r="HN1552" s="341"/>
    </row>
    <row r="1553" spans="220:222" x14ac:dyDescent="0.3">
      <c r="HL1553" s="341"/>
      <c r="HM1553" s="341"/>
      <c r="HN1553" s="341"/>
    </row>
    <row r="1554" spans="220:222" x14ac:dyDescent="0.3">
      <c r="HL1554" s="341"/>
      <c r="HM1554" s="341"/>
      <c r="HN1554" s="341"/>
    </row>
    <row r="1555" spans="220:222" x14ac:dyDescent="0.3">
      <c r="HL1555" s="341"/>
      <c r="HM1555" s="341"/>
      <c r="HN1555" s="341"/>
    </row>
    <row r="1556" spans="220:222" x14ac:dyDescent="0.3">
      <c r="HL1556" s="341"/>
      <c r="HM1556" s="341"/>
      <c r="HN1556" s="341"/>
    </row>
    <row r="1557" spans="220:222" x14ac:dyDescent="0.3">
      <c r="HL1557" s="341"/>
      <c r="HM1557" s="341"/>
      <c r="HN1557" s="341"/>
    </row>
    <row r="1558" spans="220:222" x14ac:dyDescent="0.3">
      <c r="HL1558" s="341"/>
      <c r="HM1558" s="341"/>
      <c r="HN1558" s="341"/>
    </row>
    <row r="1559" spans="220:222" x14ac:dyDescent="0.3">
      <c r="HL1559" s="341"/>
      <c r="HM1559" s="341"/>
      <c r="HN1559" s="341"/>
    </row>
    <row r="1560" spans="220:222" x14ac:dyDescent="0.3">
      <c r="HL1560" s="341"/>
      <c r="HM1560" s="341"/>
      <c r="HN1560" s="341"/>
    </row>
    <row r="1561" spans="220:222" x14ac:dyDescent="0.3">
      <c r="HL1561" s="341"/>
      <c r="HM1561" s="341"/>
      <c r="HN1561" s="341"/>
    </row>
    <row r="1562" spans="220:222" x14ac:dyDescent="0.3">
      <c r="HL1562" s="341"/>
      <c r="HM1562" s="341"/>
      <c r="HN1562" s="341"/>
    </row>
    <row r="1563" spans="220:222" x14ac:dyDescent="0.3">
      <c r="HL1563" s="341"/>
      <c r="HM1563" s="341"/>
      <c r="HN1563" s="341"/>
    </row>
    <row r="1564" spans="220:222" x14ac:dyDescent="0.3">
      <c r="HL1564" s="341"/>
      <c r="HM1564" s="341"/>
      <c r="HN1564" s="341"/>
    </row>
    <row r="1565" spans="220:222" x14ac:dyDescent="0.3">
      <c r="HL1565" s="341"/>
      <c r="HM1565" s="341"/>
      <c r="HN1565" s="341"/>
    </row>
    <row r="1566" spans="220:222" x14ac:dyDescent="0.3">
      <c r="HL1566" s="341"/>
      <c r="HM1566" s="341"/>
      <c r="HN1566" s="341"/>
    </row>
    <row r="1567" spans="220:222" x14ac:dyDescent="0.3">
      <c r="HL1567" s="341"/>
      <c r="HM1567" s="341"/>
      <c r="HN1567" s="341"/>
    </row>
    <row r="1568" spans="220:222" x14ac:dyDescent="0.3">
      <c r="HL1568" s="341"/>
      <c r="HM1568" s="341"/>
      <c r="HN1568" s="341"/>
    </row>
    <row r="1569" spans="220:222" x14ac:dyDescent="0.3">
      <c r="HL1569" s="341"/>
      <c r="HM1569" s="341"/>
      <c r="HN1569" s="341"/>
    </row>
    <row r="1570" spans="220:222" x14ac:dyDescent="0.3">
      <c r="HL1570" s="341"/>
      <c r="HM1570" s="341"/>
      <c r="HN1570" s="341"/>
    </row>
    <row r="1571" spans="220:222" x14ac:dyDescent="0.3">
      <c r="HL1571" s="341"/>
      <c r="HM1571" s="341"/>
      <c r="HN1571" s="341"/>
    </row>
    <row r="1572" spans="220:222" x14ac:dyDescent="0.3">
      <c r="HL1572" s="341"/>
      <c r="HM1572" s="341"/>
      <c r="HN1572" s="341"/>
    </row>
    <row r="1573" spans="220:222" x14ac:dyDescent="0.3">
      <c r="HL1573" s="341"/>
      <c r="HM1573" s="341"/>
      <c r="HN1573" s="341"/>
    </row>
    <row r="1574" spans="220:222" x14ac:dyDescent="0.3">
      <c r="HL1574" s="341"/>
      <c r="HM1574" s="341"/>
      <c r="HN1574" s="341"/>
    </row>
    <row r="1575" spans="220:222" x14ac:dyDescent="0.3">
      <c r="HL1575" s="341"/>
      <c r="HM1575" s="341"/>
      <c r="HN1575" s="341"/>
    </row>
    <row r="1576" spans="220:222" x14ac:dyDescent="0.3">
      <c r="HL1576" s="341"/>
      <c r="HM1576" s="341"/>
      <c r="HN1576" s="341"/>
    </row>
    <row r="1577" spans="220:222" x14ac:dyDescent="0.3">
      <c r="HL1577" s="341"/>
      <c r="HM1577" s="341"/>
      <c r="HN1577" s="341"/>
    </row>
    <row r="1578" spans="220:222" x14ac:dyDescent="0.3">
      <c r="HL1578" s="341"/>
      <c r="HM1578" s="341"/>
      <c r="HN1578" s="341"/>
    </row>
    <row r="1579" spans="220:222" x14ac:dyDescent="0.3">
      <c r="HL1579" s="341"/>
      <c r="HM1579" s="341"/>
      <c r="HN1579" s="341"/>
    </row>
    <row r="1580" spans="220:222" x14ac:dyDescent="0.3">
      <c r="HL1580" s="341"/>
      <c r="HM1580" s="341"/>
      <c r="HN1580" s="341"/>
    </row>
    <row r="1581" spans="220:222" x14ac:dyDescent="0.3">
      <c r="HL1581" s="341"/>
      <c r="HM1581" s="341"/>
      <c r="HN1581" s="341"/>
    </row>
    <row r="1582" spans="220:222" x14ac:dyDescent="0.3">
      <c r="HL1582" s="341"/>
      <c r="HM1582" s="341"/>
      <c r="HN1582" s="341"/>
    </row>
    <row r="1583" spans="220:222" x14ac:dyDescent="0.3">
      <c r="HL1583" s="341"/>
      <c r="HM1583" s="341"/>
      <c r="HN1583" s="341"/>
    </row>
    <row r="1584" spans="220:222" x14ac:dyDescent="0.3">
      <c r="HL1584" s="341"/>
      <c r="HM1584" s="341"/>
      <c r="HN1584" s="341"/>
    </row>
    <row r="1585" spans="220:222" x14ac:dyDescent="0.3">
      <c r="HL1585" s="341"/>
      <c r="HM1585" s="341"/>
      <c r="HN1585" s="341"/>
    </row>
    <row r="1586" spans="220:222" x14ac:dyDescent="0.3">
      <c r="HL1586" s="341"/>
      <c r="HM1586" s="341"/>
      <c r="HN1586" s="341"/>
    </row>
    <row r="1587" spans="220:222" x14ac:dyDescent="0.3">
      <c r="HL1587" s="341"/>
      <c r="HM1587" s="341"/>
      <c r="HN1587" s="341"/>
    </row>
    <row r="1588" spans="220:222" x14ac:dyDescent="0.3">
      <c r="HL1588" s="341"/>
      <c r="HM1588" s="341"/>
      <c r="HN1588" s="341"/>
    </row>
    <row r="1589" spans="220:222" x14ac:dyDescent="0.3">
      <c r="HL1589" s="341"/>
      <c r="HM1589" s="341"/>
      <c r="HN1589" s="341"/>
    </row>
    <row r="1590" spans="220:222" x14ac:dyDescent="0.3">
      <c r="HL1590" s="341"/>
      <c r="HM1590" s="341"/>
      <c r="HN1590" s="341"/>
    </row>
    <row r="1591" spans="220:222" x14ac:dyDescent="0.3">
      <c r="HL1591" s="341"/>
      <c r="HM1591" s="341"/>
      <c r="HN1591" s="341"/>
    </row>
    <row r="1592" spans="220:222" x14ac:dyDescent="0.3">
      <c r="HL1592" s="341"/>
      <c r="HM1592" s="341"/>
      <c r="HN1592" s="341"/>
    </row>
    <row r="1593" spans="220:222" x14ac:dyDescent="0.3">
      <c r="HL1593" s="341"/>
      <c r="HM1593" s="341"/>
      <c r="HN1593" s="341"/>
    </row>
    <row r="1594" spans="220:222" x14ac:dyDescent="0.3">
      <c r="HL1594" s="341"/>
      <c r="HM1594" s="341"/>
      <c r="HN1594" s="341"/>
    </row>
    <row r="1595" spans="220:222" x14ac:dyDescent="0.3">
      <c r="HL1595" s="341"/>
      <c r="HM1595" s="341"/>
      <c r="HN1595" s="341"/>
    </row>
    <row r="1596" spans="220:222" x14ac:dyDescent="0.3">
      <c r="HL1596" s="341"/>
      <c r="HM1596" s="341"/>
      <c r="HN1596" s="341"/>
    </row>
    <row r="1597" spans="220:222" x14ac:dyDescent="0.3">
      <c r="HL1597" s="341"/>
      <c r="HM1597" s="341"/>
      <c r="HN1597" s="341"/>
    </row>
    <row r="1598" spans="220:222" x14ac:dyDescent="0.3">
      <c r="HL1598" s="341"/>
      <c r="HM1598" s="341"/>
      <c r="HN1598" s="341"/>
    </row>
    <row r="1599" spans="220:222" x14ac:dyDescent="0.3">
      <c r="HL1599" s="341"/>
      <c r="HM1599" s="341"/>
      <c r="HN1599" s="341"/>
    </row>
    <row r="1600" spans="220:222" x14ac:dyDescent="0.3">
      <c r="HL1600" s="341"/>
      <c r="HM1600" s="341"/>
      <c r="HN1600" s="341"/>
    </row>
    <row r="1601" spans="220:222" x14ac:dyDescent="0.3">
      <c r="HL1601" s="341"/>
      <c r="HM1601" s="341"/>
      <c r="HN1601" s="341"/>
    </row>
    <row r="1602" spans="220:222" x14ac:dyDescent="0.3">
      <c r="HL1602" s="341"/>
      <c r="HM1602" s="341"/>
      <c r="HN1602" s="341"/>
    </row>
    <row r="1603" spans="220:222" x14ac:dyDescent="0.3">
      <c r="HL1603" s="341"/>
      <c r="HM1603" s="341"/>
      <c r="HN1603" s="341"/>
    </row>
    <row r="1604" spans="220:222" x14ac:dyDescent="0.3">
      <c r="HL1604" s="341"/>
      <c r="HM1604" s="341"/>
      <c r="HN1604" s="341"/>
    </row>
    <row r="1605" spans="220:222" x14ac:dyDescent="0.3">
      <c r="HL1605" s="341"/>
      <c r="HM1605" s="341"/>
      <c r="HN1605" s="341"/>
    </row>
    <row r="1606" spans="220:222" x14ac:dyDescent="0.3">
      <c r="HL1606" s="341"/>
      <c r="HM1606" s="341"/>
      <c r="HN1606" s="341"/>
    </row>
    <row r="1607" spans="220:222" x14ac:dyDescent="0.3">
      <c r="HL1607" s="341"/>
      <c r="HM1607" s="341"/>
      <c r="HN1607" s="341"/>
    </row>
    <row r="1608" spans="220:222" x14ac:dyDescent="0.3">
      <c r="HL1608" s="341"/>
      <c r="HM1608" s="341"/>
      <c r="HN1608" s="341"/>
    </row>
    <row r="1609" spans="220:222" x14ac:dyDescent="0.3">
      <c r="HL1609" s="341"/>
      <c r="HM1609" s="341"/>
      <c r="HN1609" s="341"/>
    </row>
    <row r="1610" spans="220:222" x14ac:dyDescent="0.3">
      <c r="HL1610" s="341"/>
      <c r="HM1610" s="341"/>
      <c r="HN1610" s="341"/>
    </row>
    <row r="1611" spans="220:222" x14ac:dyDescent="0.3">
      <c r="HL1611" s="341"/>
      <c r="HM1611" s="341"/>
      <c r="HN1611" s="341"/>
    </row>
    <row r="1612" spans="220:222" x14ac:dyDescent="0.3">
      <c r="HL1612" s="341"/>
      <c r="HM1612" s="341"/>
      <c r="HN1612" s="341"/>
    </row>
    <row r="1613" spans="220:222" x14ac:dyDescent="0.3">
      <c r="HL1613" s="341"/>
      <c r="HM1613" s="341"/>
      <c r="HN1613" s="341"/>
    </row>
    <row r="1614" spans="220:222" x14ac:dyDescent="0.3">
      <c r="HL1614" s="341"/>
      <c r="HM1614" s="341"/>
      <c r="HN1614" s="341"/>
    </row>
    <row r="1615" spans="220:222" x14ac:dyDescent="0.3">
      <c r="HL1615" s="341"/>
      <c r="HM1615" s="341"/>
      <c r="HN1615" s="341"/>
    </row>
    <row r="1616" spans="220:222" x14ac:dyDescent="0.3">
      <c r="HL1616" s="341"/>
      <c r="HM1616" s="341"/>
      <c r="HN1616" s="341"/>
    </row>
    <row r="1617" spans="220:222" x14ac:dyDescent="0.3">
      <c r="HL1617" s="341"/>
      <c r="HM1617" s="341"/>
      <c r="HN1617" s="341"/>
    </row>
    <row r="1618" spans="220:222" x14ac:dyDescent="0.3">
      <c r="HL1618" s="341"/>
      <c r="HM1618" s="341"/>
      <c r="HN1618" s="341"/>
    </row>
    <row r="1619" spans="220:222" x14ac:dyDescent="0.3">
      <c r="HL1619" s="341"/>
      <c r="HM1619" s="341"/>
      <c r="HN1619" s="341"/>
    </row>
    <row r="1620" spans="220:222" x14ac:dyDescent="0.3">
      <c r="HL1620" s="341"/>
      <c r="HM1620" s="341"/>
      <c r="HN1620" s="341"/>
    </row>
    <row r="1621" spans="220:222" x14ac:dyDescent="0.3">
      <c r="HL1621" s="341"/>
      <c r="HM1621" s="341"/>
      <c r="HN1621" s="341"/>
    </row>
    <row r="1622" spans="220:222" x14ac:dyDescent="0.3">
      <c r="HL1622" s="341"/>
      <c r="HM1622" s="341"/>
      <c r="HN1622" s="341"/>
    </row>
    <row r="1623" spans="220:222" x14ac:dyDescent="0.3">
      <c r="HL1623" s="341"/>
      <c r="HM1623" s="341"/>
      <c r="HN1623" s="341"/>
    </row>
    <row r="1624" spans="220:222" x14ac:dyDescent="0.3">
      <c r="HL1624" s="341"/>
      <c r="HM1624" s="341"/>
      <c r="HN1624" s="341"/>
    </row>
    <row r="1625" spans="220:222" x14ac:dyDescent="0.3">
      <c r="HL1625" s="341"/>
      <c r="HM1625" s="341"/>
      <c r="HN1625" s="341"/>
    </row>
    <row r="1626" spans="220:222" x14ac:dyDescent="0.3">
      <c r="HL1626" s="341"/>
      <c r="HM1626" s="341"/>
      <c r="HN1626" s="341"/>
    </row>
    <row r="1627" spans="220:222" x14ac:dyDescent="0.3">
      <c r="HL1627" s="341"/>
      <c r="HM1627" s="341"/>
      <c r="HN1627" s="341"/>
    </row>
    <row r="1628" spans="220:222" x14ac:dyDescent="0.3">
      <c r="HL1628" s="341"/>
      <c r="HM1628" s="341"/>
      <c r="HN1628" s="341"/>
    </row>
    <row r="1629" spans="220:222" x14ac:dyDescent="0.3">
      <c r="HL1629" s="341"/>
      <c r="HM1629" s="341"/>
      <c r="HN1629" s="341"/>
    </row>
    <row r="1630" spans="220:222" x14ac:dyDescent="0.3">
      <c r="HL1630" s="341"/>
      <c r="HM1630" s="341"/>
      <c r="HN1630" s="341"/>
    </row>
    <row r="1631" spans="220:222" x14ac:dyDescent="0.3">
      <c r="HL1631" s="341"/>
      <c r="HM1631" s="341"/>
      <c r="HN1631" s="341"/>
    </row>
    <row r="1632" spans="220:222" x14ac:dyDescent="0.3">
      <c r="HL1632" s="341"/>
      <c r="HM1632" s="341"/>
      <c r="HN1632" s="341"/>
    </row>
    <row r="1633" spans="220:222" x14ac:dyDescent="0.3">
      <c r="HL1633" s="341"/>
      <c r="HM1633" s="341"/>
      <c r="HN1633" s="341"/>
    </row>
    <row r="1634" spans="220:222" x14ac:dyDescent="0.3">
      <c r="HL1634" s="341"/>
      <c r="HM1634" s="341"/>
      <c r="HN1634" s="341"/>
    </row>
    <row r="1635" spans="220:222" x14ac:dyDescent="0.3">
      <c r="HL1635" s="341"/>
      <c r="HM1635" s="341"/>
      <c r="HN1635" s="341"/>
    </row>
    <row r="1636" spans="220:222" x14ac:dyDescent="0.3">
      <c r="HL1636" s="341"/>
      <c r="HM1636" s="341"/>
      <c r="HN1636" s="341"/>
    </row>
    <row r="1637" spans="220:222" x14ac:dyDescent="0.3">
      <c r="HL1637" s="341"/>
      <c r="HM1637" s="341"/>
      <c r="HN1637" s="341"/>
    </row>
    <row r="1638" spans="220:222" x14ac:dyDescent="0.3">
      <c r="HL1638" s="341"/>
      <c r="HM1638" s="341"/>
      <c r="HN1638" s="341"/>
    </row>
    <row r="1639" spans="220:222" x14ac:dyDescent="0.3">
      <c r="HL1639" s="341"/>
      <c r="HM1639" s="341"/>
      <c r="HN1639" s="341"/>
    </row>
    <row r="1640" spans="220:222" x14ac:dyDescent="0.3">
      <c r="HL1640" s="341"/>
      <c r="HM1640" s="341"/>
      <c r="HN1640" s="341"/>
    </row>
    <row r="1641" spans="220:222" x14ac:dyDescent="0.3">
      <c r="HL1641" s="341"/>
      <c r="HM1641" s="341"/>
      <c r="HN1641" s="341"/>
    </row>
    <row r="1642" spans="220:222" x14ac:dyDescent="0.3">
      <c r="HL1642" s="341"/>
      <c r="HM1642" s="341"/>
      <c r="HN1642" s="341"/>
    </row>
    <row r="1643" spans="220:222" x14ac:dyDescent="0.3">
      <c r="HL1643" s="341"/>
      <c r="HM1643" s="341"/>
      <c r="HN1643" s="341"/>
    </row>
    <row r="1644" spans="220:222" x14ac:dyDescent="0.3">
      <c r="HL1644" s="341"/>
      <c r="HM1644" s="341"/>
      <c r="HN1644" s="341"/>
    </row>
    <row r="1645" spans="220:222" x14ac:dyDescent="0.3">
      <c r="HL1645" s="341"/>
      <c r="HM1645" s="341"/>
      <c r="HN1645" s="341"/>
    </row>
    <row r="1646" spans="220:222" x14ac:dyDescent="0.3">
      <c r="HL1646" s="341"/>
      <c r="HM1646" s="341"/>
      <c r="HN1646" s="341"/>
    </row>
    <row r="1647" spans="220:222" x14ac:dyDescent="0.3">
      <c r="HL1647" s="341"/>
      <c r="HM1647" s="341"/>
      <c r="HN1647" s="341"/>
    </row>
    <row r="1648" spans="220:222" x14ac:dyDescent="0.3">
      <c r="HL1648" s="341"/>
      <c r="HM1648" s="341"/>
      <c r="HN1648" s="341"/>
    </row>
    <row r="1649" spans="220:222" x14ac:dyDescent="0.3">
      <c r="HL1649" s="341"/>
      <c r="HM1649" s="341"/>
      <c r="HN1649" s="341"/>
    </row>
    <row r="1650" spans="220:222" x14ac:dyDescent="0.3">
      <c r="HL1650" s="341"/>
      <c r="HM1650" s="341"/>
      <c r="HN1650" s="341"/>
    </row>
    <row r="1651" spans="220:222" x14ac:dyDescent="0.3">
      <c r="HL1651" s="341"/>
      <c r="HM1651" s="341"/>
      <c r="HN1651" s="341"/>
    </row>
    <row r="1652" spans="220:222" x14ac:dyDescent="0.3">
      <c r="HL1652" s="341"/>
      <c r="HM1652" s="341"/>
      <c r="HN1652" s="341"/>
    </row>
    <row r="1653" spans="220:222" x14ac:dyDescent="0.3">
      <c r="HL1653" s="341"/>
      <c r="HM1653" s="341"/>
      <c r="HN1653" s="341"/>
    </row>
    <row r="1654" spans="220:222" x14ac:dyDescent="0.3">
      <c r="HL1654" s="341"/>
      <c r="HM1654" s="341"/>
      <c r="HN1654" s="341"/>
    </row>
    <row r="1655" spans="220:222" x14ac:dyDescent="0.3">
      <c r="HL1655" s="341"/>
      <c r="HM1655" s="341"/>
      <c r="HN1655" s="341"/>
    </row>
    <row r="1656" spans="220:222" x14ac:dyDescent="0.3">
      <c r="HL1656" s="341"/>
      <c r="HM1656" s="341"/>
      <c r="HN1656" s="341"/>
    </row>
    <row r="1657" spans="220:222" x14ac:dyDescent="0.3">
      <c r="HL1657" s="341"/>
      <c r="HM1657" s="341"/>
      <c r="HN1657" s="341"/>
    </row>
    <row r="1658" spans="220:222" x14ac:dyDescent="0.3">
      <c r="HL1658" s="341"/>
      <c r="HM1658" s="341"/>
      <c r="HN1658" s="341"/>
    </row>
    <row r="1659" spans="220:222" x14ac:dyDescent="0.3">
      <c r="HL1659" s="341"/>
      <c r="HM1659" s="341"/>
      <c r="HN1659" s="341"/>
    </row>
    <row r="1660" spans="220:222" x14ac:dyDescent="0.3">
      <c r="HL1660" s="341"/>
      <c r="HM1660" s="341"/>
      <c r="HN1660" s="341"/>
    </row>
    <row r="1661" spans="220:222" x14ac:dyDescent="0.3">
      <c r="HL1661" s="341"/>
      <c r="HM1661" s="341"/>
      <c r="HN1661" s="341"/>
    </row>
    <row r="1662" spans="220:222" x14ac:dyDescent="0.3">
      <c r="HL1662" s="341"/>
      <c r="HM1662" s="341"/>
      <c r="HN1662" s="341"/>
    </row>
    <row r="1663" spans="220:222" x14ac:dyDescent="0.3">
      <c r="HL1663" s="341"/>
      <c r="HM1663" s="341"/>
      <c r="HN1663" s="341"/>
    </row>
    <row r="1664" spans="220:222" x14ac:dyDescent="0.3">
      <c r="HL1664" s="341"/>
      <c r="HM1664" s="341"/>
      <c r="HN1664" s="341"/>
    </row>
    <row r="1665" spans="220:222" x14ac:dyDescent="0.3">
      <c r="HL1665" s="341"/>
      <c r="HM1665" s="341"/>
      <c r="HN1665" s="341"/>
    </row>
    <row r="1666" spans="220:222" x14ac:dyDescent="0.3">
      <c r="HL1666" s="341"/>
      <c r="HM1666" s="341"/>
      <c r="HN1666" s="341"/>
    </row>
    <row r="1667" spans="220:222" x14ac:dyDescent="0.3">
      <c r="HL1667" s="341"/>
      <c r="HM1667" s="341"/>
      <c r="HN1667" s="341"/>
    </row>
    <row r="1668" spans="220:222" x14ac:dyDescent="0.3">
      <c r="HL1668" s="341"/>
      <c r="HM1668" s="341"/>
      <c r="HN1668" s="341"/>
    </row>
    <row r="1669" spans="220:222" x14ac:dyDescent="0.3">
      <c r="HL1669" s="341"/>
      <c r="HM1669" s="341"/>
      <c r="HN1669" s="341"/>
    </row>
    <row r="1670" spans="220:222" x14ac:dyDescent="0.3">
      <c r="HL1670" s="341"/>
      <c r="HM1670" s="341"/>
      <c r="HN1670" s="341"/>
    </row>
    <row r="1671" spans="220:222" x14ac:dyDescent="0.3">
      <c r="HL1671" s="341"/>
      <c r="HM1671" s="341"/>
      <c r="HN1671" s="341"/>
    </row>
    <row r="1672" spans="220:222" x14ac:dyDescent="0.3">
      <c r="HL1672" s="341"/>
      <c r="HM1672" s="341"/>
      <c r="HN1672" s="341"/>
    </row>
    <row r="1673" spans="220:222" x14ac:dyDescent="0.3">
      <c r="HL1673" s="341"/>
      <c r="HM1673" s="341"/>
      <c r="HN1673" s="341"/>
    </row>
    <row r="1674" spans="220:222" x14ac:dyDescent="0.3">
      <c r="HL1674" s="341"/>
      <c r="HM1674" s="341"/>
      <c r="HN1674" s="341"/>
    </row>
    <row r="1675" spans="220:222" x14ac:dyDescent="0.3">
      <c r="HL1675" s="341"/>
      <c r="HM1675" s="341"/>
      <c r="HN1675" s="341"/>
    </row>
    <row r="1676" spans="220:222" x14ac:dyDescent="0.3">
      <c r="HL1676" s="341"/>
      <c r="HM1676" s="341"/>
      <c r="HN1676" s="341"/>
    </row>
    <row r="1677" spans="220:222" x14ac:dyDescent="0.3">
      <c r="HL1677" s="341"/>
      <c r="HM1677" s="341"/>
      <c r="HN1677" s="341"/>
    </row>
    <row r="1678" spans="220:222" x14ac:dyDescent="0.3">
      <c r="HL1678" s="341"/>
      <c r="HM1678" s="341"/>
      <c r="HN1678" s="341"/>
    </row>
    <row r="1679" spans="220:222" x14ac:dyDescent="0.3">
      <c r="HL1679" s="341"/>
      <c r="HM1679" s="341"/>
      <c r="HN1679" s="341"/>
    </row>
    <row r="1680" spans="220:222" x14ac:dyDescent="0.3">
      <c r="HL1680" s="341"/>
      <c r="HM1680" s="341"/>
      <c r="HN1680" s="341"/>
    </row>
    <row r="1681" spans="220:222" x14ac:dyDescent="0.3">
      <c r="HL1681" s="341"/>
      <c r="HM1681" s="341"/>
      <c r="HN1681" s="341"/>
    </row>
    <row r="1682" spans="220:222" x14ac:dyDescent="0.3">
      <c r="HL1682" s="341"/>
      <c r="HM1682" s="341"/>
      <c r="HN1682" s="341"/>
    </row>
    <row r="1683" spans="220:222" x14ac:dyDescent="0.3">
      <c r="HL1683" s="341"/>
      <c r="HM1683" s="341"/>
      <c r="HN1683" s="341"/>
    </row>
    <row r="1684" spans="220:222" x14ac:dyDescent="0.3">
      <c r="HL1684" s="341"/>
      <c r="HM1684" s="341"/>
      <c r="HN1684" s="341"/>
    </row>
    <row r="1685" spans="220:222" x14ac:dyDescent="0.3">
      <c r="HL1685" s="341"/>
      <c r="HM1685" s="341"/>
      <c r="HN1685" s="341"/>
    </row>
    <row r="1686" spans="220:222" x14ac:dyDescent="0.3">
      <c r="HL1686" s="341"/>
      <c r="HM1686" s="341"/>
      <c r="HN1686" s="341"/>
    </row>
    <row r="1687" spans="220:222" x14ac:dyDescent="0.3">
      <c r="HL1687" s="341"/>
      <c r="HM1687" s="341"/>
      <c r="HN1687" s="341"/>
    </row>
    <row r="1688" spans="220:222" x14ac:dyDescent="0.3">
      <c r="HL1688" s="341"/>
      <c r="HM1688" s="341"/>
      <c r="HN1688" s="341"/>
    </row>
    <row r="1689" spans="220:222" x14ac:dyDescent="0.3">
      <c r="HL1689" s="341"/>
      <c r="HM1689" s="341"/>
      <c r="HN1689" s="341"/>
    </row>
    <row r="1690" spans="220:222" x14ac:dyDescent="0.3">
      <c r="HL1690" s="341"/>
      <c r="HM1690" s="341"/>
      <c r="HN1690" s="341"/>
    </row>
    <row r="1691" spans="220:222" x14ac:dyDescent="0.3">
      <c r="HL1691" s="341"/>
      <c r="HM1691" s="341"/>
      <c r="HN1691" s="341"/>
    </row>
    <row r="1692" spans="220:222" x14ac:dyDescent="0.3">
      <c r="HL1692" s="341"/>
      <c r="HM1692" s="341"/>
      <c r="HN1692" s="341"/>
    </row>
    <row r="1693" spans="220:222" x14ac:dyDescent="0.3">
      <c r="HL1693" s="341"/>
      <c r="HM1693" s="341"/>
      <c r="HN1693" s="341"/>
    </row>
    <row r="1694" spans="220:222" x14ac:dyDescent="0.3">
      <c r="HL1694" s="341"/>
      <c r="HM1694" s="341"/>
      <c r="HN1694" s="341"/>
    </row>
    <row r="1695" spans="220:222" x14ac:dyDescent="0.3">
      <c r="HL1695" s="341"/>
      <c r="HM1695" s="341"/>
      <c r="HN1695" s="341"/>
    </row>
    <row r="1696" spans="220:222" x14ac:dyDescent="0.3">
      <c r="HL1696" s="341"/>
      <c r="HM1696" s="341"/>
      <c r="HN1696" s="341"/>
    </row>
    <row r="1697" spans="220:222" x14ac:dyDescent="0.3">
      <c r="HL1697" s="341"/>
      <c r="HM1697" s="341"/>
      <c r="HN1697" s="341"/>
    </row>
    <row r="1698" spans="220:222" x14ac:dyDescent="0.3">
      <c r="HL1698" s="341"/>
      <c r="HM1698" s="341"/>
      <c r="HN1698" s="341"/>
    </row>
    <row r="1699" spans="220:222" x14ac:dyDescent="0.3">
      <c r="HL1699" s="341"/>
      <c r="HM1699" s="341"/>
      <c r="HN1699" s="341"/>
    </row>
    <row r="1700" spans="220:222" x14ac:dyDescent="0.3">
      <c r="HL1700" s="341"/>
      <c r="HM1700" s="341"/>
      <c r="HN1700" s="341"/>
    </row>
    <row r="1701" spans="220:222" x14ac:dyDescent="0.3">
      <c r="HL1701" s="341"/>
      <c r="HM1701" s="341"/>
      <c r="HN1701" s="341"/>
    </row>
    <row r="1702" spans="220:222" x14ac:dyDescent="0.3">
      <c r="HL1702" s="341"/>
      <c r="HM1702" s="341"/>
      <c r="HN1702" s="341"/>
    </row>
    <row r="1703" spans="220:222" x14ac:dyDescent="0.3">
      <c r="HL1703" s="341"/>
      <c r="HM1703" s="341"/>
      <c r="HN1703" s="341"/>
    </row>
    <row r="1704" spans="220:222" x14ac:dyDescent="0.3">
      <c r="HL1704" s="341"/>
      <c r="HM1704" s="341"/>
      <c r="HN1704" s="341"/>
    </row>
    <row r="1705" spans="220:222" x14ac:dyDescent="0.3">
      <c r="HL1705" s="341"/>
      <c r="HM1705" s="341"/>
      <c r="HN1705" s="341"/>
    </row>
    <row r="1706" spans="220:222" x14ac:dyDescent="0.3">
      <c r="HL1706" s="341"/>
      <c r="HM1706" s="341"/>
      <c r="HN1706" s="341"/>
    </row>
    <row r="1707" spans="220:222" x14ac:dyDescent="0.3">
      <c r="HL1707" s="341"/>
      <c r="HM1707" s="341"/>
      <c r="HN1707" s="341"/>
    </row>
    <row r="1708" spans="220:222" x14ac:dyDescent="0.3">
      <c r="HL1708" s="341"/>
      <c r="HM1708" s="341"/>
      <c r="HN1708" s="341"/>
    </row>
    <row r="1709" spans="220:222" x14ac:dyDescent="0.3">
      <c r="HL1709" s="341"/>
      <c r="HM1709" s="341"/>
      <c r="HN1709" s="341"/>
    </row>
    <row r="1710" spans="220:222" x14ac:dyDescent="0.3">
      <c r="HL1710" s="341"/>
      <c r="HM1710" s="341"/>
      <c r="HN1710" s="341"/>
    </row>
    <row r="1711" spans="220:222" x14ac:dyDescent="0.3">
      <c r="HL1711" s="341"/>
      <c r="HM1711" s="341"/>
      <c r="HN1711" s="341"/>
    </row>
    <row r="1712" spans="220:222" x14ac:dyDescent="0.3">
      <c r="HL1712" s="341"/>
      <c r="HM1712" s="341"/>
      <c r="HN1712" s="341"/>
    </row>
    <row r="1713" spans="220:222" x14ac:dyDescent="0.3">
      <c r="HL1713" s="341"/>
      <c r="HM1713" s="341"/>
      <c r="HN1713" s="341"/>
    </row>
    <row r="1714" spans="220:222" x14ac:dyDescent="0.3">
      <c r="HL1714" s="341"/>
      <c r="HM1714" s="341"/>
      <c r="HN1714" s="341"/>
    </row>
    <row r="1715" spans="220:222" x14ac:dyDescent="0.3">
      <c r="HL1715" s="341"/>
      <c r="HM1715" s="341"/>
      <c r="HN1715" s="341"/>
    </row>
    <row r="1716" spans="220:222" x14ac:dyDescent="0.3">
      <c r="HL1716" s="341"/>
      <c r="HM1716" s="341"/>
      <c r="HN1716" s="341"/>
    </row>
    <row r="1717" spans="220:222" x14ac:dyDescent="0.3">
      <c r="HL1717" s="341"/>
      <c r="HM1717" s="341"/>
      <c r="HN1717" s="341"/>
    </row>
    <row r="1718" spans="220:222" x14ac:dyDescent="0.3">
      <c r="HL1718" s="341"/>
      <c r="HM1718" s="341"/>
      <c r="HN1718" s="341"/>
    </row>
    <row r="1719" spans="220:222" x14ac:dyDescent="0.3">
      <c r="HL1719" s="341"/>
      <c r="HM1719" s="341"/>
      <c r="HN1719" s="341"/>
    </row>
    <row r="1720" spans="220:222" x14ac:dyDescent="0.3">
      <c r="HL1720" s="341"/>
      <c r="HM1720" s="341"/>
      <c r="HN1720" s="341"/>
    </row>
    <row r="1721" spans="220:222" x14ac:dyDescent="0.3">
      <c r="HL1721" s="341"/>
      <c r="HM1721" s="341"/>
      <c r="HN1721" s="341"/>
    </row>
    <row r="1722" spans="220:222" x14ac:dyDescent="0.3">
      <c r="HL1722" s="341"/>
      <c r="HM1722" s="341"/>
      <c r="HN1722" s="341"/>
    </row>
    <row r="1723" spans="220:222" x14ac:dyDescent="0.3">
      <c r="HL1723" s="341"/>
      <c r="HM1723" s="341"/>
      <c r="HN1723" s="341"/>
    </row>
    <row r="1724" spans="220:222" x14ac:dyDescent="0.3">
      <c r="HL1724" s="341"/>
      <c r="HM1724" s="341"/>
      <c r="HN1724" s="341"/>
    </row>
    <row r="1725" spans="220:222" x14ac:dyDescent="0.3">
      <c r="HL1725" s="341"/>
      <c r="HM1725" s="341"/>
      <c r="HN1725" s="341"/>
    </row>
    <row r="1726" spans="220:222" x14ac:dyDescent="0.3">
      <c r="HL1726" s="341"/>
      <c r="HM1726" s="341"/>
      <c r="HN1726" s="341"/>
    </row>
    <row r="1727" spans="220:222" x14ac:dyDescent="0.3">
      <c r="HL1727" s="341"/>
      <c r="HM1727" s="341"/>
      <c r="HN1727" s="341"/>
    </row>
    <row r="1728" spans="220:222" x14ac:dyDescent="0.3">
      <c r="HL1728" s="341"/>
      <c r="HM1728" s="341"/>
      <c r="HN1728" s="341"/>
    </row>
    <row r="1729" spans="220:222" x14ac:dyDescent="0.3">
      <c r="HL1729" s="341"/>
      <c r="HM1729" s="341"/>
      <c r="HN1729" s="341"/>
    </row>
    <row r="1730" spans="220:222" x14ac:dyDescent="0.3">
      <c r="HL1730" s="341"/>
      <c r="HM1730" s="341"/>
      <c r="HN1730" s="341"/>
    </row>
    <row r="1731" spans="220:222" x14ac:dyDescent="0.3">
      <c r="HL1731" s="341"/>
      <c r="HM1731" s="341"/>
      <c r="HN1731" s="341"/>
    </row>
    <row r="1732" spans="220:222" x14ac:dyDescent="0.3">
      <c r="HL1732" s="341"/>
      <c r="HM1732" s="341"/>
      <c r="HN1732" s="341"/>
    </row>
    <row r="1733" spans="220:222" x14ac:dyDescent="0.3">
      <c r="HL1733" s="341"/>
      <c r="HM1733" s="341"/>
      <c r="HN1733" s="341"/>
    </row>
    <row r="1734" spans="220:222" x14ac:dyDescent="0.3">
      <c r="HL1734" s="341"/>
      <c r="HM1734" s="341"/>
      <c r="HN1734" s="341"/>
    </row>
    <row r="1735" spans="220:222" x14ac:dyDescent="0.3">
      <c r="HL1735" s="341"/>
      <c r="HM1735" s="341"/>
      <c r="HN1735" s="341"/>
    </row>
    <row r="1736" spans="220:222" x14ac:dyDescent="0.3">
      <c r="HL1736" s="341"/>
      <c r="HM1736" s="341"/>
      <c r="HN1736" s="341"/>
    </row>
    <row r="1737" spans="220:222" x14ac:dyDescent="0.3">
      <c r="HL1737" s="341"/>
      <c r="HM1737" s="341"/>
      <c r="HN1737" s="341"/>
    </row>
    <row r="1738" spans="220:222" x14ac:dyDescent="0.3">
      <c r="HL1738" s="341"/>
      <c r="HM1738" s="341"/>
      <c r="HN1738" s="341"/>
    </row>
    <row r="1739" spans="220:222" x14ac:dyDescent="0.3">
      <c r="HL1739" s="341"/>
      <c r="HM1739" s="341"/>
      <c r="HN1739" s="341"/>
    </row>
    <row r="1740" spans="220:222" x14ac:dyDescent="0.3">
      <c r="HL1740" s="341"/>
      <c r="HM1740" s="341"/>
      <c r="HN1740" s="341"/>
    </row>
    <row r="1741" spans="220:222" x14ac:dyDescent="0.3">
      <c r="HL1741" s="341"/>
      <c r="HM1741" s="341"/>
      <c r="HN1741" s="341"/>
    </row>
    <row r="1742" spans="220:222" x14ac:dyDescent="0.3">
      <c r="HL1742" s="341"/>
      <c r="HM1742" s="341"/>
      <c r="HN1742" s="341"/>
    </row>
    <row r="1743" spans="220:222" x14ac:dyDescent="0.3">
      <c r="HL1743" s="341"/>
      <c r="HM1743" s="341"/>
      <c r="HN1743" s="341"/>
    </row>
    <row r="1744" spans="220:222" x14ac:dyDescent="0.3">
      <c r="HL1744" s="341"/>
      <c r="HM1744" s="341"/>
      <c r="HN1744" s="341"/>
    </row>
    <row r="1745" spans="220:222" x14ac:dyDescent="0.3">
      <c r="HL1745" s="341"/>
      <c r="HM1745" s="341"/>
      <c r="HN1745" s="341"/>
    </row>
    <row r="1746" spans="220:222" x14ac:dyDescent="0.3">
      <c r="HL1746" s="341"/>
      <c r="HM1746" s="341"/>
      <c r="HN1746" s="341"/>
    </row>
    <row r="1747" spans="220:222" x14ac:dyDescent="0.3">
      <c r="HL1747" s="341"/>
      <c r="HM1747" s="341"/>
      <c r="HN1747" s="341"/>
    </row>
    <row r="1748" spans="220:222" x14ac:dyDescent="0.3">
      <c r="HL1748" s="341"/>
      <c r="HM1748" s="341"/>
      <c r="HN1748" s="341"/>
    </row>
    <row r="1749" spans="220:222" x14ac:dyDescent="0.3">
      <c r="HL1749" s="341"/>
      <c r="HM1749" s="341"/>
      <c r="HN1749" s="341"/>
    </row>
    <row r="1750" spans="220:222" x14ac:dyDescent="0.3">
      <c r="HL1750" s="341"/>
      <c r="HM1750" s="341"/>
      <c r="HN1750" s="341"/>
    </row>
    <row r="1751" spans="220:222" x14ac:dyDescent="0.3">
      <c r="HL1751" s="341"/>
      <c r="HM1751" s="341"/>
      <c r="HN1751" s="341"/>
    </row>
    <row r="1752" spans="220:222" x14ac:dyDescent="0.3">
      <c r="HL1752" s="341"/>
      <c r="HM1752" s="341"/>
      <c r="HN1752" s="341"/>
    </row>
    <row r="1753" spans="220:222" x14ac:dyDescent="0.3">
      <c r="HL1753" s="341"/>
      <c r="HM1753" s="341"/>
      <c r="HN1753" s="341"/>
    </row>
    <row r="1754" spans="220:222" x14ac:dyDescent="0.3">
      <c r="HL1754" s="341"/>
      <c r="HM1754" s="341"/>
      <c r="HN1754" s="341"/>
    </row>
    <row r="1755" spans="220:222" x14ac:dyDescent="0.3">
      <c r="HL1755" s="341"/>
      <c r="HM1755" s="341"/>
      <c r="HN1755" s="341"/>
    </row>
    <row r="1756" spans="220:222" x14ac:dyDescent="0.3">
      <c r="HL1756" s="341"/>
      <c r="HM1756" s="341"/>
      <c r="HN1756" s="341"/>
    </row>
    <row r="1757" spans="220:222" x14ac:dyDescent="0.3">
      <c r="HL1757" s="341"/>
      <c r="HM1757" s="341"/>
      <c r="HN1757" s="341"/>
    </row>
    <row r="1758" spans="220:222" x14ac:dyDescent="0.3">
      <c r="HL1758" s="341"/>
      <c r="HM1758" s="341"/>
      <c r="HN1758" s="341"/>
    </row>
    <row r="1759" spans="220:222" x14ac:dyDescent="0.3">
      <c r="HL1759" s="341"/>
      <c r="HM1759" s="341"/>
      <c r="HN1759" s="341"/>
    </row>
    <row r="1760" spans="220:222" x14ac:dyDescent="0.3">
      <c r="HL1760" s="341"/>
      <c r="HM1760" s="341"/>
      <c r="HN1760" s="341"/>
    </row>
    <row r="1761" spans="220:222" x14ac:dyDescent="0.3">
      <c r="HL1761" s="341"/>
      <c r="HM1761" s="341"/>
      <c r="HN1761" s="341"/>
    </row>
    <row r="1762" spans="220:222" x14ac:dyDescent="0.3">
      <c r="HL1762" s="341"/>
      <c r="HM1762" s="341"/>
      <c r="HN1762" s="341"/>
    </row>
    <row r="1763" spans="220:222" x14ac:dyDescent="0.3">
      <c r="HL1763" s="341"/>
      <c r="HM1763" s="341"/>
      <c r="HN1763" s="341"/>
    </row>
    <row r="1764" spans="220:222" x14ac:dyDescent="0.3">
      <c r="HL1764" s="341"/>
      <c r="HM1764" s="341"/>
      <c r="HN1764" s="341"/>
    </row>
    <row r="1765" spans="220:222" x14ac:dyDescent="0.3">
      <c r="HL1765" s="341"/>
      <c r="HM1765" s="341"/>
      <c r="HN1765" s="341"/>
    </row>
    <row r="1766" spans="220:222" x14ac:dyDescent="0.3">
      <c r="HL1766" s="341"/>
      <c r="HM1766" s="341"/>
      <c r="HN1766" s="341"/>
    </row>
    <row r="1767" spans="220:222" x14ac:dyDescent="0.3">
      <c r="HL1767" s="341"/>
      <c r="HM1767" s="341"/>
      <c r="HN1767" s="341"/>
    </row>
    <row r="1768" spans="220:222" x14ac:dyDescent="0.3">
      <c r="HL1768" s="341"/>
      <c r="HM1768" s="341"/>
      <c r="HN1768" s="341"/>
    </row>
    <row r="1769" spans="220:222" x14ac:dyDescent="0.3">
      <c r="HL1769" s="341"/>
      <c r="HM1769" s="341"/>
      <c r="HN1769" s="341"/>
    </row>
    <row r="1770" spans="220:222" x14ac:dyDescent="0.3">
      <c r="HL1770" s="341"/>
      <c r="HM1770" s="341"/>
      <c r="HN1770" s="341"/>
    </row>
    <row r="1771" spans="220:222" x14ac:dyDescent="0.3">
      <c r="HL1771" s="341"/>
      <c r="HM1771" s="341"/>
      <c r="HN1771" s="341"/>
    </row>
    <row r="1772" spans="220:222" x14ac:dyDescent="0.3">
      <c r="HL1772" s="341"/>
      <c r="HM1772" s="341"/>
      <c r="HN1772" s="341"/>
    </row>
    <row r="1773" spans="220:222" x14ac:dyDescent="0.3">
      <c r="HL1773" s="341"/>
      <c r="HM1773" s="341"/>
      <c r="HN1773" s="341"/>
    </row>
    <row r="1774" spans="220:222" x14ac:dyDescent="0.3">
      <c r="HL1774" s="341"/>
      <c r="HM1774" s="341"/>
      <c r="HN1774" s="341"/>
    </row>
    <row r="1775" spans="220:222" x14ac:dyDescent="0.3">
      <c r="HL1775" s="341"/>
      <c r="HM1775" s="341"/>
      <c r="HN1775" s="341"/>
    </row>
    <row r="1776" spans="220:222" x14ac:dyDescent="0.3">
      <c r="HL1776" s="341"/>
      <c r="HM1776" s="341"/>
      <c r="HN1776" s="341"/>
    </row>
    <row r="1777" spans="220:222" x14ac:dyDescent="0.3">
      <c r="HL1777" s="341"/>
      <c r="HM1777" s="341"/>
      <c r="HN1777" s="341"/>
    </row>
    <row r="1778" spans="220:222" x14ac:dyDescent="0.3">
      <c r="HL1778" s="341"/>
      <c r="HM1778" s="341"/>
      <c r="HN1778" s="341"/>
    </row>
    <row r="1779" spans="220:222" x14ac:dyDescent="0.3">
      <c r="HL1779" s="341"/>
      <c r="HM1779" s="341"/>
      <c r="HN1779" s="341"/>
    </row>
    <row r="1780" spans="220:222" x14ac:dyDescent="0.3">
      <c r="HL1780" s="341"/>
      <c r="HM1780" s="341"/>
      <c r="HN1780" s="341"/>
    </row>
    <row r="1781" spans="220:222" x14ac:dyDescent="0.3">
      <c r="HL1781" s="341"/>
      <c r="HM1781" s="341"/>
      <c r="HN1781" s="341"/>
    </row>
    <row r="1782" spans="220:222" x14ac:dyDescent="0.3">
      <c r="HL1782" s="341"/>
      <c r="HM1782" s="341"/>
      <c r="HN1782" s="341"/>
    </row>
    <row r="1783" spans="220:222" x14ac:dyDescent="0.3">
      <c r="HL1783" s="341"/>
      <c r="HM1783" s="341"/>
      <c r="HN1783" s="341"/>
    </row>
    <row r="1784" spans="220:222" x14ac:dyDescent="0.3">
      <c r="HL1784" s="341"/>
      <c r="HM1784" s="341"/>
      <c r="HN1784" s="341"/>
    </row>
    <row r="1785" spans="220:222" x14ac:dyDescent="0.3">
      <c r="HL1785" s="341"/>
      <c r="HM1785" s="341"/>
      <c r="HN1785" s="341"/>
    </row>
    <row r="1786" spans="220:222" x14ac:dyDescent="0.3">
      <c r="HL1786" s="341"/>
      <c r="HM1786" s="341"/>
      <c r="HN1786" s="341"/>
    </row>
    <row r="1787" spans="220:222" x14ac:dyDescent="0.3">
      <c r="HL1787" s="341"/>
      <c r="HM1787" s="341"/>
      <c r="HN1787" s="341"/>
    </row>
    <row r="1788" spans="220:222" x14ac:dyDescent="0.3">
      <c r="HL1788" s="341"/>
      <c r="HM1788" s="341"/>
      <c r="HN1788" s="341"/>
    </row>
    <row r="1789" spans="220:222" x14ac:dyDescent="0.3">
      <c r="HL1789" s="341"/>
      <c r="HM1789" s="341"/>
      <c r="HN1789" s="341"/>
    </row>
    <row r="1790" spans="220:222" x14ac:dyDescent="0.3">
      <c r="HL1790" s="341"/>
      <c r="HM1790" s="341"/>
      <c r="HN1790" s="341"/>
    </row>
    <row r="1791" spans="220:222" x14ac:dyDescent="0.3">
      <c r="HL1791" s="341"/>
      <c r="HM1791" s="341"/>
      <c r="HN1791" s="341"/>
    </row>
    <row r="1792" spans="220:222" x14ac:dyDescent="0.3">
      <c r="HL1792" s="341"/>
      <c r="HM1792" s="341"/>
      <c r="HN1792" s="341"/>
    </row>
    <row r="1793" spans="220:222" x14ac:dyDescent="0.3">
      <c r="HL1793" s="341"/>
      <c r="HM1793" s="341"/>
      <c r="HN1793" s="341"/>
    </row>
    <row r="1794" spans="220:222" x14ac:dyDescent="0.3">
      <c r="HL1794" s="341"/>
      <c r="HM1794" s="341"/>
      <c r="HN1794" s="341"/>
    </row>
    <row r="1795" spans="220:222" x14ac:dyDescent="0.3">
      <c r="HL1795" s="341"/>
      <c r="HM1795" s="341"/>
      <c r="HN1795" s="341"/>
    </row>
    <row r="1796" spans="220:222" x14ac:dyDescent="0.3">
      <c r="HL1796" s="341"/>
      <c r="HM1796" s="341"/>
      <c r="HN1796" s="341"/>
    </row>
    <row r="1797" spans="220:222" x14ac:dyDescent="0.3">
      <c r="HL1797" s="341"/>
      <c r="HM1797" s="341"/>
      <c r="HN1797" s="341"/>
    </row>
    <row r="1798" spans="220:222" x14ac:dyDescent="0.3">
      <c r="HL1798" s="341"/>
      <c r="HM1798" s="341"/>
      <c r="HN1798" s="341"/>
    </row>
    <row r="1799" spans="220:222" x14ac:dyDescent="0.3">
      <c r="HL1799" s="341"/>
      <c r="HM1799" s="341"/>
      <c r="HN1799" s="341"/>
    </row>
    <row r="1800" spans="220:222" x14ac:dyDescent="0.3">
      <c r="HL1800" s="341"/>
      <c r="HM1800" s="341"/>
      <c r="HN1800" s="341"/>
    </row>
    <row r="1801" spans="220:222" x14ac:dyDescent="0.3">
      <c r="HL1801" s="341"/>
      <c r="HM1801" s="341"/>
      <c r="HN1801" s="341"/>
    </row>
    <row r="1802" spans="220:222" x14ac:dyDescent="0.3">
      <c r="HL1802" s="341"/>
      <c r="HM1802" s="341"/>
      <c r="HN1802" s="341"/>
    </row>
    <row r="1803" spans="220:222" x14ac:dyDescent="0.3">
      <c r="HL1803" s="341"/>
      <c r="HM1803" s="341"/>
      <c r="HN1803" s="341"/>
    </row>
    <row r="1804" spans="220:222" x14ac:dyDescent="0.3">
      <c r="HL1804" s="341"/>
      <c r="HM1804" s="341"/>
      <c r="HN1804" s="341"/>
    </row>
    <row r="1805" spans="220:222" x14ac:dyDescent="0.3">
      <c r="HL1805" s="341"/>
      <c r="HM1805" s="341"/>
      <c r="HN1805" s="341"/>
    </row>
    <row r="1806" spans="220:222" x14ac:dyDescent="0.3">
      <c r="HL1806" s="341"/>
      <c r="HM1806" s="341"/>
      <c r="HN1806" s="341"/>
    </row>
    <row r="1807" spans="220:222" x14ac:dyDescent="0.3">
      <c r="HL1807" s="341"/>
      <c r="HM1807" s="341"/>
      <c r="HN1807" s="341"/>
    </row>
    <row r="1808" spans="220:222" x14ac:dyDescent="0.3">
      <c r="HL1808" s="341"/>
      <c r="HM1808" s="341"/>
      <c r="HN1808" s="341"/>
    </row>
    <row r="1809" spans="220:222" x14ac:dyDescent="0.3">
      <c r="HL1809" s="341"/>
      <c r="HM1809" s="341"/>
      <c r="HN1809" s="341"/>
    </row>
    <row r="1810" spans="220:222" x14ac:dyDescent="0.3">
      <c r="HL1810" s="341"/>
      <c r="HM1810" s="341"/>
      <c r="HN1810" s="341"/>
    </row>
    <row r="1811" spans="220:222" x14ac:dyDescent="0.3">
      <c r="HL1811" s="341"/>
      <c r="HM1811" s="341"/>
      <c r="HN1811" s="341"/>
    </row>
    <row r="1812" spans="220:222" x14ac:dyDescent="0.3">
      <c r="HL1812" s="341"/>
      <c r="HM1812" s="341"/>
      <c r="HN1812" s="341"/>
    </row>
    <row r="1813" spans="220:222" x14ac:dyDescent="0.3">
      <c r="HL1813" s="341"/>
      <c r="HM1813" s="341"/>
      <c r="HN1813" s="341"/>
    </row>
    <row r="1814" spans="220:222" x14ac:dyDescent="0.3">
      <c r="HL1814" s="341"/>
      <c r="HM1814" s="341"/>
      <c r="HN1814" s="341"/>
    </row>
    <row r="1815" spans="220:222" x14ac:dyDescent="0.3">
      <c r="HL1815" s="341"/>
      <c r="HM1815" s="341"/>
      <c r="HN1815" s="341"/>
    </row>
    <row r="1816" spans="220:222" x14ac:dyDescent="0.3">
      <c r="HL1816" s="341"/>
      <c r="HM1816" s="341"/>
      <c r="HN1816" s="341"/>
    </row>
    <row r="1817" spans="220:222" x14ac:dyDescent="0.3">
      <c r="HL1817" s="341"/>
      <c r="HM1817" s="341"/>
      <c r="HN1817" s="341"/>
    </row>
    <row r="1818" spans="220:222" x14ac:dyDescent="0.3">
      <c r="HL1818" s="341"/>
      <c r="HM1818" s="341"/>
      <c r="HN1818" s="341"/>
    </row>
    <row r="1819" spans="220:222" x14ac:dyDescent="0.3">
      <c r="HL1819" s="341"/>
      <c r="HM1819" s="341"/>
      <c r="HN1819" s="341"/>
    </row>
    <row r="1820" spans="220:222" x14ac:dyDescent="0.3">
      <c r="HL1820" s="341"/>
      <c r="HM1820" s="341"/>
      <c r="HN1820" s="341"/>
    </row>
    <row r="1821" spans="220:222" x14ac:dyDescent="0.3">
      <c r="HL1821" s="341"/>
      <c r="HM1821" s="341"/>
      <c r="HN1821" s="341"/>
    </row>
    <row r="1822" spans="220:222" x14ac:dyDescent="0.3">
      <c r="HL1822" s="341"/>
      <c r="HM1822" s="341"/>
      <c r="HN1822" s="341"/>
    </row>
    <row r="1823" spans="220:222" x14ac:dyDescent="0.3">
      <c r="HL1823" s="341"/>
      <c r="HM1823" s="341"/>
      <c r="HN1823" s="341"/>
    </row>
    <row r="1824" spans="220:222" x14ac:dyDescent="0.3">
      <c r="HL1824" s="341"/>
      <c r="HM1824" s="341"/>
      <c r="HN1824" s="341"/>
    </row>
    <row r="1825" spans="220:222" x14ac:dyDescent="0.3">
      <c r="HL1825" s="341"/>
      <c r="HM1825" s="341"/>
      <c r="HN1825" s="341"/>
    </row>
    <row r="1826" spans="220:222" x14ac:dyDescent="0.3">
      <c r="HL1826" s="341"/>
      <c r="HM1826" s="341"/>
      <c r="HN1826" s="341"/>
    </row>
    <row r="1827" spans="220:222" x14ac:dyDescent="0.3">
      <c r="HL1827" s="341"/>
      <c r="HM1827" s="341"/>
      <c r="HN1827" s="341"/>
    </row>
    <row r="1828" spans="220:222" x14ac:dyDescent="0.3">
      <c r="HL1828" s="341"/>
      <c r="HM1828" s="341"/>
      <c r="HN1828" s="341"/>
    </row>
    <row r="1829" spans="220:222" x14ac:dyDescent="0.3">
      <c r="HL1829" s="341"/>
      <c r="HM1829" s="341"/>
      <c r="HN1829" s="341"/>
    </row>
    <row r="1830" spans="220:222" x14ac:dyDescent="0.3">
      <c r="HL1830" s="341"/>
      <c r="HM1830" s="341"/>
      <c r="HN1830" s="341"/>
    </row>
    <row r="1831" spans="220:222" x14ac:dyDescent="0.3">
      <c r="HL1831" s="341"/>
      <c r="HM1831" s="341"/>
      <c r="HN1831" s="341"/>
    </row>
    <row r="1832" spans="220:222" x14ac:dyDescent="0.3">
      <c r="HL1832" s="341"/>
      <c r="HM1832" s="341"/>
      <c r="HN1832" s="341"/>
    </row>
    <row r="1833" spans="220:222" x14ac:dyDescent="0.3">
      <c r="HL1833" s="341"/>
      <c r="HM1833" s="341"/>
      <c r="HN1833" s="341"/>
    </row>
    <row r="1834" spans="220:222" x14ac:dyDescent="0.3">
      <c r="HL1834" s="341"/>
      <c r="HM1834" s="341"/>
      <c r="HN1834" s="341"/>
    </row>
    <row r="1835" spans="220:222" x14ac:dyDescent="0.3">
      <c r="HL1835" s="341"/>
      <c r="HM1835" s="341"/>
      <c r="HN1835" s="341"/>
    </row>
    <row r="1836" spans="220:222" x14ac:dyDescent="0.3">
      <c r="HL1836" s="341"/>
      <c r="HM1836" s="341"/>
      <c r="HN1836" s="341"/>
    </row>
    <row r="1837" spans="220:222" x14ac:dyDescent="0.3">
      <c r="HL1837" s="341"/>
      <c r="HM1837" s="341"/>
      <c r="HN1837" s="341"/>
    </row>
    <row r="1838" spans="220:222" x14ac:dyDescent="0.3">
      <c r="HL1838" s="341"/>
      <c r="HM1838" s="341"/>
      <c r="HN1838" s="341"/>
    </row>
    <row r="1839" spans="220:222" x14ac:dyDescent="0.3">
      <c r="HL1839" s="341"/>
      <c r="HM1839" s="341"/>
      <c r="HN1839" s="341"/>
    </row>
    <row r="1840" spans="220:222" x14ac:dyDescent="0.3">
      <c r="HL1840" s="341"/>
      <c r="HM1840" s="341"/>
      <c r="HN1840" s="341"/>
    </row>
    <row r="1841" spans="220:222" x14ac:dyDescent="0.3">
      <c r="HL1841" s="341"/>
      <c r="HM1841" s="341"/>
      <c r="HN1841" s="341"/>
    </row>
    <row r="1842" spans="220:222" x14ac:dyDescent="0.3">
      <c r="HL1842" s="341"/>
      <c r="HM1842" s="341"/>
      <c r="HN1842" s="341"/>
    </row>
    <row r="1843" spans="220:222" x14ac:dyDescent="0.3">
      <c r="HL1843" s="341"/>
      <c r="HM1843" s="341"/>
      <c r="HN1843" s="341"/>
    </row>
    <row r="1844" spans="220:222" x14ac:dyDescent="0.3">
      <c r="HL1844" s="341"/>
      <c r="HM1844" s="341"/>
      <c r="HN1844" s="341"/>
    </row>
    <row r="1845" spans="220:222" x14ac:dyDescent="0.3">
      <c r="HL1845" s="341"/>
      <c r="HM1845" s="341"/>
      <c r="HN1845" s="341"/>
    </row>
    <row r="1846" spans="220:222" x14ac:dyDescent="0.3">
      <c r="HL1846" s="341"/>
      <c r="HM1846" s="341"/>
      <c r="HN1846" s="341"/>
    </row>
    <row r="1847" spans="220:222" x14ac:dyDescent="0.3">
      <c r="HL1847" s="341"/>
      <c r="HM1847" s="341"/>
      <c r="HN1847" s="341"/>
    </row>
    <row r="1848" spans="220:222" x14ac:dyDescent="0.3">
      <c r="HL1848" s="341"/>
      <c r="HM1848" s="341"/>
      <c r="HN1848" s="341"/>
    </row>
    <row r="1849" spans="220:222" x14ac:dyDescent="0.3">
      <c r="HL1849" s="341"/>
      <c r="HM1849" s="341"/>
      <c r="HN1849" s="341"/>
    </row>
    <row r="1850" spans="220:222" x14ac:dyDescent="0.3">
      <c r="HL1850" s="341"/>
      <c r="HM1850" s="341"/>
      <c r="HN1850" s="341"/>
    </row>
    <row r="1851" spans="220:222" x14ac:dyDescent="0.3">
      <c r="HL1851" s="341"/>
      <c r="HM1851" s="341"/>
      <c r="HN1851" s="341"/>
    </row>
    <row r="1852" spans="220:222" x14ac:dyDescent="0.3">
      <c r="HL1852" s="341"/>
      <c r="HM1852" s="341"/>
      <c r="HN1852" s="341"/>
    </row>
    <row r="1853" spans="220:222" x14ac:dyDescent="0.3">
      <c r="HL1853" s="341"/>
      <c r="HM1853" s="341"/>
      <c r="HN1853" s="341"/>
    </row>
    <row r="1854" spans="220:222" x14ac:dyDescent="0.3">
      <c r="HL1854" s="341"/>
      <c r="HM1854" s="341"/>
      <c r="HN1854" s="341"/>
    </row>
    <row r="1855" spans="220:222" x14ac:dyDescent="0.3">
      <c r="HL1855" s="341"/>
      <c r="HM1855" s="341"/>
      <c r="HN1855" s="341"/>
    </row>
    <row r="1856" spans="220:222" x14ac:dyDescent="0.3">
      <c r="HL1856" s="341"/>
      <c r="HM1856" s="341"/>
      <c r="HN1856" s="341"/>
    </row>
    <row r="1857" spans="220:222" x14ac:dyDescent="0.3">
      <c r="HL1857" s="341"/>
      <c r="HM1857" s="341"/>
      <c r="HN1857" s="341"/>
    </row>
    <row r="1858" spans="220:222" x14ac:dyDescent="0.3">
      <c r="HL1858" s="341"/>
      <c r="HM1858" s="341"/>
      <c r="HN1858" s="341"/>
    </row>
    <row r="1859" spans="220:222" x14ac:dyDescent="0.3">
      <c r="HL1859" s="341"/>
      <c r="HM1859" s="341"/>
      <c r="HN1859" s="341"/>
    </row>
    <row r="1860" spans="220:222" x14ac:dyDescent="0.3">
      <c r="HL1860" s="341"/>
      <c r="HM1860" s="341"/>
      <c r="HN1860" s="341"/>
    </row>
    <row r="1861" spans="220:222" x14ac:dyDescent="0.3">
      <c r="HL1861" s="341"/>
      <c r="HM1861" s="341"/>
      <c r="HN1861" s="341"/>
    </row>
    <row r="1862" spans="220:222" x14ac:dyDescent="0.3">
      <c r="HL1862" s="341"/>
      <c r="HM1862" s="341"/>
      <c r="HN1862" s="341"/>
    </row>
    <row r="1863" spans="220:222" x14ac:dyDescent="0.3">
      <c r="HL1863" s="341"/>
      <c r="HM1863" s="341"/>
      <c r="HN1863" s="341"/>
    </row>
    <row r="1864" spans="220:222" x14ac:dyDescent="0.3">
      <c r="HL1864" s="341"/>
      <c r="HM1864" s="341"/>
      <c r="HN1864" s="341"/>
    </row>
    <row r="1865" spans="220:222" x14ac:dyDescent="0.3">
      <c r="HL1865" s="341"/>
      <c r="HM1865" s="341"/>
      <c r="HN1865" s="341"/>
    </row>
    <row r="1866" spans="220:222" x14ac:dyDescent="0.3">
      <c r="HL1866" s="341"/>
      <c r="HM1866" s="341"/>
      <c r="HN1866" s="341"/>
    </row>
    <row r="1867" spans="220:222" x14ac:dyDescent="0.3">
      <c r="HL1867" s="341"/>
      <c r="HM1867" s="341"/>
      <c r="HN1867" s="341"/>
    </row>
    <row r="1868" spans="220:222" x14ac:dyDescent="0.3">
      <c r="HL1868" s="341"/>
      <c r="HM1868" s="341"/>
      <c r="HN1868" s="341"/>
    </row>
    <row r="1869" spans="220:222" x14ac:dyDescent="0.3">
      <c r="HL1869" s="341"/>
      <c r="HM1869" s="341"/>
      <c r="HN1869" s="341"/>
    </row>
    <row r="1870" spans="220:222" x14ac:dyDescent="0.3">
      <c r="HL1870" s="341"/>
      <c r="HM1870" s="341"/>
      <c r="HN1870" s="341"/>
    </row>
    <row r="1871" spans="220:222" x14ac:dyDescent="0.3">
      <c r="HL1871" s="341"/>
      <c r="HM1871" s="341"/>
      <c r="HN1871" s="341"/>
    </row>
    <row r="1872" spans="220:222" x14ac:dyDescent="0.3">
      <c r="HL1872" s="341"/>
      <c r="HM1872" s="341"/>
      <c r="HN1872" s="341"/>
    </row>
    <row r="1873" spans="220:222" x14ac:dyDescent="0.3">
      <c r="HL1873" s="341"/>
      <c r="HM1873" s="341"/>
      <c r="HN1873" s="341"/>
    </row>
    <row r="1874" spans="220:222" x14ac:dyDescent="0.3">
      <c r="HL1874" s="341"/>
      <c r="HM1874" s="341"/>
      <c r="HN1874" s="341"/>
    </row>
    <row r="1875" spans="220:222" x14ac:dyDescent="0.3">
      <c r="HL1875" s="341"/>
      <c r="HM1875" s="341"/>
      <c r="HN1875" s="341"/>
    </row>
    <row r="1876" spans="220:222" x14ac:dyDescent="0.3">
      <c r="HL1876" s="341"/>
      <c r="HM1876" s="341"/>
      <c r="HN1876" s="341"/>
    </row>
    <row r="1877" spans="220:222" x14ac:dyDescent="0.3">
      <c r="HL1877" s="341"/>
      <c r="HM1877" s="341"/>
      <c r="HN1877" s="341"/>
    </row>
    <row r="1878" spans="220:222" x14ac:dyDescent="0.3">
      <c r="HL1878" s="341"/>
      <c r="HM1878" s="341"/>
      <c r="HN1878" s="341"/>
    </row>
    <row r="1879" spans="220:222" x14ac:dyDescent="0.3">
      <c r="HL1879" s="341"/>
      <c r="HM1879" s="341"/>
      <c r="HN1879" s="341"/>
    </row>
    <row r="1880" spans="220:222" x14ac:dyDescent="0.3">
      <c r="HL1880" s="341"/>
      <c r="HM1880" s="341"/>
      <c r="HN1880" s="341"/>
    </row>
    <row r="1881" spans="220:222" x14ac:dyDescent="0.3">
      <c r="HL1881" s="341"/>
      <c r="HM1881" s="341"/>
      <c r="HN1881" s="341"/>
    </row>
    <row r="1882" spans="220:222" x14ac:dyDescent="0.3">
      <c r="HL1882" s="341"/>
      <c r="HM1882" s="341"/>
      <c r="HN1882" s="341"/>
    </row>
    <row r="1883" spans="220:222" x14ac:dyDescent="0.3">
      <c r="HL1883" s="341"/>
      <c r="HM1883" s="341"/>
      <c r="HN1883" s="341"/>
    </row>
    <row r="1884" spans="220:222" x14ac:dyDescent="0.3">
      <c r="HL1884" s="341"/>
      <c r="HM1884" s="341"/>
      <c r="HN1884" s="341"/>
    </row>
    <row r="1885" spans="220:222" x14ac:dyDescent="0.3">
      <c r="HL1885" s="341"/>
      <c r="HM1885" s="341"/>
      <c r="HN1885" s="341"/>
    </row>
    <row r="1886" spans="220:222" x14ac:dyDescent="0.3">
      <c r="HL1886" s="341"/>
      <c r="HM1886" s="341"/>
      <c r="HN1886" s="341"/>
    </row>
    <row r="1887" spans="220:222" x14ac:dyDescent="0.3">
      <c r="HL1887" s="341"/>
      <c r="HM1887" s="341"/>
      <c r="HN1887" s="341"/>
    </row>
    <row r="1888" spans="220:222" x14ac:dyDescent="0.3">
      <c r="HL1888" s="341"/>
      <c r="HM1888" s="341"/>
      <c r="HN1888" s="341"/>
    </row>
    <row r="1889" spans="220:222" x14ac:dyDescent="0.3">
      <c r="HL1889" s="341"/>
      <c r="HM1889" s="341"/>
      <c r="HN1889" s="341"/>
    </row>
    <row r="1890" spans="220:222" x14ac:dyDescent="0.3">
      <c r="HL1890" s="341"/>
      <c r="HM1890" s="341"/>
      <c r="HN1890" s="341"/>
    </row>
    <row r="1891" spans="220:222" x14ac:dyDescent="0.3">
      <c r="HL1891" s="341"/>
      <c r="HM1891" s="341"/>
      <c r="HN1891" s="341"/>
    </row>
    <row r="1892" spans="220:222" x14ac:dyDescent="0.3">
      <c r="HL1892" s="341"/>
      <c r="HM1892" s="341"/>
      <c r="HN1892" s="341"/>
    </row>
    <row r="1893" spans="220:222" x14ac:dyDescent="0.3">
      <c r="HL1893" s="341"/>
      <c r="HM1893" s="341"/>
      <c r="HN1893" s="341"/>
    </row>
    <row r="1894" spans="220:222" x14ac:dyDescent="0.3">
      <c r="HL1894" s="341"/>
      <c r="HM1894" s="341"/>
      <c r="HN1894" s="341"/>
    </row>
    <row r="1895" spans="220:222" x14ac:dyDescent="0.3">
      <c r="HL1895" s="341"/>
      <c r="HM1895" s="341"/>
      <c r="HN1895" s="341"/>
    </row>
    <row r="1896" spans="220:222" x14ac:dyDescent="0.3">
      <c r="HL1896" s="341"/>
      <c r="HM1896" s="341"/>
      <c r="HN1896" s="341"/>
    </row>
    <row r="1897" spans="220:222" x14ac:dyDescent="0.3">
      <c r="HL1897" s="341"/>
      <c r="HM1897" s="341"/>
      <c r="HN1897" s="341"/>
    </row>
    <row r="1898" spans="220:222" x14ac:dyDescent="0.3">
      <c r="HL1898" s="341"/>
      <c r="HM1898" s="341"/>
      <c r="HN1898" s="341"/>
    </row>
    <row r="1899" spans="220:222" x14ac:dyDescent="0.3">
      <c r="HL1899" s="341"/>
      <c r="HM1899" s="341"/>
      <c r="HN1899" s="341"/>
    </row>
    <row r="1900" spans="220:222" x14ac:dyDescent="0.3">
      <c r="HL1900" s="341"/>
      <c r="HM1900" s="341"/>
      <c r="HN1900" s="341"/>
    </row>
    <row r="1901" spans="220:222" x14ac:dyDescent="0.3">
      <c r="HL1901" s="341"/>
      <c r="HM1901" s="341"/>
      <c r="HN1901" s="341"/>
    </row>
    <row r="1902" spans="220:222" x14ac:dyDescent="0.3">
      <c r="HL1902" s="341"/>
      <c r="HM1902" s="341"/>
      <c r="HN1902" s="341"/>
    </row>
    <row r="1903" spans="220:222" x14ac:dyDescent="0.3">
      <c r="HL1903" s="341"/>
      <c r="HM1903" s="341"/>
      <c r="HN1903" s="341"/>
    </row>
    <row r="1904" spans="220:222" x14ac:dyDescent="0.3">
      <c r="HL1904" s="341"/>
      <c r="HM1904" s="341"/>
      <c r="HN1904" s="341"/>
    </row>
    <row r="1905" spans="220:222" x14ac:dyDescent="0.3">
      <c r="HL1905" s="341"/>
      <c r="HM1905" s="341"/>
      <c r="HN1905" s="341"/>
    </row>
    <row r="1906" spans="220:222" x14ac:dyDescent="0.3">
      <c r="HL1906" s="341"/>
      <c r="HM1906" s="341"/>
      <c r="HN1906" s="341"/>
    </row>
    <row r="1907" spans="220:222" x14ac:dyDescent="0.3">
      <c r="HL1907" s="341"/>
      <c r="HM1907" s="341"/>
      <c r="HN1907" s="341"/>
    </row>
    <row r="1908" spans="220:222" x14ac:dyDescent="0.3">
      <c r="HL1908" s="341"/>
      <c r="HM1908" s="341"/>
      <c r="HN1908" s="341"/>
    </row>
    <row r="1909" spans="220:222" x14ac:dyDescent="0.3">
      <c r="HL1909" s="341"/>
      <c r="HM1909" s="341"/>
      <c r="HN1909" s="341"/>
    </row>
    <row r="1910" spans="220:222" x14ac:dyDescent="0.3">
      <c r="HL1910" s="341"/>
      <c r="HM1910" s="341"/>
      <c r="HN1910" s="341"/>
    </row>
    <row r="1911" spans="220:222" x14ac:dyDescent="0.3">
      <c r="HL1911" s="341"/>
      <c r="HM1911" s="341"/>
      <c r="HN1911" s="341"/>
    </row>
    <row r="1912" spans="220:222" x14ac:dyDescent="0.3">
      <c r="HL1912" s="341"/>
      <c r="HM1912" s="341"/>
      <c r="HN1912" s="341"/>
    </row>
    <row r="1913" spans="220:222" x14ac:dyDescent="0.3">
      <c r="HL1913" s="341"/>
      <c r="HM1913" s="341"/>
      <c r="HN1913" s="341"/>
    </row>
    <row r="1914" spans="220:222" x14ac:dyDescent="0.3">
      <c r="HL1914" s="341"/>
      <c r="HM1914" s="341"/>
      <c r="HN1914" s="341"/>
    </row>
    <row r="1915" spans="220:222" x14ac:dyDescent="0.3">
      <c r="HL1915" s="341"/>
      <c r="HM1915" s="341"/>
      <c r="HN1915" s="341"/>
    </row>
    <row r="1916" spans="220:222" x14ac:dyDescent="0.3">
      <c r="HL1916" s="341"/>
      <c r="HM1916" s="341"/>
      <c r="HN1916" s="341"/>
    </row>
    <row r="1917" spans="220:222" x14ac:dyDescent="0.3">
      <c r="HL1917" s="341"/>
      <c r="HM1917" s="341"/>
      <c r="HN1917" s="341"/>
    </row>
    <row r="1918" spans="220:222" x14ac:dyDescent="0.3">
      <c r="HL1918" s="341"/>
      <c r="HM1918" s="341"/>
      <c r="HN1918" s="341"/>
    </row>
    <row r="1919" spans="220:222" x14ac:dyDescent="0.3">
      <c r="HL1919" s="341"/>
      <c r="HM1919" s="341"/>
      <c r="HN1919" s="341"/>
    </row>
    <row r="1920" spans="220:222" x14ac:dyDescent="0.3">
      <c r="HL1920" s="341"/>
      <c r="HM1920" s="341"/>
      <c r="HN1920" s="341"/>
    </row>
    <row r="1921" spans="220:222" x14ac:dyDescent="0.3">
      <c r="HL1921" s="341"/>
      <c r="HM1921" s="341"/>
      <c r="HN1921" s="341"/>
    </row>
    <row r="1922" spans="220:222" x14ac:dyDescent="0.3">
      <c r="HL1922" s="341"/>
      <c r="HM1922" s="341"/>
      <c r="HN1922" s="341"/>
    </row>
    <row r="1923" spans="220:222" x14ac:dyDescent="0.3">
      <c r="HL1923" s="341"/>
      <c r="HM1923" s="341"/>
      <c r="HN1923" s="341"/>
    </row>
    <row r="1924" spans="220:222" x14ac:dyDescent="0.3">
      <c r="HL1924" s="341"/>
      <c r="HM1924" s="341"/>
      <c r="HN1924" s="341"/>
    </row>
    <row r="1925" spans="220:222" x14ac:dyDescent="0.3">
      <c r="HL1925" s="341"/>
      <c r="HM1925" s="341"/>
      <c r="HN1925" s="341"/>
    </row>
    <row r="1926" spans="220:222" x14ac:dyDescent="0.3">
      <c r="HL1926" s="341"/>
      <c r="HM1926" s="341"/>
      <c r="HN1926" s="341"/>
    </row>
    <row r="1927" spans="220:222" x14ac:dyDescent="0.3">
      <c r="HL1927" s="341"/>
      <c r="HM1927" s="341"/>
      <c r="HN1927" s="341"/>
    </row>
    <row r="1928" spans="220:222" x14ac:dyDescent="0.3">
      <c r="HL1928" s="341"/>
      <c r="HM1928" s="341"/>
      <c r="HN1928" s="341"/>
    </row>
    <row r="1929" spans="220:222" x14ac:dyDescent="0.3">
      <c r="HL1929" s="341"/>
      <c r="HM1929" s="341"/>
      <c r="HN1929" s="341"/>
    </row>
    <row r="1930" spans="220:222" x14ac:dyDescent="0.3">
      <c r="HL1930" s="341"/>
      <c r="HM1930" s="341"/>
      <c r="HN1930" s="341"/>
    </row>
    <row r="1931" spans="220:222" x14ac:dyDescent="0.3">
      <c r="HL1931" s="341"/>
      <c r="HM1931" s="341"/>
      <c r="HN1931" s="341"/>
    </row>
    <row r="1932" spans="220:222" x14ac:dyDescent="0.3">
      <c r="HL1932" s="341"/>
      <c r="HM1932" s="341"/>
      <c r="HN1932" s="341"/>
    </row>
    <row r="1933" spans="220:222" x14ac:dyDescent="0.3">
      <c r="HL1933" s="341"/>
      <c r="HM1933" s="341"/>
      <c r="HN1933" s="341"/>
    </row>
    <row r="1934" spans="220:222" x14ac:dyDescent="0.3">
      <c r="HL1934" s="341"/>
      <c r="HM1934" s="341"/>
      <c r="HN1934" s="341"/>
    </row>
    <row r="1935" spans="220:222" x14ac:dyDescent="0.3">
      <c r="HL1935" s="341"/>
      <c r="HM1935" s="341"/>
      <c r="HN1935" s="341"/>
    </row>
    <row r="1936" spans="220:222" x14ac:dyDescent="0.3">
      <c r="HL1936" s="341"/>
      <c r="HM1936" s="341"/>
      <c r="HN1936" s="341"/>
    </row>
    <row r="1937" spans="220:222" x14ac:dyDescent="0.3">
      <c r="HL1937" s="341"/>
      <c r="HM1937" s="341"/>
      <c r="HN1937" s="341"/>
    </row>
    <row r="1938" spans="220:222" x14ac:dyDescent="0.3">
      <c r="HL1938" s="341"/>
      <c r="HM1938" s="341"/>
      <c r="HN1938" s="341"/>
    </row>
    <row r="1939" spans="220:222" x14ac:dyDescent="0.3">
      <c r="HL1939" s="341"/>
      <c r="HM1939" s="341"/>
      <c r="HN1939" s="341"/>
    </row>
    <row r="1940" spans="220:222" x14ac:dyDescent="0.3">
      <c r="HL1940" s="341"/>
      <c r="HM1940" s="341"/>
      <c r="HN1940" s="341"/>
    </row>
    <row r="1941" spans="220:222" x14ac:dyDescent="0.3">
      <c r="HL1941" s="341"/>
      <c r="HM1941" s="341"/>
      <c r="HN1941" s="341"/>
    </row>
    <row r="1942" spans="220:222" x14ac:dyDescent="0.3">
      <c r="HL1942" s="341"/>
      <c r="HM1942" s="341"/>
      <c r="HN1942" s="341"/>
    </row>
    <row r="1943" spans="220:222" x14ac:dyDescent="0.3">
      <c r="HL1943" s="341"/>
      <c r="HM1943" s="341"/>
      <c r="HN1943" s="341"/>
    </row>
    <row r="1944" spans="220:222" x14ac:dyDescent="0.3">
      <c r="HL1944" s="341"/>
      <c r="HM1944" s="341"/>
      <c r="HN1944" s="341"/>
    </row>
    <row r="1945" spans="220:222" x14ac:dyDescent="0.3">
      <c r="HL1945" s="341"/>
      <c r="HM1945" s="341"/>
      <c r="HN1945" s="341"/>
    </row>
    <row r="1946" spans="220:222" x14ac:dyDescent="0.3">
      <c r="HL1946" s="341"/>
      <c r="HM1946" s="341"/>
      <c r="HN1946" s="341"/>
    </row>
    <row r="1947" spans="220:222" x14ac:dyDescent="0.3">
      <c r="HL1947" s="341"/>
      <c r="HM1947" s="341"/>
      <c r="HN1947" s="341"/>
    </row>
    <row r="1948" spans="220:222" x14ac:dyDescent="0.3">
      <c r="HL1948" s="341"/>
      <c r="HM1948" s="341"/>
      <c r="HN1948" s="341"/>
    </row>
    <row r="1949" spans="220:222" x14ac:dyDescent="0.3">
      <c r="HL1949" s="341"/>
      <c r="HM1949" s="341"/>
      <c r="HN1949" s="341"/>
    </row>
    <row r="1950" spans="220:222" x14ac:dyDescent="0.3">
      <c r="HL1950" s="341"/>
      <c r="HM1950" s="341"/>
      <c r="HN1950" s="341"/>
    </row>
    <row r="1951" spans="220:222" x14ac:dyDescent="0.3">
      <c r="HL1951" s="341"/>
      <c r="HM1951" s="341"/>
      <c r="HN1951" s="341"/>
    </row>
    <row r="1952" spans="220:222" x14ac:dyDescent="0.3">
      <c r="HL1952" s="341"/>
      <c r="HM1952" s="341"/>
      <c r="HN1952" s="341"/>
    </row>
    <row r="1953" spans="220:222" x14ac:dyDescent="0.3">
      <c r="HL1953" s="341"/>
      <c r="HM1953" s="341"/>
      <c r="HN1953" s="341"/>
    </row>
    <row r="1954" spans="220:222" x14ac:dyDescent="0.3">
      <c r="HL1954" s="341"/>
      <c r="HM1954" s="341"/>
      <c r="HN1954" s="341"/>
    </row>
    <row r="1955" spans="220:222" x14ac:dyDescent="0.3">
      <c r="HL1955" s="341"/>
      <c r="HM1955" s="341"/>
      <c r="HN1955" s="341"/>
    </row>
    <row r="1956" spans="220:222" x14ac:dyDescent="0.3">
      <c r="HL1956" s="341"/>
      <c r="HM1956" s="341"/>
      <c r="HN1956" s="341"/>
    </row>
    <row r="1957" spans="220:222" x14ac:dyDescent="0.3">
      <c r="HL1957" s="341"/>
      <c r="HM1957" s="341"/>
      <c r="HN1957" s="341"/>
    </row>
    <row r="1958" spans="220:222" x14ac:dyDescent="0.3">
      <c r="HL1958" s="341"/>
      <c r="HM1958" s="341"/>
      <c r="HN1958" s="341"/>
    </row>
    <row r="1959" spans="220:222" x14ac:dyDescent="0.3">
      <c r="HL1959" s="341"/>
      <c r="HM1959" s="341"/>
      <c r="HN1959" s="341"/>
    </row>
    <row r="1960" spans="220:222" x14ac:dyDescent="0.3">
      <c r="HL1960" s="341"/>
      <c r="HM1960" s="341"/>
      <c r="HN1960" s="341"/>
    </row>
    <row r="1961" spans="220:222" x14ac:dyDescent="0.3">
      <c r="HL1961" s="341"/>
      <c r="HM1961" s="341"/>
      <c r="HN1961" s="341"/>
    </row>
    <row r="1962" spans="220:222" x14ac:dyDescent="0.3">
      <c r="HL1962" s="341"/>
      <c r="HM1962" s="341"/>
      <c r="HN1962" s="341"/>
    </row>
    <row r="1963" spans="220:222" x14ac:dyDescent="0.3">
      <c r="HL1963" s="341"/>
      <c r="HM1963" s="341"/>
      <c r="HN1963" s="341"/>
    </row>
    <row r="1964" spans="220:222" x14ac:dyDescent="0.3">
      <c r="HL1964" s="341"/>
      <c r="HM1964" s="341"/>
      <c r="HN1964" s="341"/>
    </row>
    <row r="1965" spans="220:222" x14ac:dyDescent="0.3">
      <c r="HL1965" s="341"/>
      <c r="HM1965" s="341"/>
      <c r="HN1965" s="341"/>
    </row>
    <row r="1966" spans="220:222" x14ac:dyDescent="0.3">
      <c r="HL1966" s="341"/>
      <c r="HM1966" s="341"/>
      <c r="HN1966" s="341"/>
    </row>
    <row r="1967" spans="220:222" x14ac:dyDescent="0.3">
      <c r="HL1967" s="341"/>
      <c r="HM1967" s="341"/>
      <c r="HN1967" s="341"/>
    </row>
    <row r="1968" spans="220:222" x14ac:dyDescent="0.3">
      <c r="HL1968" s="341"/>
      <c r="HM1968" s="341"/>
      <c r="HN1968" s="341"/>
    </row>
    <row r="1969" spans="220:222" x14ac:dyDescent="0.3">
      <c r="HL1969" s="341"/>
      <c r="HM1969" s="341"/>
      <c r="HN1969" s="341"/>
    </row>
    <row r="1970" spans="220:222" x14ac:dyDescent="0.3">
      <c r="HL1970" s="341"/>
      <c r="HM1970" s="341"/>
      <c r="HN1970" s="341"/>
    </row>
    <row r="1971" spans="220:222" x14ac:dyDescent="0.3">
      <c r="HL1971" s="341"/>
      <c r="HM1971" s="341"/>
      <c r="HN1971" s="341"/>
    </row>
    <row r="1972" spans="220:222" x14ac:dyDescent="0.3">
      <c r="HL1972" s="341"/>
      <c r="HM1972" s="341"/>
      <c r="HN1972" s="341"/>
    </row>
    <row r="1973" spans="220:222" x14ac:dyDescent="0.3">
      <c r="HL1973" s="341"/>
      <c r="HM1973" s="341"/>
      <c r="HN1973" s="341"/>
    </row>
    <row r="1974" spans="220:222" x14ac:dyDescent="0.3">
      <c r="HL1974" s="341"/>
      <c r="HM1974" s="341"/>
      <c r="HN1974" s="341"/>
    </row>
    <row r="1975" spans="220:222" x14ac:dyDescent="0.3">
      <c r="HL1975" s="341"/>
      <c r="HM1975" s="341"/>
      <c r="HN1975" s="341"/>
    </row>
    <row r="1976" spans="220:222" x14ac:dyDescent="0.3">
      <c r="HL1976" s="341"/>
      <c r="HM1976" s="341"/>
      <c r="HN1976" s="341"/>
    </row>
    <row r="1977" spans="220:222" x14ac:dyDescent="0.3">
      <c r="HL1977" s="341"/>
      <c r="HM1977" s="341"/>
      <c r="HN1977" s="341"/>
    </row>
    <row r="1978" spans="220:222" x14ac:dyDescent="0.3">
      <c r="HL1978" s="341"/>
      <c r="HM1978" s="341"/>
      <c r="HN1978" s="341"/>
    </row>
    <row r="1979" spans="220:222" x14ac:dyDescent="0.3">
      <c r="HL1979" s="341"/>
      <c r="HM1979" s="341"/>
      <c r="HN1979" s="341"/>
    </row>
    <row r="1980" spans="220:222" x14ac:dyDescent="0.3">
      <c r="HL1980" s="341"/>
      <c r="HM1980" s="341"/>
      <c r="HN1980" s="341"/>
    </row>
    <row r="1981" spans="220:222" x14ac:dyDescent="0.3">
      <c r="HL1981" s="341"/>
      <c r="HM1981" s="341"/>
      <c r="HN1981" s="341"/>
    </row>
    <row r="1982" spans="220:222" x14ac:dyDescent="0.3">
      <c r="HL1982" s="341"/>
      <c r="HM1982" s="341"/>
      <c r="HN1982" s="341"/>
    </row>
    <row r="1983" spans="220:222" x14ac:dyDescent="0.3">
      <c r="HL1983" s="341"/>
      <c r="HM1983" s="341"/>
      <c r="HN1983" s="341"/>
    </row>
    <row r="1984" spans="220:222" x14ac:dyDescent="0.3">
      <c r="HL1984" s="341"/>
      <c r="HM1984" s="341"/>
      <c r="HN1984" s="341"/>
    </row>
    <row r="1985" spans="220:222" x14ac:dyDescent="0.3">
      <c r="HL1985" s="341"/>
      <c r="HM1985" s="341"/>
      <c r="HN1985" s="341"/>
    </row>
    <row r="1986" spans="220:222" x14ac:dyDescent="0.3">
      <c r="HL1986" s="341"/>
      <c r="HM1986" s="341"/>
      <c r="HN1986" s="341"/>
    </row>
    <row r="1987" spans="220:222" x14ac:dyDescent="0.3">
      <c r="HL1987" s="341"/>
      <c r="HM1987" s="341"/>
      <c r="HN1987" s="341"/>
    </row>
    <row r="1988" spans="220:222" x14ac:dyDescent="0.3">
      <c r="HL1988" s="341"/>
      <c r="HM1988" s="341"/>
      <c r="HN1988" s="341"/>
    </row>
    <row r="1989" spans="220:222" x14ac:dyDescent="0.3">
      <c r="HL1989" s="341"/>
      <c r="HM1989" s="341"/>
      <c r="HN1989" s="341"/>
    </row>
    <row r="1990" spans="220:222" x14ac:dyDescent="0.3">
      <c r="HL1990" s="341"/>
      <c r="HM1990" s="341"/>
      <c r="HN1990" s="341"/>
    </row>
    <row r="1991" spans="220:222" x14ac:dyDescent="0.3">
      <c r="HL1991" s="341"/>
      <c r="HM1991" s="341"/>
      <c r="HN1991" s="341"/>
    </row>
    <row r="1992" spans="220:222" x14ac:dyDescent="0.3">
      <c r="HL1992" s="341"/>
      <c r="HM1992" s="341"/>
      <c r="HN1992" s="341"/>
    </row>
    <row r="1993" spans="220:222" x14ac:dyDescent="0.3">
      <c r="HL1993" s="341"/>
      <c r="HM1993" s="341"/>
      <c r="HN1993" s="341"/>
    </row>
    <row r="1994" spans="220:222" x14ac:dyDescent="0.3">
      <c r="HL1994" s="341"/>
      <c r="HM1994" s="341"/>
      <c r="HN1994" s="341"/>
    </row>
    <row r="1995" spans="220:222" x14ac:dyDescent="0.3">
      <c r="HL1995" s="341"/>
      <c r="HM1995" s="341"/>
      <c r="HN1995" s="341"/>
    </row>
    <row r="1996" spans="220:222" x14ac:dyDescent="0.3">
      <c r="HL1996" s="341"/>
      <c r="HM1996" s="341"/>
      <c r="HN1996" s="341"/>
    </row>
    <row r="1997" spans="220:222" x14ac:dyDescent="0.3">
      <c r="HL1997" s="341"/>
      <c r="HM1997" s="341"/>
      <c r="HN1997" s="341"/>
    </row>
    <row r="1998" spans="220:222" x14ac:dyDescent="0.3">
      <c r="HL1998" s="341"/>
      <c r="HM1998" s="341"/>
      <c r="HN1998" s="341"/>
    </row>
    <row r="1999" spans="220:222" x14ac:dyDescent="0.3">
      <c r="HL1999" s="341"/>
      <c r="HM1999" s="341"/>
      <c r="HN1999" s="341"/>
    </row>
    <row r="2000" spans="220:222" x14ac:dyDescent="0.3">
      <c r="HL2000" s="341"/>
      <c r="HM2000" s="341"/>
      <c r="HN2000" s="341"/>
    </row>
    <row r="2001" spans="220:222" x14ac:dyDescent="0.3">
      <c r="HL2001" s="341"/>
      <c r="HM2001" s="341"/>
      <c r="HN2001" s="341"/>
    </row>
    <row r="2002" spans="220:222" x14ac:dyDescent="0.3">
      <c r="HL2002" s="341"/>
      <c r="HM2002" s="341"/>
      <c r="HN2002" s="341"/>
    </row>
    <row r="2003" spans="220:222" x14ac:dyDescent="0.3">
      <c r="HL2003" s="341"/>
      <c r="HM2003" s="341"/>
      <c r="HN2003" s="341"/>
    </row>
    <row r="2004" spans="220:222" x14ac:dyDescent="0.3">
      <c r="HL2004" s="341"/>
      <c r="HM2004" s="341"/>
      <c r="HN2004" s="341"/>
    </row>
    <row r="2005" spans="220:222" x14ac:dyDescent="0.3">
      <c r="HL2005" s="341"/>
      <c r="HM2005" s="341"/>
      <c r="HN2005" s="341"/>
    </row>
    <row r="2006" spans="220:222" x14ac:dyDescent="0.3">
      <c r="HL2006" s="341"/>
      <c r="HM2006" s="341"/>
      <c r="HN2006" s="341"/>
    </row>
    <row r="2007" spans="220:222" x14ac:dyDescent="0.3">
      <c r="HL2007" s="341"/>
      <c r="HM2007" s="341"/>
      <c r="HN2007" s="341"/>
    </row>
    <row r="2008" spans="220:222" x14ac:dyDescent="0.3">
      <c r="HL2008" s="341"/>
      <c r="HM2008" s="341"/>
      <c r="HN2008" s="341"/>
    </row>
    <row r="2009" spans="220:222" x14ac:dyDescent="0.3">
      <c r="HL2009" s="341"/>
      <c r="HM2009" s="341"/>
      <c r="HN2009" s="341"/>
    </row>
    <row r="2010" spans="220:222" x14ac:dyDescent="0.3">
      <c r="HL2010" s="341"/>
      <c r="HM2010" s="341"/>
      <c r="HN2010" s="341"/>
    </row>
    <row r="2011" spans="220:222" x14ac:dyDescent="0.3">
      <c r="HL2011" s="341"/>
      <c r="HM2011" s="341"/>
      <c r="HN2011" s="341"/>
    </row>
    <row r="2012" spans="220:222" x14ac:dyDescent="0.3">
      <c r="HL2012" s="341"/>
      <c r="HM2012" s="341"/>
      <c r="HN2012" s="341"/>
    </row>
    <row r="2013" spans="220:222" x14ac:dyDescent="0.3">
      <c r="HL2013" s="341"/>
      <c r="HM2013" s="341"/>
      <c r="HN2013" s="341"/>
    </row>
    <row r="2014" spans="220:222" x14ac:dyDescent="0.3">
      <c r="HL2014" s="341"/>
      <c r="HM2014" s="341"/>
      <c r="HN2014" s="341"/>
    </row>
    <row r="2015" spans="220:222" x14ac:dyDescent="0.3">
      <c r="HL2015" s="341"/>
      <c r="HM2015" s="341"/>
      <c r="HN2015" s="341"/>
    </row>
    <row r="2016" spans="220:222" x14ac:dyDescent="0.3">
      <c r="HL2016" s="341"/>
      <c r="HM2016" s="341"/>
      <c r="HN2016" s="341"/>
    </row>
    <row r="2017" spans="220:222" x14ac:dyDescent="0.3">
      <c r="HL2017" s="341"/>
      <c r="HM2017" s="341"/>
      <c r="HN2017" s="341"/>
    </row>
    <row r="2018" spans="220:222" x14ac:dyDescent="0.3">
      <c r="HL2018" s="341"/>
      <c r="HM2018" s="341"/>
      <c r="HN2018" s="341"/>
    </row>
    <row r="2019" spans="220:222" x14ac:dyDescent="0.3">
      <c r="HL2019" s="341"/>
      <c r="HM2019" s="341"/>
      <c r="HN2019" s="341"/>
    </row>
    <row r="2020" spans="220:222" x14ac:dyDescent="0.3">
      <c r="HL2020" s="341"/>
      <c r="HM2020" s="341"/>
      <c r="HN2020" s="341"/>
    </row>
    <row r="2021" spans="220:222" x14ac:dyDescent="0.3">
      <c r="HL2021" s="341"/>
      <c r="HM2021" s="341"/>
      <c r="HN2021" s="341"/>
    </row>
    <row r="2022" spans="220:222" x14ac:dyDescent="0.3">
      <c r="HL2022" s="341"/>
      <c r="HM2022" s="341"/>
      <c r="HN2022" s="341"/>
    </row>
    <row r="2023" spans="220:222" x14ac:dyDescent="0.3">
      <c r="HL2023" s="341"/>
      <c r="HM2023" s="341"/>
      <c r="HN2023" s="341"/>
    </row>
    <row r="2024" spans="220:222" x14ac:dyDescent="0.3">
      <c r="HL2024" s="341"/>
      <c r="HM2024" s="341"/>
      <c r="HN2024" s="341"/>
    </row>
    <row r="2025" spans="220:222" x14ac:dyDescent="0.3">
      <c r="HL2025" s="341"/>
      <c r="HM2025" s="341"/>
      <c r="HN2025" s="341"/>
    </row>
    <row r="2026" spans="220:222" x14ac:dyDescent="0.3">
      <c r="HL2026" s="341"/>
      <c r="HM2026" s="341"/>
      <c r="HN2026" s="341"/>
    </row>
    <row r="2027" spans="220:222" x14ac:dyDescent="0.3">
      <c r="HL2027" s="341"/>
      <c r="HM2027" s="341"/>
      <c r="HN2027" s="341"/>
    </row>
    <row r="2028" spans="220:222" x14ac:dyDescent="0.3">
      <c r="HL2028" s="341"/>
      <c r="HM2028" s="341"/>
      <c r="HN2028" s="341"/>
    </row>
    <row r="2029" spans="220:222" x14ac:dyDescent="0.3">
      <c r="HL2029" s="341"/>
      <c r="HM2029" s="341"/>
      <c r="HN2029" s="341"/>
    </row>
    <row r="2030" spans="220:222" x14ac:dyDescent="0.3">
      <c r="HL2030" s="341"/>
      <c r="HM2030" s="341"/>
      <c r="HN2030" s="341"/>
    </row>
    <row r="2031" spans="220:222" x14ac:dyDescent="0.3">
      <c r="HL2031" s="341"/>
      <c r="HM2031" s="341"/>
      <c r="HN2031" s="341"/>
    </row>
    <row r="2032" spans="220:222" x14ac:dyDescent="0.3">
      <c r="HL2032" s="341"/>
      <c r="HM2032" s="341"/>
      <c r="HN2032" s="341"/>
    </row>
    <row r="2033" spans="220:222" x14ac:dyDescent="0.3">
      <c r="HL2033" s="341"/>
      <c r="HM2033" s="341"/>
      <c r="HN2033" s="341"/>
    </row>
    <row r="2034" spans="220:222" x14ac:dyDescent="0.3">
      <c r="HL2034" s="341"/>
      <c r="HM2034" s="341"/>
      <c r="HN2034" s="341"/>
    </row>
    <row r="2035" spans="220:222" x14ac:dyDescent="0.3">
      <c r="HL2035" s="341"/>
      <c r="HM2035" s="341"/>
      <c r="HN2035" s="341"/>
    </row>
    <row r="2036" spans="220:222" x14ac:dyDescent="0.3">
      <c r="HL2036" s="341"/>
      <c r="HM2036" s="341"/>
      <c r="HN2036" s="341"/>
    </row>
    <row r="2037" spans="220:222" x14ac:dyDescent="0.3">
      <c r="HL2037" s="341"/>
      <c r="HM2037" s="341"/>
      <c r="HN2037" s="341"/>
    </row>
    <row r="2038" spans="220:222" x14ac:dyDescent="0.3">
      <c r="HL2038" s="341"/>
      <c r="HM2038" s="341"/>
      <c r="HN2038" s="341"/>
    </row>
    <row r="2039" spans="220:222" x14ac:dyDescent="0.3">
      <c r="HL2039" s="341"/>
      <c r="HM2039" s="341"/>
      <c r="HN2039" s="341"/>
    </row>
    <row r="2040" spans="220:222" x14ac:dyDescent="0.3">
      <c r="HL2040" s="341"/>
      <c r="HM2040" s="341"/>
      <c r="HN2040" s="341"/>
    </row>
    <row r="2041" spans="220:222" x14ac:dyDescent="0.3">
      <c r="HL2041" s="341"/>
      <c r="HM2041" s="341"/>
      <c r="HN2041" s="341"/>
    </row>
    <row r="2042" spans="220:222" x14ac:dyDescent="0.3">
      <c r="HL2042" s="341"/>
      <c r="HM2042" s="341"/>
      <c r="HN2042" s="341"/>
    </row>
    <row r="2043" spans="220:222" x14ac:dyDescent="0.3">
      <c r="HL2043" s="341"/>
      <c r="HM2043" s="341"/>
      <c r="HN2043" s="341"/>
    </row>
    <row r="2044" spans="220:222" x14ac:dyDescent="0.3">
      <c r="HL2044" s="341"/>
      <c r="HM2044" s="341"/>
      <c r="HN2044" s="341"/>
    </row>
    <row r="2045" spans="220:222" x14ac:dyDescent="0.3">
      <c r="HL2045" s="341"/>
      <c r="HM2045" s="341"/>
      <c r="HN2045" s="341"/>
    </row>
    <row r="2046" spans="220:222" x14ac:dyDescent="0.3">
      <c r="HL2046" s="341"/>
      <c r="HM2046" s="341"/>
      <c r="HN2046" s="341"/>
    </row>
    <row r="2047" spans="220:222" x14ac:dyDescent="0.3">
      <c r="HL2047" s="341"/>
      <c r="HM2047" s="341"/>
      <c r="HN2047" s="341"/>
    </row>
    <row r="2048" spans="220:222" x14ac:dyDescent="0.3">
      <c r="HL2048" s="341"/>
      <c r="HM2048" s="341"/>
      <c r="HN2048" s="341"/>
    </row>
    <row r="2049" spans="220:222" x14ac:dyDescent="0.3">
      <c r="HL2049" s="341"/>
      <c r="HM2049" s="341"/>
      <c r="HN2049" s="341"/>
    </row>
    <row r="2050" spans="220:222" x14ac:dyDescent="0.3">
      <c r="HL2050" s="341"/>
      <c r="HM2050" s="341"/>
      <c r="HN2050" s="341"/>
    </row>
    <row r="2051" spans="220:222" x14ac:dyDescent="0.3">
      <c r="HL2051" s="341"/>
      <c r="HM2051" s="341"/>
      <c r="HN2051" s="341"/>
    </row>
    <row r="2052" spans="220:222" x14ac:dyDescent="0.3">
      <c r="HL2052" s="341"/>
      <c r="HM2052" s="341"/>
      <c r="HN2052" s="341"/>
    </row>
    <row r="2053" spans="220:222" x14ac:dyDescent="0.3">
      <c r="HL2053" s="341"/>
      <c r="HM2053" s="341"/>
      <c r="HN2053" s="341"/>
    </row>
    <row r="2054" spans="220:222" x14ac:dyDescent="0.3">
      <c r="HL2054" s="341"/>
      <c r="HM2054" s="341"/>
      <c r="HN2054" s="341"/>
    </row>
    <row r="2055" spans="220:222" x14ac:dyDescent="0.3">
      <c r="HL2055" s="341"/>
      <c r="HM2055" s="341"/>
      <c r="HN2055" s="341"/>
    </row>
    <row r="2056" spans="220:222" x14ac:dyDescent="0.3">
      <c r="HL2056" s="341"/>
      <c r="HM2056" s="341"/>
      <c r="HN2056" s="341"/>
    </row>
    <row r="2057" spans="220:222" x14ac:dyDescent="0.3">
      <c r="HL2057" s="341"/>
      <c r="HM2057" s="341"/>
      <c r="HN2057" s="341"/>
    </row>
    <row r="2058" spans="220:222" x14ac:dyDescent="0.3">
      <c r="HL2058" s="341"/>
      <c r="HM2058" s="341"/>
      <c r="HN2058" s="341"/>
    </row>
    <row r="2059" spans="220:222" x14ac:dyDescent="0.3">
      <c r="HL2059" s="341"/>
      <c r="HM2059" s="341"/>
      <c r="HN2059" s="341"/>
    </row>
    <row r="2060" spans="220:222" x14ac:dyDescent="0.3">
      <c r="HL2060" s="341"/>
      <c r="HM2060" s="341"/>
      <c r="HN2060" s="341"/>
    </row>
    <row r="2061" spans="220:222" x14ac:dyDescent="0.3">
      <c r="HL2061" s="341"/>
      <c r="HM2061" s="341"/>
      <c r="HN2061" s="341"/>
    </row>
    <row r="2062" spans="220:222" x14ac:dyDescent="0.3">
      <c r="HL2062" s="341"/>
      <c r="HM2062" s="341"/>
      <c r="HN2062" s="341"/>
    </row>
    <row r="2063" spans="220:222" x14ac:dyDescent="0.3">
      <c r="HL2063" s="341"/>
      <c r="HM2063" s="341"/>
      <c r="HN2063" s="341"/>
    </row>
    <row r="2064" spans="220:222" x14ac:dyDescent="0.3">
      <c r="HL2064" s="341"/>
      <c r="HM2064" s="341"/>
      <c r="HN2064" s="341"/>
    </row>
    <row r="2065" spans="220:222" x14ac:dyDescent="0.3">
      <c r="HL2065" s="341"/>
      <c r="HM2065" s="341"/>
      <c r="HN2065" s="341"/>
    </row>
    <row r="2066" spans="220:222" x14ac:dyDescent="0.3">
      <c r="HL2066" s="341"/>
      <c r="HM2066" s="341"/>
      <c r="HN2066" s="341"/>
    </row>
    <row r="2067" spans="220:222" x14ac:dyDescent="0.3">
      <c r="HL2067" s="341"/>
      <c r="HM2067" s="341"/>
      <c r="HN2067" s="341"/>
    </row>
    <row r="2068" spans="220:222" x14ac:dyDescent="0.3">
      <c r="HL2068" s="341"/>
      <c r="HM2068" s="341"/>
      <c r="HN2068" s="341"/>
    </row>
    <row r="2069" spans="220:222" x14ac:dyDescent="0.3">
      <c r="HL2069" s="341"/>
      <c r="HM2069" s="341"/>
      <c r="HN2069" s="341"/>
    </row>
    <row r="2070" spans="220:222" x14ac:dyDescent="0.3">
      <c r="HL2070" s="341"/>
      <c r="HM2070" s="341"/>
      <c r="HN2070" s="341"/>
    </row>
    <row r="2071" spans="220:222" x14ac:dyDescent="0.3">
      <c r="HL2071" s="341"/>
      <c r="HM2071" s="341"/>
      <c r="HN2071" s="341"/>
    </row>
    <row r="2072" spans="220:222" x14ac:dyDescent="0.3">
      <c r="HL2072" s="341"/>
      <c r="HM2072" s="341"/>
      <c r="HN2072" s="341"/>
    </row>
    <row r="2073" spans="220:222" x14ac:dyDescent="0.3">
      <c r="HL2073" s="341"/>
      <c r="HM2073" s="341"/>
      <c r="HN2073" s="341"/>
    </row>
    <row r="2074" spans="220:222" x14ac:dyDescent="0.3">
      <c r="HL2074" s="341"/>
      <c r="HM2074" s="341"/>
      <c r="HN2074" s="341"/>
    </row>
    <row r="2075" spans="220:222" x14ac:dyDescent="0.3">
      <c r="HL2075" s="341"/>
      <c r="HM2075" s="341"/>
      <c r="HN2075" s="341"/>
    </row>
    <row r="2076" spans="220:222" x14ac:dyDescent="0.3">
      <c r="HL2076" s="341"/>
      <c r="HM2076" s="341"/>
      <c r="HN2076" s="341"/>
    </row>
    <row r="2077" spans="220:222" x14ac:dyDescent="0.3">
      <c r="HL2077" s="341"/>
      <c r="HM2077" s="341"/>
      <c r="HN2077" s="341"/>
    </row>
    <row r="2078" spans="220:222" x14ac:dyDescent="0.3">
      <c r="HL2078" s="341"/>
      <c r="HM2078" s="341"/>
      <c r="HN2078" s="341"/>
    </row>
    <row r="2079" spans="220:222" x14ac:dyDescent="0.3">
      <c r="HL2079" s="341"/>
      <c r="HM2079" s="341"/>
      <c r="HN2079" s="341"/>
    </row>
    <row r="2080" spans="220:222" x14ac:dyDescent="0.3">
      <c r="HL2080" s="341"/>
      <c r="HM2080" s="341"/>
      <c r="HN2080" s="341"/>
    </row>
    <row r="2081" spans="220:222" x14ac:dyDescent="0.3">
      <c r="HL2081" s="341"/>
      <c r="HM2081" s="341"/>
      <c r="HN2081" s="341"/>
    </row>
    <row r="2082" spans="220:222" x14ac:dyDescent="0.3">
      <c r="HL2082" s="341"/>
      <c r="HM2082" s="341"/>
      <c r="HN2082" s="341"/>
    </row>
    <row r="2083" spans="220:222" x14ac:dyDescent="0.3">
      <c r="HL2083" s="341"/>
      <c r="HM2083" s="341"/>
      <c r="HN2083" s="341"/>
    </row>
    <row r="2084" spans="220:222" x14ac:dyDescent="0.3">
      <c r="HL2084" s="341"/>
      <c r="HM2084" s="341"/>
      <c r="HN2084" s="341"/>
    </row>
    <row r="2085" spans="220:222" x14ac:dyDescent="0.3">
      <c r="HL2085" s="341"/>
      <c r="HM2085" s="341"/>
      <c r="HN2085" s="341"/>
    </row>
    <row r="2086" spans="220:222" x14ac:dyDescent="0.3">
      <c r="HL2086" s="341"/>
      <c r="HM2086" s="341"/>
      <c r="HN2086" s="341"/>
    </row>
    <row r="2087" spans="220:222" x14ac:dyDescent="0.3">
      <c r="HL2087" s="341"/>
      <c r="HM2087" s="341"/>
      <c r="HN2087" s="341"/>
    </row>
    <row r="2088" spans="220:222" x14ac:dyDescent="0.3">
      <c r="HL2088" s="341"/>
      <c r="HM2088" s="341"/>
      <c r="HN2088" s="341"/>
    </row>
    <row r="2089" spans="220:222" x14ac:dyDescent="0.3">
      <c r="HL2089" s="341"/>
      <c r="HM2089" s="341"/>
      <c r="HN2089" s="341"/>
    </row>
    <row r="2090" spans="220:222" x14ac:dyDescent="0.3">
      <c r="HL2090" s="341"/>
      <c r="HM2090" s="341"/>
      <c r="HN2090" s="341"/>
    </row>
    <row r="2091" spans="220:222" x14ac:dyDescent="0.3">
      <c r="HL2091" s="341"/>
      <c r="HM2091" s="341"/>
      <c r="HN2091" s="341"/>
    </row>
    <row r="2092" spans="220:222" x14ac:dyDescent="0.3">
      <c r="HL2092" s="341"/>
      <c r="HM2092" s="341"/>
      <c r="HN2092" s="341"/>
    </row>
    <row r="2093" spans="220:222" x14ac:dyDescent="0.3">
      <c r="HL2093" s="341"/>
      <c r="HM2093" s="341"/>
      <c r="HN2093" s="341"/>
    </row>
    <row r="2094" spans="220:222" x14ac:dyDescent="0.3">
      <c r="HL2094" s="341"/>
      <c r="HM2094" s="341"/>
      <c r="HN2094" s="341"/>
    </row>
    <row r="2095" spans="220:222" x14ac:dyDescent="0.3">
      <c r="HL2095" s="341"/>
      <c r="HM2095" s="341"/>
      <c r="HN2095" s="341"/>
    </row>
    <row r="2096" spans="220:222" x14ac:dyDescent="0.3">
      <c r="HL2096" s="341"/>
      <c r="HM2096" s="341"/>
      <c r="HN2096" s="341"/>
    </row>
    <row r="2097" spans="220:222" x14ac:dyDescent="0.3">
      <c r="HL2097" s="341"/>
      <c r="HM2097" s="341"/>
      <c r="HN2097" s="341"/>
    </row>
    <row r="2098" spans="220:222" x14ac:dyDescent="0.3">
      <c r="HL2098" s="341"/>
      <c r="HM2098" s="341"/>
      <c r="HN2098" s="341"/>
    </row>
    <row r="2099" spans="220:222" x14ac:dyDescent="0.3">
      <c r="HL2099" s="341"/>
      <c r="HM2099" s="341"/>
      <c r="HN2099" s="341"/>
    </row>
    <row r="2100" spans="220:222" x14ac:dyDescent="0.3">
      <c r="HL2100" s="341"/>
      <c r="HM2100" s="341"/>
      <c r="HN2100" s="341"/>
    </row>
    <row r="2101" spans="220:222" x14ac:dyDescent="0.3">
      <c r="HL2101" s="341"/>
      <c r="HM2101" s="341"/>
      <c r="HN2101" s="341"/>
    </row>
    <row r="2102" spans="220:222" x14ac:dyDescent="0.3">
      <c r="HL2102" s="341"/>
      <c r="HM2102" s="341"/>
      <c r="HN2102" s="341"/>
    </row>
    <row r="2103" spans="220:222" x14ac:dyDescent="0.3">
      <c r="HL2103" s="341"/>
      <c r="HM2103" s="341"/>
      <c r="HN2103" s="341"/>
    </row>
    <row r="2104" spans="220:222" x14ac:dyDescent="0.3">
      <c r="HL2104" s="341"/>
      <c r="HM2104" s="341"/>
      <c r="HN2104" s="341"/>
    </row>
    <row r="2105" spans="220:222" x14ac:dyDescent="0.3">
      <c r="HL2105" s="341"/>
      <c r="HM2105" s="341"/>
      <c r="HN2105" s="341"/>
    </row>
    <row r="2106" spans="220:222" x14ac:dyDescent="0.3">
      <c r="HL2106" s="341"/>
      <c r="HM2106" s="341"/>
      <c r="HN2106" s="341"/>
    </row>
    <row r="2107" spans="220:222" x14ac:dyDescent="0.3">
      <c r="HL2107" s="341"/>
      <c r="HM2107" s="341"/>
      <c r="HN2107" s="341"/>
    </row>
    <row r="2108" spans="220:222" x14ac:dyDescent="0.3">
      <c r="HL2108" s="341"/>
      <c r="HM2108" s="341"/>
      <c r="HN2108" s="341"/>
    </row>
    <row r="2109" spans="220:222" x14ac:dyDescent="0.3">
      <c r="HL2109" s="341"/>
      <c r="HM2109" s="341"/>
      <c r="HN2109" s="341"/>
    </row>
    <row r="2110" spans="220:222" x14ac:dyDescent="0.3">
      <c r="HL2110" s="341"/>
      <c r="HM2110" s="341"/>
      <c r="HN2110" s="341"/>
    </row>
    <row r="2111" spans="220:222" x14ac:dyDescent="0.3">
      <c r="HL2111" s="341"/>
      <c r="HM2111" s="341"/>
      <c r="HN2111" s="341"/>
    </row>
    <row r="2112" spans="220:222" x14ac:dyDescent="0.3">
      <c r="HL2112" s="341"/>
      <c r="HM2112" s="341"/>
      <c r="HN2112" s="341"/>
    </row>
    <row r="2113" spans="220:222" x14ac:dyDescent="0.3">
      <c r="HL2113" s="341"/>
      <c r="HM2113" s="341"/>
      <c r="HN2113" s="341"/>
    </row>
    <row r="2114" spans="220:222" x14ac:dyDescent="0.3">
      <c r="HL2114" s="341"/>
      <c r="HM2114" s="341"/>
      <c r="HN2114" s="341"/>
    </row>
    <row r="2115" spans="220:222" x14ac:dyDescent="0.3">
      <c r="HL2115" s="341"/>
      <c r="HM2115" s="341"/>
      <c r="HN2115" s="341"/>
    </row>
    <row r="2116" spans="220:222" x14ac:dyDescent="0.3">
      <c r="HL2116" s="341"/>
      <c r="HM2116" s="341"/>
      <c r="HN2116" s="341"/>
    </row>
    <row r="2117" spans="220:222" x14ac:dyDescent="0.3">
      <c r="HL2117" s="341"/>
      <c r="HM2117" s="341"/>
      <c r="HN2117" s="341"/>
    </row>
    <row r="2118" spans="220:222" x14ac:dyDescent="0.3">
      <c r="HL2118" s="341"/>
      <c r="HM2118" s="341"/>
      <c r="HN2118" s="341"/>
    </row>
    <row r="2119" spans="220:222" x14ac:dyDescent="0.3">
      <c r="HL2119" s="341"/>
      <c r="HM2119" s="341"/>
      <c r="HN2119" s="341"/>
    </row>
    <row r="2120" spans="220:222" x14ac:dyDescent="0.3">
      <c r="HL2120" s="341"/>
      <c r="HM2120" s="341"/>
      <c r="HN2120" s="341"/>
    </row>
    <row r="2121" spans="220:222" x14ac:dyDescent="0.3">
      <c r="HL2121" s="341"/>
      <c r="HM2121" s="341"/>
      <c r="HN2121" s="341"/>
    </row>
    <row r="2122" spans="220:222" x14ac:dyDescent="0.3">
      <c r="HL2122" s="341"/>
      <c r="HM2122" s="341"/>
      <c r="HN2122" s="341"/>
    </row>
    <row r="2123" spans="220:222" x14ac:dyDescent="0.3">
      <c r="HL2123" s="341"/>
      <c r="HM2123" s="341"/>
      <c r="HN2123" s="341"/>
    </row>
    <row r="2124" spans="220:222" x14ac:dyDescent="0.3">
      <c r="HL2124" s="341"/>
      <c r="HM2124" s="341"/>
      <c r="HN2124" s="341"/>
    </row>
    <row r="2125" spans="220:222" x14ac:dyDescent="0.3">
      <c r="HL2125" s="341"/>
      <c r="HM2125" s="341"/>
      <c r="HN2125" s="341"/>
    </row>
    <row r="2126" spans="220:222" x14ac:dyDescent="0.3">
      <c r="HL2126" s="341"/>
      <c r="HM2126" s="341"/>
      <c r="HN2126" s="341"/>
    </row>
    <row r="2127" spans="220:222" x14ac:dyDescent="0.3">
      <c r="HL2127" s="341"/>
      <c r="HM2127" s="341"/>
      <c r="HN2127" s="341"/>
    </row>
    <row r="2128" spans="220:222" x14ac:dyDescent="0.3">
      <c r="HL2128" s="341"/>
      <c r="HM2128" s="341"/>
      <c r="HN2128" s="341"/>
    </row>
    <row r="2129" spans="220:222" x14ac:dyDescent="0.3">
      <c r="HL2129" s="341"/>
      <c r="HM2129" s="341"/>
      <c r="HN2129" s="341"/>
    </row>
    <row r="2130" spans="220:222" x14ac:dyDescent="0.3">
      <c r="HL2130" s="341"/>
      <c r="HM2130" s="341"/>
      <c r="HN2130" s="341"/>
    </row>
    <row r="2131" spans="220:222" x14ac:dyDescent="0.3">
      <c r="HL2131" s="341"/>
      <c r="HM2131" s="341"/>
      <c r="HN2131" s="341"/>
    </row>
    <row r="2132" spans="220:222" x14ac:dyDescent="0.3">
      <c r="HL2132" s="341"/>
      <c r="HM2132" s="341"/>
      <c r="HN2132" s="341"/>
    </row>
    <row r="2133" spans="220:222" x14ac:dyDescent="0.3">
      <c r="HL2133" s="341"/>
      <c r="HM2133" s="341"/>
      <c r="HN2133" s="341"/>
    </row>
    <row r="2134" spans="220:222" x14ac:dyDescent="0.3">
      <c r="HL2134" s="341"/>
      <c r="HM2134" s="341"/>
      <c r="HN2134" s="341"/>
    </row>
    <row r="2135" spans="220:222" x14ac:dyDescent="0.3">
      <c r="HL2135" s="341"/>
      <c r="HM2135" s="341"/>
      <c r="HN2135" s="341"/>
    </row>
    <row r="2136" spans="220:222" x14ac:dyDescent="0.3">
      <c r="HL2136" s="341"/>
      <c r="HM2136" s="341"/>
      <c r="HN2136" s="341"/>
    </row>
    <row r="2137" spans="220:222" x14ac:dyDescent="0.3">
      <c r="HL2137" s="341"/>
      <c r="HM2137" s="341"/>
      <c r="HN2137" s="341"/>
    </row>
    <row r="2138" spans="220:222" x14ac:dyDescent="0.3">
      <c r="HL2138" s="341"/>
      <c r="HM2138" s="341"/>
      <c r="HN2138" s="341"/>
    </row>
    <row r="2139" spans="220:222" x14ac:dyDescent="0.3">
      <c r="HL2139" s="341"/>
      <c r="HM2139" s="341"/>
      <c r="HN2139" s="341"/>
    </row>
    <row r="2140" spans="220:222" x14ac:dyDescent="0.3">
      <c r="HL2140" s="341"/>
      <c r="HM2140" s="341"/>
      <c r="HN2140" s="341"/>
    </row>
    <row r="2141" spans="220:222" x14ac:dyDescent="0.3">
      <c r="HL2141" s="341"/>
      <c r="HM2141" s="341"/>
      <c r="HN2141" s="341"/>
    </row>
    <row r="2142" spans="220:222" x14ac:dyDescent="0.3">
      <c r="HL2142" s="341"/>
      <c r="HM2142" s="341"/>
      <c r="HN2142" s="341"/>
    </row>
    <row r="2143" spans="220:222" x14ac:dyDescent="0.3">
      <c r="HL2143" s="341"/>
      <c r="HM2143" s="341"/>
      <c r="HN2143" s="341"/>
    </row>
    <row r="2144" spans="220:222" x14ac:dyDescent="0.3">
      <c r="HL2144" s="341"/>
      <c r="HM2144" s="341"/>
      <c r="HN2144" s="341"/>
    </row>
    <row r="2145" spans="220:222" x14ac:dyDescent="0.3">
      <c r="HL2145" s="341"/>
      <c r="HM2145" s="341"/>
      <c r="HN2145" s="341"/>
    </row>
    <row r="2146" spans="220:222" x14ac:dyDescent="0.3">
      <c r="HL2146" s="341"/>
      <c r="HM2146" s="341"/>
      <c r="HN2146" s="341"/>
    </row>
    <row r="2147" spans="220:222" x14ac:dyDescent="0.3">
      <c r="HL2147" s="341"/>
      <c r="HM2147" s="341"/>
      <c r="HN2147" s="341"/>
    </row>
    <row r="2148" spans="220:222" x14ac:dyDescent="0.3">
      <c r="HL2148" s="341"/>
      <c r="HM2148" s="341"/>
      <c r="HN2148" s="341"/>
    </row>
    <row r="2149" spans="220:222" x14ac:dyDescent="0.3">
      <c r="HL2149" s="341"/>
      <c r="HM2149" s="341"/>
      <c r="HN2149" s="341"/>
    </row>
    <row r="2150" spans="220:222" x14ac:dyDescent="0.3">
      <c r="HL2150" s="341"/>
      <c r="HM2150" s="341"/>
      <c r="HN2150" s="341"/>
    </row>
    <row r="2151" spans="220:222" x14ac:dyDescent="0.3">
      <c r="HL2151" s="341"/>
      <c r="HM2151" s="341"/>
      <c r="HN2151" s="341"/>
    </row>
    <row r="2152" spans="220:222" x14ac:dyDescent="0.3">
      <c r="HL2152" s="341"/>
      <c r="HM2152" s="341"/>
      <c r="HN2152" s="341"/>
    </row>
    <row r="2153" spans="220:222" x14ac:dyDescent="0.3">
      <c r="HL2153" s="341"/>
      <c r="HM2153" s="341"/>
      <c r="HN2153" s="341"/>
    </row>
    <row r="2154" spans="220:222" x14ac:dyDescent="0.3">
      <c r="HL2154" s="341"/>
      <c r="HM2154" s="341"/>
      <c r="HN2154" s="341"/>
    </row>
    <row r="2155" spans="220:222" x14ac:dyDescent="0.3">
      <c r="HL2155" s="341"/>
      <c r="HM2155" s="341"/>
      <c r="HN2155" s="341"/>
    </row>
    <row r="2156" spans="220:222" x14ac:dyDescent="0.3">
      <c r="HL2156" s="341"/>
      <c r="HM2156" s="341"/>
      <c r="HN2156" s="341"/>
    </row>
    <row r="2157" spans="220:222" x14ac:dyDescent="0.3">
      <c r="HL2157" s="341"/>
      <c r="HM2157" s="341"/>
      <c r="HN2157" s="341"/>
    </row>
    <row r="2158" spans="220:222" x14ac:dyDescent="0.3">
      <c r="HL2158" s="341"/>
      <c r="HM2158" s="341"/>
      <c r="HN2158" s="341"/>
    </row>
    <row r="2159" spans="220:222" x14ac:dyDescent="0.3">
      <c r="HL2159" s="341"/>
      <c r="HM2159" s="341"/>
      <c r="HN2159" s="341"/>
    </row>
    <row r="2160" spans="220:222" x14ac:dyDescent="0.3">
      <c r="HL2160" s="341"/>
      <c r="HM2160" s="341"/>
      <c r="HN2160" s="341"/>
    </row>
    <row r="2161" spans="220:222" x14ac:dyDescent="0.3">
      <c r="HL2161" s="341"/>
      <c r="HM2161" s="341"/>
      <c r="HN2161" s="341"/>
    </row>
    <row r="2162" spans="220:222" x14ac:dyDescent="0.3">
      <c r="HL2162" s="341"/>
      <c r="HM2162" s="341"/>
      <c r="HN2162" s="341"/>
    </row>
    <row r="2163" spans="220:222" x14ac:dyDescent="0.3">
      <c r="HL2163" s="341"/>
      <c r="HM2163" s="341"/>
      <c r="HN2163" s="341"/>
    </row>
    <row r="2164" spans="220:222" x14ac:dyDescent="0.3">
      <c r="HL2164" s="341"/>
      <c r="HM2164" s="341"/>
      <c r="HN2164" s="341"/>
    </row>
    <row r="2165" spans="220:222" x14ac:dyDescent="0.3">
      <c r="HL2165" s="341"/>
      <c r="HM2165" s="341"/>
      <c r="HN2165" s="341"/>
    </row>
    <row r="2166" spans="220:222" x14ac:dyDescent="0.3">
      <c r="HL2166" s="341"/>
      <c r="HM2166" s="341"/>
      <c r="HN2166" s="341"/>
    </row>
    <row r="2167" spans="220:222" x14ac:dyDescent="0.3">
      <c r="HL2167" s="341"/>
      <c r="HM2167" s="341"/>
      <c r="HN2167" s="341"/>
    </row>
    <row r="2168" spans="220:222" x14ac:dyDescent="0.3">
      <c r="HL2168" s="341"/>
      <c r="HM2168" s="341"/>
      <c r="HN2168" s="341"/>
    </row>
    <row r="2169" spans="220:222" x14ac:dyDescent="0.3">
      <c r="HL2169" s="341"/>
      <c r="HM2169" s="341"/>
      <c r="HN2169" s="341"/>
    </row>
    <row r="2170" spans="220:222" x14ac:dyDescent="0.3">
      <c r="HL2170" s="341"/>
      <c r="HM2170" s="341"/>
      <c r="HN2170" s="341"/>
    </row>
    <row r="2171" spans="220:222" x14ac:dyDescent="0.3">
      <c r="HL2171" s="341"/>
      <c r="HM2171" s="341"/>
      <c r="HN2171" s="341"/>
    </row>
    <row r="2172" spans="220:222" x14ac:dyDescent="0.3">
      <c r="HL2172" s="341"/>
      <c r="HM2172" s="341"/>
      <c r="HN2172" s="341"/>
    </row>
    <row r="2173" spans="220:222" x14ac:dyDescent="0.3">
      <c r="HL2173" s="341"/>
      <c r="HM2173" s="341"/>
      <c r="HN2173" s="341"/>
    </row>
    <row r="2174" spans="220:222" x14ac:dyDescent="0.3">
      <c r="HL2174" s="341"/>
      <c r="HM2174" s="341"/>
      <c r="HN2174" s="341"/>
    </row>
    <row r="2175" spans="220:222" x14ac:dyDescent="0.3">
      <c r="HL2175" s="341"/>
      <c r="HM2175" s="341"/>
      <c r="HN2175" s="341"/>
    </row>
    <row r="2176" spans="220:222" x14ac:dyDescent="0.3">
      <c r="HL2176" s="341"/>
      <c r="HM2176" s="341"/>
      <c r="HN2176" s="341"/>
    </row>
    <row r="2177" spans="220:222" x14ac:dyDescent="0.3">
      <c r="HL2177" s="341"/>
      <c r="HM2177" s="341"/>
      <c r="HN2177" s="341"/>
    </row>
    <row r="2178" spans="220:222" x14ac:dyDescent="0.3">
      <c r="HL2178" s="341"/>
      <c r="HM2178" s="341"/>
      <c r="HN2178" s="341"/>
    </row>
    <row r="2179" spans="220:222" x14ac:dyDescent="0.3">
      <c r="HL2179" s="341"/>
      <c r="HM2179" s="341"/>
      <c r="HN2179" s="341"/>
    </row>
    <row r="2180" spans="220:222" x14ac:dyDescent="0.3">
      <c r="HL2180" s="341"/>
      <c r="HM2180" s="341"/>
      <c r="HN2180" s="341"/>
    </row>
    <row r="2181" spans="220:222" x14ac:dyDescent="0.3">
      <c r="HL2181" s="341"/>
      <c r="HM2181" s="341"/>
      <c r="HN2181" s="341"/>
    </row>
    <row r="2182" spans="220:222" x14ac:dyDescent="0.3">
      <c r="HL2182" s="341"/>
      <c r="HM2182" s="341"/>
      <c r="HN2182" s="341"/>
    </row>
    <row r="2183" spans="220:222" x14ac:dyDescent="0.3">
      <c r="HL2183" s="341"/>
      <c r="HM2183" s="341"/>
      <c r="HN2183" s="341"/>
    </row>
    <row r="2184" spans="220:222" x14ac:dyDescent="0.3">
      <c r="HL2184" s="341"/>
      <c r="HM2184" s="341"/>
      <c r="HN2184" s="341"/>
    </row>
    <row r="2185" spans="220:222" x14ac:dyDescent="0.3">
      <c r="HL2185" s="341"/>
      <c r="HM2185" s="341"/>
      <c r="HN2185" s="341"/>
    </row>
    <row r="2186" spans="220:222" x14ac:dyDescent="0.3">
      <c r="HL2186" s="341"/>
      <c r="HM2186" s="341"/>
      <c r="HN2186" s="341"/>
    </row>
    <row r="2187" spans="220:222" x14ac:dyDescent="0.3">
      <c r="HL2187" s="341"/>
      <c r="HM2187" s="341"/>
      <c r="HN2187" s="341"/>
    </row>
    <row r="2188" spans="220:222" x14ac:dyDescent="0.3">
      <c r="HL2188" s="341"/>
      <c r="HM2188" s="341"/>
      <c r="HN2188" s="341"/>
    </row>
    <row r="2189" spans="220:222" x14ac:dyDescent="0.3">
      <c r="HL2189" s="341"/>
      <c r="HM2189" s="341"/>
      <c r="HN2189" s="341"/>
    </row>
    <row r="2190" spans="220:222" x14ac:dyDescent="0.3">
      <c r="HL2190" s="341"/>
      <c r="HM2190" s="341"/>
      <c r="HN2190" s="341"/>
    </row>
    <row r="2191" spans="220:222" x14ac:dyDescent="0.3">
      <c r="HL2191" s="341"/>
      <c r="HM2191" s="341"/>
      <c r="HN2191" s="341"/>
    </row>
    <row r="2192" spans="220:222" x14ac:dyDescent="0.3">
      <c r="HL2192" s="341"/>
      <c r="HM2192" s="341"/>
      <c r="HN2192" s="341"/>
    </row>
    <row r="2193" spans="220:222" x14ac:dyDescent="0.3">
      <c r="HL2193" s="341"/>
      <c r="HM2193" s="341"/>
      <c r="HN2193" s="341"/>
    </row>
    <row r="2194" spans="220:222" x14ac:dyDescent="0.3">
      <c r="HL2194" s="341"/>
      <c r="HM2194" s="341"/>
      <c r="HN2194" s="341"/>
    </row>
    <row r="2195" spans="220:222" x14ac:dyDescent="0.3">
      <c r="HL2195" s="341"/>
      <c r="HM2195" s="341"/>
      <c r="HN2195" s="341"/>
    </row>
    <row r="2196" spans="220:222" x14ac:dyDescent="0.3">
      <c r="HL2196" s="341"/>
      <c r="HM2196" s="341"/>
      <c r="HN2196" s="341"/>
    </row>
    <row r="2197" spans="220:222" x14ac:dyDescent="0.3">
      <c r="HL2197" s="341"/>
      <c r="HM2197" s="341"/>
      <c r="HN2197" s="341"/>
    </row>
    <row r="2198" spans="220:222" x14ac:dyDescent="0.3">
      <c r="HL2198" s="341"/>
      <c r="HM2198" s="341"/>
      <c r="HN2198" s="341"/>
    </row>
    <row r="2199" spans="220:222" x14ac:dyDescent="0.3">
      <c r="HL2199" s="341"/>
      <c r="HM2199" s="341"/>
      <c r="HN2199" s="341"/>
    </row>
    <row r="2200" spans="220:222" x14ac:dyDescent="0.3">
      <c r="HL2200" s="341"/>
      <c r="HM2200" s="341"/>
      <c r="HN2200" s="341"/>
    </row>
    <row r="2201" spans="220:222" x14ac:dyDescent="0.3">
      <c r="HL2201" s="341"/>
      <c r="HM2201" s="341"/>
      <c r="HN2201" s="341"/>
    </row>
    <row r="2202" spans="220:222" x14ac:dyDescent="0.3">
      <c r="HL2202" s="341"/>
      <c r="HM2202" s="341"/>
      <c r="HN2202" s="341"/>
    </row>
    <row r="2203" spans="220:222" x14ac:dyDescent="0.3">
      <c r="HL2203" s="341"/>
      <c r="HM2203" s="341"/>
      <c r="HN2203" s="341"/>
    </row>
    <row r="2204" spans="220:222" x14ac:dyDescent="0.3">
      <c r="HL2204" s="341"/>
      <c r="HM2204" s="341"/>
      <c r="HN2204" s="341"/>
    </row>
    <row r="2205" spans="220:222" x14ac:dyDescent="0.3">
      <c r="HL2205" s="341"/>
      <c r="HM2205" s="341"/>
      <c r="HN2205" s="341"/>
    </row>
    <row r="2206" spans="220:222" x14ac:dyDescent="0.3">
      <c r="HL2206" s="341"/>
      <c r="HM2206" s="341"/>
      <c r="HN2206" s="341"/>
    </row>
    <row r="2207" spans="220:222" x14ac:dyDescent="0.3">
      <c r="HL2207" s="341"/>
      <c r="HM2207" s="341"/>
      <c r="HN2207" s="341"/>
    </row>
    <row r="2208" spans="220:222" x14ac:dyDescent="0.3">
      <c r="HL2208" s="341"/>
      <c r="HM2208" s="341"/>
      <c r="HN2208" s="341"/>
    </row>
    <row r="2209" spans="220:222" x14ac:dyDescent="0.3">
      <c r="HL2209" s="341"/>
      <c r="HM2209" s="341"/>
      <c r="HN2209" s="341"/>
    </row>
    <row r="2210" spans="220:222" x14ac:dyDescent="0.3">
      <c r="HL2210" s="341"/>
      <c r="HM2210" s="341"/>
      <c r="HN2210" s="341"/>
    </row>
    <row r="2211" spans="220:222" x14ac:dyDescent="0.3">
      <c r="HL2211" s="341"/>
      <c r="HM2211" s="341"/>
      <c r="HN2211" s="341"/>
    </row>
    <row r="2212" spans="220:222" x14ac:dyDescent="0.3">
      <c r="HL2212" s="341"/>
      <c r="HM2212" s="341"/>
      <c r="HN2212" s="341"/>
    </row>
    <row r="2213" spans="220:222" x14ac:dyDescent="0.3">
      <c r="HL2213" s="341"/>
      <c r="HM2213" s="341"/>
      <c r="HN2213" s="341"/>
    </row>
    <row r="2214" spans="220:222" x14ac:dyDescent="0.3">
      <c r="HL2214" s="341"/>
      <c r="HM2214" s="341"/>
      <c r="HN2214" s="341"/>
    </row>
    <row r="2215" spans="220:222" x14ac:dyDescent="0.3">
      <c r="HL2215" s="341"/>
      <c r="HM2215" s="341"/>
      <c r="HN2215" s="341"/>
    </row>
    <row r="2216" spans="220:222" x14ac:dyDescent="0.3">
      <c r="HL2216" s="341"/>
      <c r="HM2216" s="341"/>
      <c r="HN2216" s="341"/>
    </row>
    <row r="2217" spans="220:222" x14ac:dyDescent="0.3">
      <c r="HL2217" s="341"/>
      <c r="HM2217" s="341"/>
      <c r="HN2217" s="341"/>
    </row>
    <row r="2218" spans="220:222" x14ac:dyDescent="0.3">
      <c r="HL2218" s="341"/>
      <c r="HM2218" s="341"/>
      <c r="HN2218" s="341"/>
    </row>
    <row r="2219" spans="220:222" x14ac:dyDescent="0.3">
      <c r="HL2219" s="341"/>
      <c r="HM2219" s="341"/>
      <c r="HN2219" s="341"/>
    </row>
    <row r="2220" spans="220:222" x14ac:dyDescent="0.3">
      <c r="HL2220" s="341"/>
      <c r="HM2220" s="341"/>
      <c r="HN2220" s="341"/>
    </row>
    <row r="2221" spans="220:222" x14ac:dyDescent="0.3">
      <c r="HL2221" s="341"/>
      <c r="HM2221" s="341"/>
      <c r="HN2221" s="341"/>
    </row>
    <row r="2222" spans="220:222" x14ac:dyDescent="0.3">
      <c r="HL2222" s="341"/>
      <c r="HM2222" s="341"/>
      <c r="HN2222" s="341"/>
    </row>
    <row r="2223" spans="220:222" x14ac:dyDescent="0.3">
      <c r="HL2223" s="341"/>
      <c r="HM2223" s="341"/>
      <c r="HN2223" s="341"/>
    </row>
    <row r="2224" spans="220:222" x14ac:dyDescent="0.3">
      <c r="HL2224" s="341"/>
      <c r="HM2224" s="341"/>
      <c r="HN2224" s="341"/>
    </row>
    <row r="2225" spans="220:222" x14ac:dyDescent="0.3">
      <c r="HL2225" s="341"/>
      <c r="HM2225" s="341"/>
      <c r="HN2225" s="341"/>
    </row>
    <row r="2226" spans="220:222" x14ac:dyDescent="0.3">
      <c r="HL2226" s="341"/>
      <c r="HM2226" s="341"/>
      <c r="HN2226" s="341"/>
    </row>
    <row r="2227" spans="220:222" x14ac:dyDescent="0.3">
      <c r="HL2227" s="341"/>
      <c r="HM2227" s="341"/>
      <c r="HN2227" s="341"/>
    </row>
    <row r="2228" spans="220:222" x14ac:dyDescent="0.3">
      <c r="HL2228" s="341"/>
      <c r="HM2228" s="341"/>
      <c r="HN2228" s="341"/>
    </row>
    <row r="2229" spans="220:222" x14ac:dyDescent="0.3">
      <c r="HL2229" s="341"/>
      <c r="HM2229" s="341"/>
      <c r="HN2229" s="341"/>
    </row>
    <row r="2230" spans="220:222" x14ac:dyDescent="0.3">
      <c r="HL2230" s="341"/>
      <c r="HM2230" s="341"/>
      <c r="HN2230" s="341"/>
    </row>
    <row r="2231" spans="220:222" x14ac:dyDescent="0.3">
      <c r="HL2231" s="341"/>
      <c r="HM2231" s="341"/>
      <c r="HN2231" s="341"/>
    </row>
    <row r="2232" spans="220:222" x14ac:dyDescent="0.3">
      <c r="HL2232" s="341"/>
      <c r="HM2232" s="341"/>
      <c r="HN2232" s="341"/>
    </row>
    <row r="2233" spans="220:222" x14ac:dyDescent="0.3">
      <c r="HL2233" s="341"/>
      <c r="HM2233" s="341"/>
      <c r="HN2233" s="341"/>
    </row>
    <row r="2234" spans="220:222" x14ac:dyDescent="0.3">
      <c r="HL2234" s="341"/>
      <c r="HM2234" s="341"/>
      <c r="HN2234" s="341"/>
    </row>
    <row r="2235" spans="220:222" x14ac:dyDescent="0.3">
      <c r="HL2235" s="341"/>
      <c r="HM2235" s="341"/>
      <c r="HN2235" s="341"/>
    </row>
    <row r="2236" spans="220:222" x14ac:dyDescent="0.3">
      <c r="HL2236" s="341"/>
      <c r="HM2236" s="341"/>
      <c r="HN2236" s="341"/>
    </row>
    <row r="2237" spans="220:222" x14ac:dyDescent="0.3">
      <c r="HL2237" s="341"/>
      <c r="HM2237" s="341"/>
      <c r="HN2237" s="341"/>
    </row>
    <row r="2238" spans="220:222" x14ac:dyDescent="0.3">
      <c r="HL2238" s="341"/>
      <c r="HM2238" s="341"/>
      <c r="HN2238" s="341"/>
    </row>
    <row r="2239" spans="220:222" x14ac:dyDescent="0.3">
      <c r="HL2239" s="341"/>
      <c r="HM2239" s="341"/>
      <c r="HN2239" s="341"/>
    </row>
    <row r="2240" spans="220:222" x14ac:dyDescent="0.3">
      <c r="HL2240" s="341"/>
      <c r="HM2240" s="341"/>
      <c r="HN2240" s="341"/>
    </row>
    <row r="2241" spans="220:222" x14ac:dyDescent="0.3">
      <c r="HL2241" s="341"/>
      <c r="HM2241" s="341"/>
      <c r="HN2241" s="341"/>
    </row>
    <row r="2242" spans="220:222" x14ac:dyDescent="0.3">
      <c r="HL2242" s="341"/>
      <c r="HM2242" s="341"/>
      <c r="HN2242" s="341"/>
    </row>
    <row r="2243" spans="220:222" x14ac:dyDescent="0.3">
      <c r="HL2243" s="341"/>
      <c r="HM2243" s="341"/>
      <c r="HN2243" s="341"/>
    </row>
    <row r="2244" spans="220:222" x14ac:dyDescent="0.3">
      <c r="HL2244" s="341"/>
      <c r="HM2244" s="341"/>
      <c r="HN2244" s="341"/>
    </row>
    <row r="2245" spans="220:222" x14ac:dyDescent="0.3">
      <c r="HL2245" s="341"/>
      <c r="HM2245" s="341"/>
      <c r="HN2245" s="341"/>
    </row>
    <row r="2246" spans="220:222" x14ac:dyDescent="0.3">
      <c r="HL2246" s="341"/>
      <c r="HM2246" s="341"/>
      <c r="HN2246" s="341"/>
    </row>
    <row r="2247" spans="220:222" x14ac:dyDescent="0.3">
      <c r="HL2247" s="341"/>
      <c r="HM2247" s="341"/>
      <c r="HN2247" s="341"/>
    </row>
    <row r="2248" spans="220:222" x14ac:dyDescent="0.3">
      <c r="HL2248" s="341"/>
      <c r="HM2248" s="341"/>
      <c r="HN2248" s="341"/>
    </row>
    <row r="2249" spans="220:222" x14ac:dyDescent="0.3">
      <c r="HL2249" s="341"/>
      <c r="HM2249" s="341"/>
      <c r="HN2249" s="341"/>
    </row>
    <row r="2250" spans="220:222" x14ac:dyDescent="0.3">
      <c r="HL2250" s="341"/>
      <c r="HM2250" s="341"/>
      <c r="HN2250" s="341"/>
    </row>
    <row r="2251" spans="220:222" x14ac:dyDescent="0.3">
      <c r="HL2251" s="341"/>
      <c r="HM2251" s="341"/>
      <c r="HN2251" s="341"/>
    </row>
    <row r="2252" spans="220:222" x14ac:dyDescent="0.3">
      <c r="HL2252" s="341"/>
      <c r="HM2252" s="341"/>
      <c r="HN2252" s="341"/>
    </row>
    <row r="2253" spans="220:222" x14ac:dyDescent="0.3">
      <c r="HL2253" s="341"/>
      <c r="HM2253" s="341"/>
      <c r="HN2253" s="341"/>
    </row>
    <row r="2254" spans="220:222" x14ac:dyDescent="0.3">
      <c r="HL2254" s="341"/>
      <c r="HM2254" s="341"/>
      <c r="HN2254" s="341"/>
    </row>
    <row r="2255" spans="220:222" x14ac:dyDescent="0.3">
      <c r="HL2255" s="341"/>
      <c r="HM2255" s="341"/>
      <c r="HN2255" s="341"/>
    </row>
    <row r="2256" spans="220:222" x14ac:dyDescent="0.3">
      <c r="HL2256" s="341"/>
      <c r="HM2256" s="341"/>
      <c r="HN2256" s="341"/>
    </row>
    <row r="2257" spans="220:222" x14ac:dyDescent="0.3">
      <c r="HL2257" s="341"/>
      <c r="HM2257" s="341"/>
      <c r="HN2257" s="341"/>
    </row>
    <row r="2258" spans="220:222" x14ac:dyDescent="0.3">
      <c r="HL2258" s="341"/>
      <c r="HM2258" s="341"/>
      <c r="HN2258" s="341"/>
    </row>
    <row r="2259" spans="220:222" x14ac:dyDescent="0.3">
      <c r="HL2259" s="341"/>
      <c r="HM2259" s="341"/>
      <c r="HN2259" s="341"/>
    </row>
    <row r="2260" spans="220:222" x14ac:dyDescent="0.3">
      <c r="HL2260" s="341"/>
      <c r="HM2260" s="341"/>
      <c r="HN2260" s="341"/>
    </row>
    <row r="2261" spans="220:222" x14ac:dyDescent="0.3">
      <c r="HL2261" s="341"/>
      <c r="HM2261" s="341"/>
      <c r="HN2261" s="341"/>
    </row>
    <row r="2262" spans="220:222" x14ac:dyDescent="0.3">
      <c r="HL2262" s="341"/>
      <c r="HM2262" s="341"/>
      <c r="HN2262" s="341"/>
    </row>
    <row r="2263" spans="220:222" x14ac:dyDescent="0.3">
      <c r="HL2263" s="341"/>
      <c r="HM2263" s="341"/>
      <c r="HN2263" s="341"/>
    </row>
    <row r="2264" spans="220:222" x14ac:dyDescent="0.3">
      <c r="HL2264" s="341"/>
      <c r="HM2264" s="341"/>
      <c r="HN2264" s="341"/>
    </row>
    <row r="2265" spans="220:222" x14ac:dyDescent="0.3">
      <c r="HL2265" s="341"/>
      <c r="HM2265" s="341"/>
      <c r="HN2265" s="341"/>
    </row>
    <row r="2266" spans="220:222" x14ac:dyDescent="0.3">
      <c r="HL2266" s="341"/>
      <c r="HM2266" s="341"/>
      <c r="HN2266" s="341"/>
    </row>
    <row r="2267" spans="220:222" x14ac:dyDescent="0.3">
      <c r="HL2267" s="341"/>
      <c r="HM2267" s="341"/>
      <c r="HN2267" s="341"/>
    </row>
    <row r="2268" spans="220:222" x14ac:dyDescent="0.3">
      <c r="HL2268" s="341"/>
      <c r="HM2268" s="341"/>
      <c r="HN2268" s="341"/>
    </row>
    <row r="2269" spans="220:222" x14ac:dyDescent="0.3">
      <c r="HL2269" s="341"/>
      <c r="HM2269" s="341"/>
      <c r="HN2269" s="341"/>
    </row>
    <row r="2270" spans="220:222" x14ac:dyDescent="0.3">
      <c r="HL2270" s="341"/>
      <c r="HM2270" s="341"/>
      <c r="HN2270" s="341"/>
    </row>
    <row r="2271" spans="220:222" x14ac:dyDescent="0.3">
      <c r="HL2271" s="341"/>
      <c r="HM2271" s="341"/>
      <c r="HN2271" s="341"/>
    </row>
    <row r="2272" spans="220:222" x14ac:dyDescent="0.3">
      <c r="HL2272" s="341"/>
      <c r="HM2272" s="341"/>
      <c r="HN2272" s="341"/>
    </row>
    <row r="2273" spans="220:222" x14ac:dyDescent="0.3">
      <c r="HL2273" s="341"/>
      <c r="HM2273" s="341"/>
      <c r="HN2273" s="341"/>
    </row>
    <row r="2274" spans="220:222" x14ac:dyDescent="0.3">
      <c r="HL2274" s="341"/>
      <c r="HM2274" s="341"/>
      <c r="HN2274" s="341"/>
    </row>
    <row r="2275" spans="220:222" x14ac:dyDescent="0.3">
      <c r="HL2275" s="341"/>
      <c r="HM2275" s="341"/>
      <c r="HN2275" s="341"/>
    </row>
    <row r="2276" spans="220:222" x14ac:dyDescent="0.3">
      <c r="HL2276" s="341"/>
      <c r="HM2276" s="341"/>
      <c r="HN2276" s="341"/>
    </row>
    <row r="2277" spans="220:222" x14ac:dyDescent="0.3">
      <c r="HL2277" s="341"/>
      <c r="HM2277" s="341"/>
      <c r="HN2277" s="341"/>
    </row>
    <row r="2278" spans="220:222" x14ac:dyDescent="0.3">
      <c r="HL2278" s="341"/>
      <c r="HM2278" s="341"/>
      <c r="HN2278" s="341"/>
    </row>
    <row r="2279" spans="220:222" x14ac:dyDescent="0.3">
      <c r="HL2279" s="341"/>
      <c r="HM2279" s="341"/>
      <c r="HN2279" s="341"/>
    </row>
    <row r="2280" spans="220:222" x14ac:dyDescent="0.3">
      <c r="HL2280" s="341"/>
      <c r="HM2280" s="341"/>
      <c r="HN2280" s="341"/>
    </row>
    <row r="2281" spans="220:222" x14ac:dyDescent="0.3">
      <c r="HL2281" s="341"/>
      <c r="HM2281" s="341"/>
      <c r="HN2281" s="341"/>
    </row>
    <row r="2282" spans="220:222" x14ac:dyDescent="0.3">
      <c r="HL2282" s="341"/>
      <c r="HM2282" s="341"/>
      <c r="HN2282" s="341"/>
    </row>
    <row r="2283" spans="220:222" x14ac:dyDescent="0.3">
      <c r="HL2283" s="341"/>
      <c r="HM2283" s="341"/>
      <c r="HN2283" s="341"/>
    </row>
    <row r="2284" spans="220:222" x14ac:dyDescent="0.3">
      <c r="HL2284" s="341"/>
      <c r="HM2284" s="341"/>
      <c r="HN2284" s="341"/>
    </row>
    <row r="2285" spans="220:222" x14ac:dyDescent="0.3">
      <c r="HL2285" s="341"/>
      <c r="HM2285" s="341"/>
      <c r="HN2285" s="341"/>
    </row>
    <row r="2286" spans="220:222" x14ac:dyDescent="0.3">
      <c r="HL2286" s="341"/>
      <c r="HM2286" s="341"/>
      <c r="HN2286" s="341"/>
    </row>
    <row r="2287" spans="220:222" x14ac:dyDescent="0.3">
      <c r="HL2287" s="341"/>
      <c r="HM2287" s="341"/>
      <c r="HN2287" s="341"/>
    </row>
    <row r="2288" spans="220:222" x14ac:dyDescent="0.3">
      <c r="HL2288" s="341"/>
      <c r="HM2288" s="341"/>
      <c r="HN2288" s="341"/>
    </row>
    <row r="2289" spans="220:222" x14ac:dyDescent="0.3">
      <c r="HL2289" s="341"/>
      <c r="HM2289" s="341"/>
      <c r="HN2289" s="341"/>
    </row>
    <row r="2290" spans="220:222" x14ac:dyDescent="0.3">
      <c r="HL2290" s="341"/>
      <c r="HM2290" s="341"/>
      <c r="HN2290" s="341"/>
    </row>
    <row r="2291" spans="220:222" x14ac:dyDescent="0.3">
      <c r="HL2291" s="341"/>
      <c r="HM2291" s="341"/>
      <c r="HN2291" s="341"/>
    </row>
    <row r="2292" spans="220:222" x14ac:dyDescent="0.3">
      <c r="HL2292" s="341"/>
      <c r="HM2292" s="341"/>
      <c r="HN2292" s="341"/>
    </row>
    <row r="2293" spans="220:222" x14ac:dyDescent="0.3">
      <c r="HL2293" s="341"/>
      <c r="HM2293" s="341"/>
      <c r="HN2293" s="341"/>
    </row>
    <row r="2294" spans="220:222" x14ac:dyDescent="0.3">
      <c r="HL2294" s="341"/>
      <c r="HM2294" s="341"/>
      <c r="HN2294" s="341"/>
    </row>
    <row r="2295" spans="220:222" x14ac:dyDescent="0.3">
      <c r="HL2295" s="341"/>
      <c r="HM2295" s="341"/>
      <c r="HN2295" s="341"/>
    </row>
    <row r="2296" spans="220:222" x14ac:dyDescent="0.3">
      <c r="HL2296" s="341"/>
      <c r="HM2296" s="341"/>
      <c r="HN2296" s="341"/>
    </row>
    <row r="2297" spans="220:222" x14ac:dyDescent="0.3">
      <c r="HL2297" s="341"/>
      <c r="HM2297" s="341"/>
      <c r="HN2297" s="341"/>
    </row>
    <row r="2298" spans="220:222" x14ac:dyDescent="0.3">
      <c r="HL2298" s="341"/>
      <c r="HM2298" s="341"/>
      <c r="HN2298" s="341"/>
    </row>
    <row r="2299" spans="220:222" x14ac:dyDescent="0.3">
      <c r="HL2299" s="341"/>
      <c r="HM2299" s="341"/>
      <c r="HN2299" s="341"/>
    </row>
    <row r="2300" spans="220:222" x14ac:dyDescent="0.3">
      <c r="HL2300" s="341"/>
      <c r="HM2300" s="341"/>
      <c r="HN2300" s="341"/>
    </row>
    <row r="2301" spans="220:222" x14ac:dyDescent="0.3">
      <c r="HL2301" s="341"/>
      <c r="HM2301" s="341"/>
      <c r="HN2301" s="341"/>
    </row>
    <row r="2302" spans="220:222" x14ac:dyDescent="0.3">
      <c r="HL2302" s="341"/>
      <c r="HM2302" s="341"/>
      <c r="HN2302" s="341"/>
    </row>
    <row r="2303" spans="220:222" x14ac:dyDescent="0.3">
      <c r="HL2303" s="341"/>
      <c r="HM2303" s="341"/>
      <c r="HN2303" s="341"/>
    </row>
    <row r="2304" spans="220:222" x14ac:dyDescent="0.3">
      <c r="HL2304" s="341"/>
      <c r="HM2304" s="341"/>
      <c r="HN2304" s="341"/>
    </row>
    <row r="2305" spans="220:222" x14ac:dyDescent="0.3">
      <c r="HL2305" s="341"/>
      <c r="HM2305" s="341"/>
      <c r="HN2305" s="341"/>
    </row>
    <row r="2306" spans="220:222" x14ac:dyDescent="0.3">
      <c r="HL2306" s="341"/>
      <c r="HM2306" s="341"/>
      <c r="HN2306" s="341"/>
    </row>
    <row r="2307" spans="220:222" x14ac:dyDescent="0.3">
      <c r="HL2307" s="341"/>
      <c r="HM2307" s="341"/>
      <c r="HN2307" s="341"/>
    </row>
    <row r="2308" spans="220:222" x14ac:dyDescent="0.3">
      <c r="HL2308" s="341"/>
      <c r="HM2308" s="341"/>
      <c r="HN2308" s="341"/>
    </row>
    <row r="2309" spans="220:222" x14ac:dyDescent="0.3">
      <c r="HL2309" s="341"/>
      <c r="HM2309" s="341"/>
      <c r="HN2309" s="341"/>
    </row>
    <row r="2310" spans="220:222" x14ac:dyDescent="0.3">
      <c r="HL2310" s="341"/>
      <c r="HM2310" s="341"/>
      <c r="HN2310" s="341"/>
    </row>
    <row r="2311" spans="220:222" x14ac:dyDescent="0.3">
      <c r="HL2311" s="341"/>
      <c r="HM2311" s="341"/>
      <c r="HN2311" s="341"/>
    </row>
    <row r="2312" spans="220:222" x14ac:dyDescent="0.3">
      <c r="HL2312" s="341"/>
      <c r="HM2312" s="341"/>
      <c r="HN2312" s="341"/>
    </row>
    <row r="2313" spans="220:222" x14ac:dyDescent="0.3">
      <c r="HL2313" s="341"/>
      <c r="HM2313" s="341"/>
      <c r="HN2313" s="341"/>
    </row>
    <row r="2314" spans="220:222" x14ac:dyDescent="0.3">
      <c r="HL2314" s="341"/>
      <c r="HM2314" s="341"/>
      <c r="HN2314" s="341"/>
    </row>
    <row r="2315" spans="220:222" x14ac:dyDescent="0.3">
      <c r="HL2315" s="341"/>
      <c r="HM2315" s="341"/>
      <c r="HN2315" s="341"/>
    </row>
    <row r="2316" spans="220:222" x14ac:dyDescent="0.3">
      <c r="HL2316" s="341"/>
      <c r="HM2316" s="341"/>
      <c r="HN2316" s="341"/>
    </row>
    <row r="2317" spans="220:222" x14ac:dyDescent="0.3">
      <c r="HL2317" s="341"/>
      <c r="HM2317" s="341"/>
      <c r="HN2317" s="341"/>
    </row>
    <row r="2318" spans="220:222" x14ac:dyDescent="0.3">
      <c r="HL2318" s="341"/>
      <c r="HM2318" s="341"/>
      <c r="HN2318" s="341"/>
    </row>
    <row r="2319" spans="220:222" x14ac:dyDescent="0.3">
      <c r="HL2319" s="341"/>
      <c r="HM2319" s="341"/>
      <c r="HN2319" s="341"/>
    </row>
    <row r="2320" spans="220:222" x14ac:dyDescent="0.3">
      <c r="HL2320" s="341"/>
      <c r="HM2320" s="341"/>
      <c r="HN2320" s="341"/>
    </row>
    <row r="2321" spans="220:222" x14ac:dyDescent="0.3">
      <c r="HL2321" s="341"/>
      <c r="HM2321" s="341"/>
      <c r="HN2321" s="341"/>
    </row>
    <row r="2322" spans="220:222" x14ac:dyDescent="0.3">
      <c r="HL2322" s="341"/>
      <c r="HM2322" s="341"/>
      <c r="HN2322" s="341"/>
    </row>
    <row r="2323" spans="220:222" x14ac:dyDescent="0.3">
      <c r="HL2323" s="341"/>
      <c r="HM2323" s="341"/>
      <c r="HN2323" s="341"/>
    </row>
    <row r="2324" spans="220:222" x14ac:dyDescent="0.3">
      <c r="HL2324" s="341"/>
      <c r="HM2324" s="341"/>
      <c r="HN2324" s="341"/>
    </row>
    <row r="2325" spans="220:222" x14ac:dyDescent="0.3">
      <c r="HL2325" s="341"/>
      <c r="HM2325" s="341"/>
      <c r="HN2325" s="341"/>
    </row>
    <row r="2326" spans="220:222" x14ac:dyDescent="0.3">
      <c r="HL2326" s="341"/>
      <c r="HM2326" s="341"/>
      <c r="HN2326" s="341"/>
    </row>
    <row r="2327" spans="220:222" x14ac:dyDescent="0.3">
      <c r="HL2327" s="341"/>
      <c r="HM2327" s="341"/>
      <c r="HN2327" s="341"/>
    </row>
    <row r="2328" spans="220:222" x14ac:dyDescent="0.3">
      <c r="HL2328" s="341"/>
      <c r="HM2328" s="341"/>
      <c r="HN2328" s="341"/>
    </row>
    <row r="2329" spans="220:222" x14ac:dyDescent="0.3">
      <c r="HL2329" s="341"/>
      <c r="HM2329" s="341"/>
      <c r="HN2329" s="341"/>
    </row>
    <row r="2330" spans="220:222" x14ac:dyDescent="0.3">
      <c r="HL2330" s="341"/>
      <c r="HM2330" s="341"/>
      <c r="HN2330" s="341"/>
    </row>
    <row r="2331" spans="220:222" x14ac:dyDescent="0.3">
      <c r="HL2331" s="341"/>
      <c r="HM2331" s="341"/>
      <c r="HN2331" s="341"/>
    </row>
    <row r="2332" spans="220:222" x14ac:dyDescent="0.3">
      <c r="HL2332" s="341"/>
      <c r="HM2332" s="341"/>
      <c r="HN2332" s="341"/>
    </row>
    <row r="2333" spans="220:222" x14ac:dyDescent="0.3">
      <c r="HL2333" s="341"/>
      <c r="HM2333" s="341"/>
      <c r="HN2333" s="341"/>
    </row>
    <row r="2334" spans="220:222" x14ac:dyDescent="0.3">
      <c r="HL2334" s="341"/>
      <c r="HM2334" s="341"/>
      <c r="HN2334" s="341"/>
    </row>
    <row r="2335" spans="220:222" x14ac:dyDescent="0.3">
      <c r="HL2335" s="341"/>
      <c r="HM2335" s="341"/>
      <c r="HN2335" s="341"/>
    </row>
    <row r="2336" spans="220:222" x14ac:dyDescent="0.3">
      <c r="HL2336" s="341"/>
      <c r="HM2336" s="341"/>
      <c r="HN2336" s="341"/>
    </row>
    <row r="2337" spans="220:222" x14ac:dyDescent="0.3">
      <c r="HL2337" s="341"/>
      <c r="HM2337" s="341"/>
      <c r="HN2337" s="341"/>
    </row>
    <row r="2338" spans="220:222" x14ac:dyDescent="0.3">
      <c r="HL2338" s="341"/>
      <c r="HM2338" s="341"/>
      <c r="HN2338" s="341"/>
    </row>
    <row r="2339" spans="220:222" x14ac:dyDescent="0.3">
      <c r="HL2339" s="341"/>
      <c r="HM2339" s="341"/>
      <c r="HN2339" s="341"/>
    </row>
    <row r="2340" spans="220:222" x14ac:dyDescent="0.3">
      <c r="HL2340" s="341"/>
      <c r="HM2340" s="341"/>
      <c r="HN2340" s="341"/>
    </row>
    <row r="2341" spans="220:222" x14ac:dyDescent="0.3">
      <c r="HL2341" s="341"/>
      <c r="HM2341" s="341"/>
      <c r="HN2341" s="341"/>
    </row>
    <row r="2342" spans="220:222" x14ac:dyDescent="0.3">
      <c r="HL2342" s="341"/>
      <c r="HM2342" s="341"/>
      <c r="HN2342" s="341"/>
    </row>
    <row r="2343" spans="220:222" x14ac:dyDescent="0.3">
      <c r="HL2343" s="341"/>
      <c r="HM2343" s="341"/>
      <c r="HN2343" s="341"/>
    </row>
    <row r="2344" spans="220:222" x14ac:dyDescent="0.3">
      <c r="HL2344" s="341"/>
      <c r="HM2344" s="341"/>
      <c r="HN2344" s="341"/>
    </row>
    <row r="2345" spans="220:222" x14ac:dyDescent="0.3">
      <c r="HL2345" s="341"/>
      <c r="HM2345" s="341"/>
      <c r="HN2345" s="341"/>
    </row>
    <row r="2346" spans="220:222" x14ac:dyDescent="0.3">
      <c r="HL2346" s="341"/>
      <c r="HM2346" s="341"/>
      <c r="HN2346" s="341"/>
    </row>
    <row r="2347" spans="220:222" x14ac:dyDescent="0.3">
      <c r="HL2347" s="341"/>
      <c r="HM2347" s="341"/>
      <c r="HN2347" s="341"/>
    </row>
    <row r="2348" spans="220:222" x14ac:dyDescent="0.3">
      <c r="HL2348" s="341"/>
      <c r="HM2348" s="341"/>
      <c r="HN2348" s="341"/>
    </row>
    <row r="2349" spans="220:222" x14ac:dyDescent="0.3">
      <c r="HL2349" s="341"/>
      <c r="HM2349" s="341"/>
      <c r="HN2349" s="341"/>
    </row>
    <row r="2350" spans="220:222" x14ac:dyDescent="0.3">
      <c r="HL2350" s="341"/>
      <c r="HM2350" s="341"/>
      <c r="HN2350" s="341"/>
    </row>
    <row r="2351" spans="220:222" x14ac:dyDescent="0.3">
      <c r="HL2351" s="341"/>
      <c r="HM2351" s="341"/>
      <c r="HN2351" s="341"/>
    </row>
    <row r="2352" spans="220:222" x14ac:dyDescent="0.3">
      <c r="HL2352" s="341"/>
      <c r="HM2352" s="341"/>
      <c r="HN2352" s="341"/>
    </row>
    <row r="2353" spans="220:222" x14ac:dyDescent="0.3">
      <c r="HL2353" s="341"/>
      <c r="HM2353" s="341"/>
      <c r="HN2353" s="341"/>
    </row>
    <row r="2354" spans="220:222" x14ac:dyDescent="0.3">
      <c r="HL2354" s="341"/>
      <c r="HM2354" s="341"/>
      <c r="HN2354" s="341"/>
    </row>
    <row r="2355" spans="220:222" x14ac:dyDescent="0.3">
      <c r="HL2355" s="341"/>
      <c r="HM2355" s="341"/>
      <c r="HN2355" s="341"/>
    </row>
    <row r="2356" spans="220:222" x14ac:dyDescent="0.3">
      <c r="HL2356" s="341"/>
      <c r="HM2356" s="341"/>
      <c r="HN2356" s="341"/>
    </row>
    <row r="2357" spans="220:222" x14ac:dyDescent="0.3">
      <c r="HL2357" s="341"/>
      <c r="HM2357" s="341"/>
      <c r="HN2357" s="341"/>
    </row>
    <row r="2358" spans="220:222" x14ac:dyDescent="0.3">
      <c r="HL2358" s="341"/>
      <c r="HM2358" s="341"/>
      <c r="HN2358" s="341"/>
    </row>
    <row r="2359" spans="220:222" x14ac:dyDescent="0.3">
      <c r="HL2359" s="341"/>
      <c r="HM2359" s="341"/>
      <c r="HN2359" s="341"/>
    </row>
    <row r="2360" spans="220:222" x14ac:dyDescent="0.3">
      <c r="HL2360" s="341"/>
      <c r="HM2360" s="341"/>
      <c r="HN2360" s="341"/>
    </row>
    <row r="2361" spans="220:222" x14ac:dyDescent="0.3">
      <c r="HL2361" s="341"/>
      <c r="HM2361" s="341"/>
      <c r="HN2361" s="341"/>
    </row>
    <row r="2362" spans="220:222" x14ac:dyDescent="0.3">
      <c r="HL2362" s="341"/>
      <c r="HM2362" s="341"/>
      <c r="HN2362" s="341"/>
    </row>
    <row r="2363" spans="220:222" x14ac:dyDescent="0.3">
      <c r="HL2363" s="341"/>
      <c r="HM2363" s="341"/>
      <c r="HN2363" s="341"/>
    </row>
    <row r="2364" spans="220:222" x14ac:dyDescent="0.3">
      <c r="HL2364" s="341"/>
      <c r="HM2364" s="341"/>
      <c r="HN2364" s="341"/>
    </row>
    <row r="2365" spans="220:222" x14ac:dyDescent="0.3">
      <c r="HL2365" s="341"/>
      <c r="HM2365" s="341"/>
      <c r="HN2365" s="341"/>
    </row>
    <row r="2366" spans="220:222" x14ac:dyDescent="0.3">
      <c r="HL2366" s="341"/>
      <c r="HM2366" s="341"/>
      <c r="HN2366" s="341"/>
    </row>
    <row r="2367" spans="220:222" x14ac:dyDescent="0.3">
      <c r="HL2367" s="341"/>
      <c r="HM2367" s="341"/>
      <c r="HN2367" s="341"/>
    </row>
    <row r="2368" spans="220:222" x14ac:dyDescent="0.3">
      <c r="HL2368" s="341"/>
      <c r="HM2368" s="341"/>
      <c r="HN2368" s="341"/>
    </row>
    <row r="2369" spans="220:222" x14ac:dyDescent="0.3">
      <c r="HL2369" s="341"/>
      <c r="HM2369" s="341"/>
      <c r="HN2369" s="341"/>
    </row>
    <row r="2370" spans="220:222" x14ac:dyDescent="0.3">
      <c r="HL2370" s="341"/>
      <c r="HM2370" s="341"/>
      <c r="HN2370" s="341"/>
    </row>
    <row r="2371" spans="220:222" x14ac:dyDescent="0.3">
      <c r="HL2371" s="341"/>
      <c r="HM2371" s="341"/>
      <c r="HN2371" s="341"/>
    </row>
    <row r="2372" spans="220:222" x14ac:dyDescent="0.3">
      <c r="HL2372" s="341"/>
      <c r="HM2372" s="341"/>
      <c r="HN2372" s="341"/>
    </row>
    <row r="2373" spans="220:222" x14ac:dyDescent="0.3">
      <c r="HL2373" s="341"/>
      <c r="HM2373" s="341"/>
      <c r="HN2373" s="341"/>
    </row>
    <row r="2374" spans="220:222" x14ac:dyDescent="0.3">
      <c r="HL2374" s="341"/>
      <c r="HM2374" s="341"/>
      <c r="HN2374" s="341"/>
    </row>
    <row r="2375" spans="220:222" x14ac:dyDescent="0.3">
      <c r="HL2375" s="341"/>
      <c r="HM2375" s="341"/>
      <c r="HN2375" s="341"/>
    </row>
    <row r="2376" spans="220:222" x14ac:dyDescent="0.3">
      <c r="HL2376" s="341"/>
      <c r="HM2376" s="341"/>
      <c r="HN2376" s="341"/>
    </row>
    <row r="2377" spans="220:222" x14ac:dyDescent="0.3">
      <c r="HL2377" s="341"/>
      <c r="HM2377" s="341"/>
      <c r="HN2377" s="341"/>
    </row>
    <row r="2378" spans="220:222" x14ac:dyDescent="0.3">
      <c r="HL2378" s="341"/>
      <c r="HM2378" s="341"/>
      <c r="HN2378" s="341"/>
    </row>
    <row r="2379" spans="220:222" x14ac:dyDescent="0.3">
      <c r="HL2379" s="341"/>
      <c r="HM2379" s="341"/>
      <c r="HN2379" s="341"/>
    </row>
    <row r="2380" spans="220:222" x14ac:dyDescent="0.3">
      <c r="HL2380" s="341"/>
      <c r="HM2380" s="341"/>
      <c r="HN2380" s="341"/>
    </row>
    <row r="2381" spans="220:222" x14ac:dyDescent="0.3">
      <c r="HL2381" s="341"/>
      <c r="HM2381" s="341"/>
      <c r="HN2381" s="341"/>
    </row>
    <row r="2382" spans="220:222" x14ac:dyDescent="0.3">
      <c r="HL2382" s="341"/>
      <c r="HM2382" s="341"/>
      <c r="HN2382" s="341"/>
    </row>
    <row r="2383" spans="220:222" x14ac:dyDescent="0.3">
      <c r="HL2383" s="341"/>
      <c r="HM2383" s="341"/>
      <c r="HN2383" s="341"/>
    </row>
    <row r="2384" spans="220:222" x14ac:dyDescent="0.3">
      <c r="HL2384" s="341"/>
      <c r="HM2384" s="341"/>
      <c r="HN2384" s="341"/>
    </row>
    <row r="2385" spans="220:222" x14ac:dyDescent="0.3">
      <c r="HL2385" s="341"/>
      <c r="HM2385" s="341"/>
      <c r="HN2385" s="341"/>
    </row>
    <row r="2386" spans="220:222" x14ac:dyDescent="0.3">
      <c r="HL2386" s="341"/>
      <c r="HM2386" s="341"/>
      <c r="HN2386" s="341"/>
    </row>
    <row r="2387" spans="220:222" x14ac:dyDescent="0.3">
      <c r="HL2387" s="341"/>
      <c r="HM2387" s="341"/>
      <c r="HN2387" s="341"/>
    </row>
    <row r="2388" spans="220:222" x14ac:dyDescent="0.3">
      <c r="HL2388" s="341"/>
      <c r="HM2388" s="341"/>
      <c r="HN2388" s="341"/>
    </row>
    <row r="2389" spans="220:222" x14ac:dyDescent="0.3">
      <c r="HL2389" s="341"/>
      <c r="HM2389" s="341"/>
      <c r="HN2389" s="341"/>
    </row>
    <row r="2390" spans="220:222" x14ac:dyDescent="0.3">
      <c r="HL2390" s="341"/>
      <c r="HM2390" s="341"/>
      <c r="HN2390" s="341"/>
    </row>
    <row r="2391" spans="220:222" x14ac:dyDescent="0.3">
      <c r="HL2391" s="341"/>
      <c r="HM2391" s="341"/>
      <c r="HN2391" s="341"/>
    </row>
    <row r="2392" spans="220:222" x14ac:dyDescent="0.3">
      <c r="HL2392" s="341"/>
      <c r="HM2392" s="341"/>
      <c r="HN2392" s="341"/>
    </row>
    <row r="2393" spans="220:222" x14ac:dyDescent="0.3">
      <c r="HL2393" s="341"/>
      <c r="HM2393" s="341"/>
      <c r="HN2393" s="341"/>
    </row>
    <row r="2394" spans="220:222" x14ac:dyDescent="0.3">
      <c r="HL2394" s="341"/>
      <c r="HM2394" s="341"/>
      <c r="HN2394" s="341"/>
    </row>
    <row r="2395" spans="220:222" x14ac:dyDescent="0.3">
      <c r="HL2395" s="341"/>
      <c r="HM2395" s="341"/>
      <c r="HN2395" s="341"/>
    </row>
    <row r="2396" spans="220:222" x14ac:dyDescent="0.3">
      <c r="HL2396" s="341"/>
      <c r="HM2396" s="341"/>
      <c r="HN2396" s="341"/>
    </row>
    <row r="2397" spans="220:222" x14ac:dyDescent="0.3">
      <c r="HL2397" s="341"/>
      <c r="HM2397" s="341"/>
      <c r="HN2397" s="341"/>
    </row>
    <row r="2398" spans="220:222" x14ac:dyDescent="0.3">
      <c r="HL2398" s="341"/>
      <c r="HM2398" s="341"/>
      <c r="HN2398" s="341"/>
    </row>
    <row r="2399" spans="220:222" x14ac:dyDescent="0.3">
      <c r="HL2399" s="341"/>
      <c r="HM2399" s="341"/>
      <c r="HN2399" s="341"/>
    </row>
    <row r="2400" spans="220:222" x14ac:dyDescent="0.3">
      <c r="HL2400" s="341"/>
      <c r="HM2400" s="341"/>
      <c r="HN2400" s="341"/>
    </row>
    <row r="2401" spans="220:222" x14ac:dyDescent="0.3">
      <c r="HL2401" s="341"/>
      <c r="HM2401" s="341"/>
      <c r="HN2401" s="341"/>
    </row>
    <row r="2402" spans="220:222" x14ac:dyDescent="0.3">
      <c r="HL2402" s="341"/>
      <c r="HM2402" s="341"/>
      <c r="HN2402" s="341"/>
    </row>
    <row r="2403" spans="220:222" x14ac:dyDescent="0.3">
      <c r="HL2403" s="341"/>
      <c r="HM2403" s="341"/>
      <c r="HN2403" s="341"/>
    </row>
    <row r="2404" spans="220:222" x14ac:dyDescent="0.3">
      <c r="HL2404" s="341"/>
      <c r="HM2404" s="341"/>
      <c r="HN2404" s="341"/>
    </row>
    <row r="2405" spans="220:222" x14ac:dyDescent="0.3">
      <c r="HL2405" s="341"/>
      <c r="HM2405" s="341"/>
      <c r="HN2405" s="341"/>
    </row>
    <row r="2406" spans="220:222" x14ac:dyDescent="0.3">
      <c r="HL2406" s="341"/>
      <c r="HM2406" s="341"/>
      <c r="HN2406" s="341"/>
    </row>
    <row r="2407" spans="220:222" x14ac:dyDescent="0.3">
      <c r="HL2407" s="341"/>
      <c r="HM2407" s="341"/>
      <c r="HN2407" s="341"/>
    </row>
    <row r="2408" spans="220:222" x14ac:dyDescent="0.3">
      <c r="HL2408" s="341"/>
      <c r="HM2408" s="341"/>
      <c r="HN2408" s="341"/>
    </row>
    <row r="2409" spans="220:222" x14ac:dyDescent="0.3">
      <c r="HL2409" s="341"/>
      <c r="HM2409" s="341"/>
      <c r="HN2409" s="341"/>
    </row>
    <row r="2410" spans="220:222" x14ac:dyDescent="0.3">
      <c r="HL2410" s="341"/>
      <c r="HM2410" s="341"/>
      <c r="HN2410" s="341"/>
    </row>
    <row r="2411" spans="220:222" x14ac:dyDescent="0.3">
      <c r="HL2411" s="341"/>
      <c r="HM2411" s="341"/>
      <c r="HN2411" s="341"/>
    </row>
    <row r="2412" spans="220:222" x14ac:dyDescent="0.3">
      <c r="HL2412" s="341"/>
      <c r="HM2412" s="341"/>
      <c r="HN2412" s="341"/>
    </row>
    <row r="2413" spans="220:222" x14ac:dyDescent="0.3">
      <c r="HL2413" s="341"/>
      <c r="HM2413" s="341"/>
      <c r="HN2413" s="341"/>
    </row>
    <row r="2414" spans="220:222" x14ac:dyDescent="0.3">
      <c r="HL2414" s="341"/>
      <c r="HM2414" s="341"/>
      <c r="HN2414" s="341"/>
    </row>
    <row r="2415" spans="220:222" x14ac:dyDescent="0.3">
      <c r="HL2415" s="341"/>
      <c r="HM2415" s="341"/>
      <c r="HN2415" s="341"/>
    </row>
    <row r="2416" spans="220:222" x14ac:dyDescent="0.3">
      <c r="HL2416" s="341"/>
      <c r="HM2416" s="341"/>
      <c r="HN2416" s="341"/>
    </row>
    <row r="2417" spans="220:222" x14ac:dyDescent="0.3">
      <c r="HL2417" s="341"/>
      <c r="HM2417" s="341"/>
      <c r="HN2417" s="341"/>
    </row>
    <row r="2418" spans="220:222" x14ac:dyDescent="0.3">
      <c r="HL2418" s="341"/>
      <c r="HM2418" s="341"/>
      <c r="HN2418" s="341"/>
    </row>
    <row r="2419" spans="220:222" x14ac:dyDescent="0.3">
      <c r="HL2419" s="341"/>
      <c r="HM2419" s="341"/>
      <c r="HN2419" s="341"/>
    </row>
    <row r="2420" spans="220:222" x14ac:dyDescent="0.3">
      <c r="HL2420" s="341"/>
      <c r="HM2420" s="341"/>
      <c r="HN2420" s="341"/>
    </row>
    <row r="2421" spans="220:222" x14ac:dyDescent="0.3">
      <c r="HL2421" s="341"/>
      <c r="HM2421" s="341"/>
      <c r="HN2421" s="341"/>
    </row>
    <row r="2422" spans="220:222" x14ac:dyDescent="0.3">
      <c r="HL2422" s="341"/>
      <c r="HM2422" s="341"/>
      <c r="HN2422" s="341"/>
    </row>
    <row r="2423" spans="220:222" x14ac:dyDescent="0.3">
      <c r="HL2423" s="341"/>
      <c r="HM2423" s="341"/>
      <c r="HN2423" s="341"/>
    </row>
    <row r="2424" spans="220:222" x14ac:dyDescent="0.3">
      <c r="HL2424" s="341"/>
      <c r="HM2424" s="341"/>
      <c r="HN2424" s="341"/>
    </row>
    <row r="2425" spans="220:222" x14ac:dyDescent="0.3">
      <c r="HL2425" s="341"/>
      <c r="HM2425" s="341"/>
      <c r="HN2425" s="341"/>
    </row>
    <row r="2426" spans="220:222" x14ac:dyDescent="0.3">
      <c r="HL2426" s="341"/>
      <c r="HM2426" s="341"/>
      <c r="HN2426" s="341"/>
    </row>
    <row r="2427" spans="220:222" x14ac:dyDescent="0.3">
      <c r="HL2427" s="341"/>
      <c r="HM2427" s="341"/>
      <c r="HN2427" s="341"/>
    </row>
    <row r="2428" spans="220:222" x14ac:dyDescent="0.3">
      <c r="HL2428" s="341"/>
      <c r="HM2428" s="341"/>
      <c r="HN2428" s="341"/>
    </row>
    <row r="2429" spans="220:222" x14ac:dyDescent="0.3">
      <c r="HL2429" s="341"/>
      <c r="HM2429" s="341"/>
      <c r="HN2429" s="341"/>
    </row>
    <row r="2430" spans="220:222" x14ac:dyDescent="0.3">
      <c r="HL2430" s="341"/>
      <c r="HM2430" s="341"/>
      <c r="HN2430" s="341"/>
    </row>
    <row r="2431" spans="220:222" x14ac:dyDescent="0.3">
      <c r="HL2431" s="341"/>
      <c r="HM2431" s="341"/>
      <c r="HN2431" s="341"/>
    </row>
    <row r="2432" spans="220:222" x14ac:dyDescent="0.3">
      <c r="HL2432" s="341"/>
      <c r="HM2432" s="341"/>
      <c r="HN2432" s="341"/>
    </row>
    <row r="2433" spans="220:222" x14ac:dyDescent="0.3">
      <c r="HL2433" s="341"/>
      <c r="HM2433" s="341"/>
      <c r="HN2433" s="341"/>
    </row>
    <row r="2434" spans="220:222" x14ac:dyDescent="0.3">
      <c r="HL2434" s="341"/>
      <c r="HM2434" s="341"/>
      <c r="HN2434" s="341"/>
    </row>
    <row r="2435" spans="220:222" x14ac:dyDescent="0.3">
      <c r="HL2435" s="341"/>
      <c r="HM2435" s="341"/>
      <c r="HN2435" s="341"/>
    </row>
    <row r="2436" spans="220:222" x14ac:dyDescent="0.3">
      <c r="HL2436" s="341"/>
      <c r="HM2436" s="341"/>
      <c r="HN2436" s="341"/>
    </row>
    <row r="2437" spans="220:222" x14ac:dyDescent="0.3">
      <c r="HL2437" s="341"/>
      <c r="HM2437" s="341"/>
      <c r="HN2437" s="341"/>
    </row>
    <row r="2438" spans="220:222" x14ac:dyDescent="0.3">
      <c r="HL2438" s="341"/>
      <c r="HM2438" s="341"/>
      <c r="HN2438" s="341"/>
    </row>
    <row r="2439" spans="220:222" x14ac:dyDescent="0.3">
      <c r="HL2439" s="341"/>
      <c r="HM2439" s="341"/>
      <c r="HN2439" s="341"/>
    </row>
    <row r="2440" spans="220:222" x14ac:dyDescent="0.3">
      <c r="HL2440" s="341"/>
      <c r="HM2440" s="341"/>
      <c r="HN2440" s="341"/>
    </row>
    <row r="2441" spans="220:222" x14ac:dyDescent="0.3">
      <c r="HL2441" s="341"/>
      <c r="HM2441" s="341"/>
      <c r="HN2441" s="341"/>
    </row>
    <row r="2442" spans="220:222" x14ac:dyDescent="0.3">
      <c r="HL2442" s="341"/>
      <c r="HM2442" s="341"/>
      <c r="HN2442" s="341"/>
    </row>
    <row r="2443" spans="220:222" x14ac:dyDescent="0.3">
      <c r="HL2443" s="341"/>
      <c r="HM2443" s="341"/>
      <c r="HN2443" s="341"/>
    </row>
    <row r="2444" spans="220:222" x14ac:dyDescent="0.3">
      <c r="HL2444" s="341"/>
      <c r="HM2444" s="341"/>
      <c r="HN2444" s="341"/>
    </row>
    <row r="2445" spans="220:222" x14ac:dyDescent="0.3">
      <c r="HL2445" s="341"/>
      <c r="HM2445" s="341"/>
      <c r="HN2445" s="341"/>
    </row>
    <row r="2446" spans="220:222" x14ac:dyDescent="0.3">
      <c r="HL2446" s="341"/>
      <c r="HM2446" s="341"/>
      <c r="HN2446" s="341"/>
    </row>
    <row r="2447" spans="220:222" x14ac:dyDescent="0.3">
      <c r="HL2447" s="341"/>
      <c r="HM2447" s="341"/>
      <c r="HN2447" s="341"/>
    </row>
    <row r="2448" spans="220:222" x14ac:dyDescent="0.3">
      <c r="HL2448" s="341"/>
      <c r="HM2448" s="341"/>
      <c r="HN2448" s="341"/>
    </row>
    <row r="2449" spans="220:222" x14ac:dyDescent="0.3">
      <c r="HL2449" s="341"/>
      <c r="HM2449" s="341"/>
      <c r="HN2449" s="341"/>
    </row>
    <row r="2450" spans="220:222" x14ac:dyDescent="0.3">
      <c r="HL2450" s="341"/>
      <c r="HM2450" s="341"/>
      <c r="HN2450" s="341"/>
    </row>
    <row r="2451" spans="220:222" x14ac:dyDescent="0.3">
      <c r="HL2451" s="341"/>
      <c r="HM2451" s="341"/>
      <c r="HN2451" s="341"/>
    </row>
    <row r="2452" spans="220:222" x14ac:dyDescent="0.3">
      <c r="HL2452" s="341"/>
      <c r="HM2452" s="341"/>
      <c r="HN2452" s="341"/>
    </row>
    <row r="2453" spans="220:222" x14ac:dyDescent="0.3">
      <c r="HL2453" s="341"/>
      <c r="HM2453" s="341"/>
      <c r="HN2453" s="341"/>
    </row>
    <row r="2454" spans="220:222" x14ac:dyDescent="0.3">
      <c r="HL2454" s="341"/>
      <c r="HM2454" s="341"/>
      <c r="HN2454" s="341"/>
    </row>
    <row r="2455" spans="220:222" x14ac:dyDescent="0.3">
      <c r="HL2455" s="341"/>
      <c r="HM2455" s="341"/>
      <c r="HN2455" s="341"/>
    </row>
    <row r="2456" spans="220:222" x14ac:dyDescent="0.3">
      <c r="HL2456" s="341"/>
      <c r="HM2456" s="341"/>
      <c r="HN2456" s="341"/>
    </row>
    <row r="2457" spans="220:222" x14ac:dyDescent="0.3">
      <c r="HL2457" s="341"/>
      <c r="HM2457" s="341"/>
      <c r="HN2457" s="341"/>
    </row>
    <row r="2458" spans="220:222" x14ac:dyDescent="0.3">
      <c r="HL2458" s="341"/>
      <c r="HM2458" s="341"/>
      <c r="HN2458" s="341"/>
    </row>
    <row r="2459" spans="220:222" x14ac:dyDescent="0.3">
      <c r="HL2459" s="341"/>
      <c r="HM2459" s="341"/>
      <c r="HN2459" s="341"/>
    </row>
    <row r="2460" spans="220:222" x14ac:dyDescent="0.3">
      <c r="HL2460" s="341"/>
      <c r="HM2460" s="341"/>
      <c r="HN2460" s="341"/>
    </row>
    <row r="2461" spans="220:222" x14ac:dyDescent="0.3">
      <c r="HL2461" s="341"/>
      <c r="HM2461" s="341"/>
      <c r="HN2461" s="341"/>
    </row>
    <row r="2462" spans="220:222" x14ac:dyDescent="0.3">
      <c r="HL2462" s="341"/>
      <c r="HM2462" s="341"/>
      <c r="HN2462" s="341"/>
    </row>
    <row r="2463" spans="220:222" x14ac:dyDescent="0.3">
      <c r="HL2463" s="341"/>
      <c r="HM2463" s="341"/>
      <c r="HN2463" s="341"/>
    </row>
    <row r="2464" spans="220:222" x14ac:dyDescent="0.3">
      <c r="HL2464" s="341"/>
      <c r="HM2464" s="341"/>
      <c r="HN2464" s="341"/>
    </row>
    <row r="2465" spans="220:222" x14ac:dyDescent="0.3">
      <c r="HL2465" s="341"/>
      <c r="HM2465" s="341"/>
      <c r="HN2465" s="341"/>
    </row>
    <row r="2466" spans="220:222" x14ac:dyDescent="0.3">
      <c r="HL2466" s="341"/>
      <c r="HM2466" s="341"/>
      <c r="HN2466" s="341"/>
    </row>
    <row r="2467" spans="220:222" x14ac:dyDescent="0.3">
      <c r="HL2467" s="341"/>
      <c r="HM2467" s="341"/>
      <c r="HN2467" s="341"/>
    </row>
    <row r="2468" spans="220:222" x14ac:dyDescent="0.3">
      <c r="HL2468" s="341"/>
      <c r="HM2468" s="341"/>
      <c r="HN2468" s="341"/>
    </row>
    <row r="2469" spans="220:222" x14ac:dyDescent="0.3">
      <c r="HL2469" s="341"/>
      <c r="HM2469" s="341"/>
      <c r="HN2469" s="341"/>
    </row>
    <row r="2470" spans="220:222" x14ac:dyDescent="0.3">
      <c r="HL2470" s="341"/>
      <c r="HM2470" s="341"/>
      <c r="HN2470" s="341"/>
    </row>
    <row r="2471" spans="220:222" x14ac:dyDescent="0.3">
      <c r="HL2471" s="341"/>
      <c r="HM2471" s="341"/>
      <c r="HN2471" s="341"/>
    </row>
    <row r="2472" spans="220:222" x14ac:dyDescent="0.3">
      <c r="HL2472" s="341"/>
      <c r="HM2472" s="341"/>
      <c r="HN2472" s="341"/>
    </row>
    <row r="2473" spans="220:222" x14ac:dyDescent="0.3">
      <c r="HL2473" s="341"/>
      <c r="HM2473" s="341"/>
      <c r="HN2473" s="341"/>
    </row>
    <row r="2474" spans="220:222" x14ac:dyDescent="0.3">
      <c r="HL2474" s="341"/>
      <c r="HM2474" s="341"/>
      <c r="HN2474" s="341"/>
    </row>
    <row r="2475" spans="220:222" x14ac:dyDescent="0.3">
      <c r="HL2475" s="341"/>
      <c r="HM2475" s="341"/>
      <c r="HN2475" s="341"/>
    </row>
    <row r="2476" spans="220:222" x14ac:dyDescent="0.3">
      <c r="HL2476" s="341"/>
      <c r="HM2476" s="341"/>
      <c r="HN2476" s="341"/>
    </row>
    <row r="2477" spans="220:222" x14ac:dyDescent="0.3">
      <c r="HL2477" s="341"/>
      <c r="HM2477" s="341"/>
      <c r="HN2477" s="341"/>
    </row>
    <row r="2478" spans="220:222" x14ac:dyDescent="0.3">
      <c r="HL2478" s="341"/>
      <c r="HM2478" s="341"/>
      <c r="HN2478" s="341"/>
    </row>
    <row r="2479" spans="220:222" x14ac:dyDescent="0.3">
      <c r="HL2479" s="341"/>
      <c r="HM2479" s="341"/>
      <c r="HN2479" s="341"/>
    </row>
    <row r="2480" spans="220:222" x14ac:dyDescent="0.3">
      <c r="HL2480" s="341"/>
      <c r="HM2480" s="341"/>
      <c r="HN2480" s="341"/>
    </row>
    <row r="2481" spans="220:222" x14ac:dyDescent="0.3">
      <c r="HL2481" s="341"/>
      <c r="HM2481" s="341"/>
      <c r="HN2481" s="341"/>
    </row>
    <row r="2482" spans="220:222" x14ac:dyDescent="0.3">
      <c r="HL2482" s="341"/>
      <c r="HM2482" s="341"/>
      <c r="HN2482" s="341"/>
    </row>
    <row r="2483" spans="220:222" x14ac:dyDescent="0.3">
      <c r="HL2483" s="341"/>
      <c r="HM2483" s="341"/>
      <c r="HN2483" s="341"/>
    </row>
    <row r="2484" spans="220:222" x14ac:dyDescent="0.3">
      <c r="HL2484" s="341"/>
      <c r="HM2484" s="341"/>
      <c r="HN2484" s="341"/>
    </row>
    <row r="2485" spans="220:222" x14ac:dyDescent="0.3">
      <c r="HL2485" s="341"/>
      <c r="HM2485" s="341"/>
      <c r="HN2485" s="341"/>
    </row>
    <row r="2486" spans="220:222" x14ac:dyDescent="0.3">
      <c r="HL2486" s="341"/>
      <c r="HM2486" s="341"/>
      <c r="HN2486" s="341"/>
    </row>
    <row r="2487" spans="220:222" x14ac:dyDescent="0.3">
      <c r="HL2487" s="341"/>
      <c r="HM2487" s="341"/>
      <c r="HN2487" s="341"/>
    </row>
    <row r="2488" spans="220:222" x14ac:dyDescent="0.3">
      <c r="HL2488" s="341"/>
      <c r="HM2488" s="341"/>
      <c r="HN2488" s="341"/>
    </row>
    <row r="2489" spans="220:222" x14ac:dyDescent="0.3">
      <c r="HL2489" s="341"/>
      <c r="HM2489" s="341"/>
      <c r="HN2489" s="341"/>
    </row>
    <row r="2490" spans="220:222" x14ac:dyDescent="0.3">
      <c r="HL2490" s="341"/>
      <c r="HM2490" s="341"/>
      <c r="HN2490" s="341"/>
    </row>
    <row r="2491" spans="220:222" x14ac:dyDescent="0.3">
      <c r="HL2491" s="341"/>
      <c r="HM2491" s="341"/>
      <c r="HN2491" s="341"/>
    </row>
    <row r="2492" spans="220:222" x14ac:dyDescent="0.3">
      <c r="HL2492" s="341"/>
      <c r="HM2492" s="341"/>
      <c r="HN2492" s="341"/>
    </row>
    <row r="2493" spans="220:222" x14ac:dyDescent="0.3">
      <c r="HL2493" s="341"/>
      <c r="HM2493" s="341"/>
      <c r="HN2493" s="341"/>
    </row>
    <row r="2494" spans="220:222" x14ac:dyDescent="0.3">
      <c r="HL2494" s="341"/>
      <c r="HM2494" s="341"/>
      <c r="HN2494" s="341"/>
    </row>
    <row r="2495" spans="220:222" x14ac:dyDescent="0.3">
      <c r="HL2495" s="341"/>
      <c r="HM2495" s="341"/>
      <c r="HN2495" s="341"/>
    </row>
    <row r="2496" spans="220:222" x14ac:dyDescent="0.3">
      <c r="HL2496" s="341"/>
      <c r="HM2496" s="341"/>
      <c r="HN2496" s="341"/>
    </row>
    <row r="2497" spans="220:222" x14ac:dyDescent="0.3">
      <c r="HL2497" s="341"/>
      <c r="HM2497" s="341"/>
      <c r="HN2497" s="341"/>
    </row>
    <row r="2498" spans="220:222" x14ac:dyDescent="0.3">
      <c r="HL2498" s="341"/>
      <c r="HM2498" s="341"/>
      <c r="HN2498" s="341"/>
    </row>
    <row r="2499" spans="220:222" x14ac:dyDescent="0.3">
      <c r="HL2499" s="341"/>
      <c r="HM2499" s="341"/>
      <c r="HN2499" s="341"/>
    </row>
    <row r="2500" spans="220:222" x14ac:dyDescent="0.3">
      <c r="HL2500" s="341"/>
      <c r="HM2500" s="341"/>
      <c r="HN2500" s="341"/>
    </row>
    <row r="2501" spans="220:222" x14ac:dyDescent="0.3">
      <c r="HL2501" s="341"/>
      <c r="HM2501" s="341"/>
      <c r="HN2501" s="341"/>
    </row>
    <row r="2502" spans="220:222" x14ac:dyDescent="0.3">
      <c r="HL2502" s="341"/>
      <c r="HM2502" s="341"/>
      <c r="HN2502" s="341"/>
    </row>
    <row r="2503" spans="220:222" x14ac:dyDescent="0.3">
      <c r="HL2503" s="341"/>
      <c r="HM2503" s="341"/>
      <c r="HN2503" s="341"/>
    </row>
    <row r="2504" spans="220:222" x14ac:dyDescent="0.3">
      <c r="HL2504" s="341"/>
      <c r="HM2504" s="341"/>
      <c r="HN2504" s="341"/>
    </row>
    <row r="2505" spans="220:222" x14ac:dyDescent="0.3">
      <c r="HL2505" s="341"/>
      <c r="HM2505" s="341"/>
      <c r="HN2505" s="341"/>
    </row>
    <row r="2506" spans="220:222" x14ac:dyDescent="0.3">
      <c r="HL2506" s="341"/>
      <c r="HM2506" s="341"/>
      <c r="HN2506" s="341"/>
    </row>
    <row r="2507" spans="220:222" x14ac:dyDescent="0.3">
      <c r="HL2507" s="341"/>
      <c r="HM2507" s="341"/>
      <c r="HN2507" s="341"/>
    </row>
    <row r="2508" spans="220:222" x14ac:dyDescent="0.3">
      <c r="HL2508" s="341"/>
      <c r="HM2508" s="341"/>
      <c r="HN2508" s="341"/>
    </row>
    <row r="2509" spans="220:222" x14ac:dyDescent="0.3">
      <c r="HL2509" s="341"/>
      <c r="HM2509" s="341"/>
      <c r="HN2509" s="341"/>
    </row>
    <row r="2510" spans="220:222" x14ac:dyDescent="0.3">
      <c r="HL2510" s="341"/>
      <c r="HM2510" s="341"/>
      <c r="HN2510" s="341"/>
    </row>
    <row r="2511" spans="220:222" x14ac:dyDescent="0.3">
      <c r="HL2511" s="341"/>
      <c r="HM2511" s="341"/>
      <c r="HN2511" s="341"/>
    </row>
    <row r="2512" spans="220:222" x14ac:dyDescent="0.3">
      <c r="HL2512" s="341"/>
      <c r="HM2512" s="341"/>
      <c r="HN2512" s="341"/>
    </row>
    <row r="2513" spans="220:222" x14ac:dyDescent="0.3">
      <c r="HL2513" s="341"/>
      <c r="HM2513" s="341"/>
      <c r="HN2513" s="341"/>
    </row>
    <row r="2514" spans="220:222" x14ac:dyDescent="0.3">
      <c r="HL2514" s="341"/>
      <c r="HM2514" s="341"/>
      <c r="HN2514" s="341"/>
    </row>
    <row r="2515" spans="220:222" x14ac:dyDescent="0.3">
      <c r="HL2515" s="341"/>
      <c r="HM2515" s="341"/>
      <c r="HN2515" s="341"/>
    </row>
    <row r="2516" spans="220:222" x14ac:dyDescent="0.3">
      <c r="HL2516" s="341"/>
      <c r="HM2516" s="341"/>
      <c r="HN2516" s="341"/>
    </row>
    <row r="2517" spans="220:222" x14ac:dyDescent="0.3">
      <c r="HL2517" s="341"/>
      <c r="HM2517" s="341"/>
      <c r="HN2517" s="341"/>
    </row>
    <row r="2518" spans="220:222" x14ac:dyDescent="0.3">
      <c r="HL2518" s="341"/>
      <c r="HM2518" s="341"/>
      <c r="HN2518" s="341"/>
    </row>
    <row r="2519" spans="220:222" x14ac:dyDescent="0.3">
      <c r="HL2519" s="341"/>
      <c r="HM2519" s="341"/>
      <c r="HN2519" s="341"/>
    </row>
    <row r="2520" spans="220:222" x14ac:dyDescent="0.3">
      <c r="HL2520" s="341"/>
      <c r="HM2520" s="341"/>
      <c r="HN2520" s="341"/>
    </row>
    <row r="2521" spans="220:222" x14ac:dyDescent="0.3">
      <c r="HL2521" s="341"/>
      <c r="HM2521" s="341"/>
      <c r="HN2521" s="341"/>
    </row>
    <row r="2522" spans="220:222" x14ac:dyDescent="0.3">
      <c r="HL2522" s="341"/>
      <c r="HM2522" s="341"/>
      <c r="HN2522" s="341"/>
    </row>
    <row r="2523" spans="220:222" x14ac:dyDescent="0.3">
      <c r="HL2523" s="341"/>
      <c r="HM2523" s="341"/>
      <c r="HN2523" s="341"/>
    </row>
    <row r="2524" spans="220:222" x14ac:dyDescent="0.3">
      <c r="HL2524" s="341"/>
      <c r="HM2524" s="341"/>
      <c r="HN2524" s="341"/>
    </row>
    <row r="2525" spans="220:222" x14ac:dyDescent="0.3">
      <c r="HL2525" s="341"/>
      <c r="HM2525" s="341"/>
      <c r="HN2525" s="341"/>
    </row>
    <row r="2526" spans="220:222" x14ac:dyDescent="0.3">
      <c r="HL2526" s="341"/>
      <c r="HM2526" s="341"/>
      <c r="HN2526" s="341"/>
    </row>
    <row r="2527" spans="220:222" x14ac:dyDescent="0.3">
      <c r="HL2527" s="341"/>
      <c r="HM2527" s="341"/>
      <c r="HN2527" s="341"/>
    </row>
    <row r="2528" spans="220:222" x14ac:dyDescent="0.3">
      <c r="HL2528" s="341"/>
      <c r="HM2528" s="341"/>
      <c r="HN2528" s="341"/>
    </row>
    <row r="2529" spans="220:222" x14ac:dyDescent="0.3">
      <c r="HL2529" s="341"/>
      <c r="HM2529" s="341"/>
      <c r="HN2529" s="341"/>
    </row>
    <row r="2530" spans="220:222" x14ac:dyDescent="0.3">
      <c r="HL2530" s="341"/>
      <c r="HM2530" s="341"/>
      <c r="HN2530" s="341"/>
    </row>
    <row r="2531" spans="220:222" x14ac:dyDescent="0.3">
      <c r="HL2531" s="341"/>
      <c r="HM2531" s="341"/>
      <c r="HN2531" s="341"/>
    </row>
    <row r="2532" spans="220:222" x14ac:dyDescent="0.3">
      <c r="HL2532" s="341"/>
      <c r="HM2532" s="341"/>
      <c r="HN2532" s="341"/>
    </row>
    <row r="2533" spans="220:222" x14ac:dyDescent="0.3">
      <c r="HL2533" s="341"/>
      <c r="HM2533" s="341"/>
      <c r="HN2533" s="341"/>
    </row>
    <row r="2534" spans="220:222" x14ac:dyDescent="0.3">
      <c r="HL2534" s="341"/>
      <c r="HM2534" s="341"/>
      <c r="HN2534" s="341"/>
    </row>
    <row r="2535" spans="220:222" x14ac:dyDescent="0.3">
      <c r="HL2535" s="341"/>
      <c r="HM2535" s="341"/>
      <c r="HN2535" s="341"/>
    </row>
    <row r="2536" spans="220:222" x14ac:dyDescent="0.3">
      <c r="HL2536" s="341"/>
      <c r="HM2536" s="341"/>
      <c r="HN2536" s="341"/>
    </row>
    <row r="2537" spans="220:222" x14ac:dyDescent="0.3">
      <c r="HL2537" s="341"/>
      <c r="HM2537" s="341"/>
      <c r="HN2537" s="341"/>
    </row>
    <row r="2538" spans="220:222" x14ac:dyDescent="0.3">
      <c r="HL2538" s="341"/>
      <c r="HM2538" s="341"/>
      <c r="HN2538" s="341"/>
    </row>
    <row r="2539" spans="220:222" x14ac:dyDescent="0.3">
      <c r="HL2539" s="341"/>
      <c r="HM2539" s="341"/>
      <c r="HN2539" s="341"/>
    </row>
    <row r="2540" spans="220:222" x14ac:dyDescent="0.3">
      <c r="HL2540" s="341"/>
      <c r="HM2540" s="341"/>
      <c r="HN2540" s="341"/>
    </row>
    <row r="2541" spans="220:222" x14ac:dyDescent="0.3">
      <c r="HL2541" s="341"/>
      <c r="HM2541" s="341"/>
      <c r="HN2541" s="341"/>
    </row>
    <row r="2542" spans="220:222" x14ac:dyDescent="0.3">
      <c r="HL2542" s="341"/>
      <c r="HM2542" s="341"/>
      <c r="HN2542" s="341"/>
    </row>
    <row r="2543" spans="220:222" x14ac:dyDescent="0.3">
      <c r="HL2543" s="341"/>
      <c r="HM2543" s="341"/>
      <c r="HN2543" s="341"/>
    </row>
    <row r="2544" spans="220:222" x14ac:dyDescent="0.3">
      <c r="HL2544" s="341"/>
      <c r="HM2544" s="341"/>
      <c r="HN2544" s="341"/>
    </row>
    <row r="2545" spans="220:222" x14ac:dyDescent="0.3">
      <c r="HL2545" s="341"/>
      <c r="HM2545" s="341"/>
      <c r="HN2545" s="341"/>
    </row>
    <row r="2546" spans="220:222" x14ac:dyDescent="0.3">
      <c r="HL2546" s="341"/>
      <c r="HM2546" s="341"/>
      <c r="HN2546" s="341"/>
    </row>
    <row r="2547" spans="220:222" x14ac:dyDescent="0.3">
      <c r="HL2547" s="341"/>
      <c r="HM2547" s="341"/>
      <c r="HN2547" s="341"/>
    </row>
    <row r="2548" spans="220:222" x14ac:dyDescent="0.3">
      <c r="HL2548" s="341"/>
      <c r="HM2548" s="341"/>
      <c r="HN2548" s="341"/>
    </row>
    <row r="2549" spans="220:222" x14ac:dyDescent="0.3">
      <c r="HL2549" s="341"/>
      <c r="HM2549" s="341"/>
      <c r="HN2549" s="341"/>
    </row>
    <row r="2550" spans="220:222" x14ac:dyDescent="0.3">
      <c r="HL2550" s="341"/>
      <c r="HM2550" s="341"/>
      <c r="HN2550" s="341"/>
    </row>
    <row r="2551" spans="220:222" x14ac:dyDescent="0.3">
      <c r="HL2551" s="341"/>
      <c r="HM2551" s="341"/>
      <c r="HN2551" s="341"/>
    </row>
    <row r="2552" spans="220:222" x14ac:dyDescent="0.3">
      <c r="HL2552" s="341"/>
      <c r="HM2552" s="341"/>
      <c r="HN2552" s="341"/>
    </row>
    <row r="2553" spans="220:222" x14ac:dyDescent="0.3">
      <c r="HL2553" s="341"/>
      <c r="HM2553" s="341"/>
      <c r="HN2553" s="341"/>
    </row>
    <row r="2554" spans="220:222" x14ac:dyDescent="0.3">
      <c r="HL2554" s="341"/>
      <c r="HM2554" s="341"/>
      <c r="HN2554" s="341"/>
    </row>
    <row r="2555" spans="220:222" x14ac:dyDescent="0.3">
      <c r="HL2555" s="341"/>
      <c r="HM2555" s="341"/>
      <c r="HN2555" s="341"/>
    </row>
    <row r="2556" spans="220:222" x14ac:dyDescent="0.3">
      <c r="HL2556" s="341"/>
      <c r="HM2556" s="341"/>
      <c r="HN2556" s="341"/>
    </row>
    <row r="2557" spans="220:222" x14ac:dyDescent="0.3">
      <c r="HL2557" s="341"/>
      <c r="HM2557" s="341"/>
      <c r="HN2557" s="341"/>
    </row>
    <row r="2558" spans="220:222" x14ac:dyDescent="0.3">
      <c r="HL2558" s="341"/>
      <c r="HM2558" s="341"/>
      <c r="HN2558" s="341"/>
    </row>
    <row r="2559" spans="220:222" x14ac:dyDescent="0.3">
      <c r="HL2559" s="341"/>
      <c r="HM2559" s="341"/>
      <c r="HN2559" s="341"/>
    </row>
    <row r="2560" spans="220:222" x14ac:dyDescent="0.3">
      <c r="HL2560" s="341"/>
      <c r="HM2560" s="341"/>
      <c r="HN2560" s="341"/>
    </row>
    <row r="2561" spans="220:222" x14ac:dyDescent="0.3">
      <c r="HL2561" s="341"/>
      <c r="HM2561" s="341"/>
      <c r="HN2561" s="341"/>
    </row>
    <row r="2562" spans="220:222" x14ac:dyDescent="0.3">
      <c r="HL2562" s="341"/>
      <c r="HM2562" s="341"/>
      <c r="HN2562" s="341"/>
    </row>
    <row r="2563" spans="220:222" x14ac:dyDescent="0.3">
      <c r="HL2563" s="341"/>
      <c r="HM2563" s="341"/>
      <c r="HN2563" s="341"/>
    </row>
    <row r="2564" spans="220:222" x14ac:dyDescent="0.3">
      <c r="HL2564" s="341"/>
      <c r="HM2564" s="341"/>
      <c r="HN2564" s="341"/>
    </row>
    <row r="2565" spans="220:222" x14ac:dyDescent="0.3">
      <c r="HL2565" s="341"/>
      <c r="HM2565" s="341"/>
      <c r="HN2565" s="341"/>
    </row>
    <row r="2566" spans="220:222" x14ac:dyDescent="0.3">
      <c r="HL2566" s="341"/>
      <c r="HM2566" s="341"/>
      <c r="HN2566" s="341"/>
    </row>
    <row r="2567" spans="220:222" x14ac:dyDescent="0.3">
      <c r="HL2567" s="341"/>
      <c r="HM2567" s="341"/>
      <c r="HN2567" s="341"/>
    </row>
    <row r="2568" spans="220:222" x14ac:dyDescent="0.3">
      <c r="HL2568" s="341"/>
      <c r="HM2568" s="341"/>
      <c r="HN2568" s="341"/>
    </row>
    <row r="2569" spans="220:222" x14ac:dyDescent="0.3">
      <c r="HL2569" s="341"/>
      <c r="HM2569" s="341"/>
      <c r="HN2569" s="341"/>
    </row>
    <row r="2570" spans="220:222" x14ac:dyDescent="0.3">
      <c r="HL2570" s="341"/>
      <c r="HM2570" s="341"/>
      <c r="HN2570" s="341"/>
    </row>
    <row r="2571" spans="220:222" x14ac:dyDescent="0.3">
      <c r="HL2571" s="341"/>
      <c r="HM2571" s="341"/>
      <c r="HN2571" s="341"/>
    </row>
    <row r="2572" spans="220:222" x14ac:dyDescent="0.3">
      <c r="HL2572" s="341"/>
      <c r="HM2572" s="341"/>
      <c r="HN2572" s="341"/>
    </row>
    <row r="2573" spans="220:222" x14ac:dyDescent="0.3">
      <c r="HL2573" s="341"/>
      <c r="HM2573" s="341"/>
      <c r="HN2573" s="341"/>
    </row>
    <row r="2574" spans="220:222" x14ac:dyDescent="0.3">
      <c r="HL2574" s="341"/>
      <c r="HM2574" s="341"/>
      <c r="HN2574" s="341"/>
    </row>
    <row r="2575" spans="220:222" x14ac:dyDescent="0.3">
      <c r="HL2575" s="341"/>
      <c r="HM2575" s="341"/>
      <c r="HN2575" s="341"/>
    </row>
    <row r="2576" spans="220:222" x14ac:dyDescent="0.3">
      <c r="HL2576" s="341"/>
      <c r="HM2576" s="341"/>
      <c r="HN2576" s="341"/>
    </row>
    <row r="2577" spans="220:222" x14ac:dyDescent="0.3">
      <c r="HL2577" s="341"/>
      <c r="HM2577" s="341"/>
      <c r="HN2577" s="341"/>
    </row>
    <row r="2578" spans="220:222" x14ac:dyDescent="0.3">
      <c r="HL2578" s="341"/>
      <c r="HM2578" s="341"/>
      <c r="HN2578" s="341"/>
    </row>
    <row r="2579" spans="220:222" x14ac:dyDescent="0.3">
      <c r="HL2579" s="341"/>
      <c r="HM2579" s="341"/>
      <c r="HN2579" s="341"/>
    </row>
    <row r="2580" spans="220:222" x14ac:dyDescent="0.3">
      <c r="HL2580" s="341"/>
      <c r="HM2580" s="341"/>
      <c r="HN2580" s="341"/>
    </row>
    <row r="2581" spans="220:222" x14ac:dyDescent="0.3">
      <c r="HL2581" s="341"/>
      <c r="HM2581" s="341"/>
      <c r="HN2581" s="341"/>
    </row>
    <row r="2582" spans="220:222" x14ac:dyDescent="0.3">
      <c r="HL2582" s="341"/>
      <c r="HM2582" s="341"/>
      <c r="HN2582" s="341"/>
    </row>
    <row r="2583" spans="220:222" x14ac:dyDescent="0.3">
      <c r="HL2583" s="341"/>
      <c r="HM2583" s="341"/>
      <c r="HN2583" s="341"/>
    </row>
    <row r="2584" spans="220:222" x14ac:dyDescent="0.3">
      <c r="HL2584" s="341"/>
      <c r="HM2584" s="341"/>
      <c r="HN2584" s="341"/>
    </row>
    <row r="2585" spans="220:222" x14ac:dyDescent="0.3">
      <c r="HL2585" s="341"/>
      <c r="HM2585" s="341"/>
      <c r="HN2585" s="341"/>
    </row>
    <row r="2586" spans="220:222" x14ac:dyDescent="0.3">
      <c r="HL2586" s="341"/>
      <c r="HM2586" s="341"/>
      <c r="HN2586" s="341"/>
    </row>
    <row r="2587" spans="220:222" x14ac:dyDescent="0.3">
      <c r="HL2587" s="341"/>
      <c r="HM2587" s="341"/>
      <c r="HN2587" s="341"/>
    </row>
    <row r="2588" spans="220:222" x14ac:dyDescent="0.3">
      <c r="HL2588" s="341"/>
      <c r="HM2588" s="341"/>
      <c r="HN2588" s="341"/>
    </row>
    <row r="2589" spans="220:222" x14ac:dyDescent="0.3">
      <c r="HL2589" s="341"/>
      <c r="HM2589" s="341"/>
      <c r="HN2589" s="341"/>
    </row>
    <row r="2590" spans="220:222" x14ac:dyDescent="0.3">
      <c r="HL2590" s="341"/>
      <c r="HM2590" s="341"/>
      <c r="HN2590" s="341"/>
    </row>
    <row r="2591" spans="220:222" x14ac:dyDescent="0.3">
      <c r="HL2591" s="341"/>
      <c r="HM2591" s="341"/>
      <c r="HN2591" s="341"/>
    </row>
    <row r="2592" spans="220:222" x14ac:dyDescent="0.3">
      <c r="HL2592" s="341"/>
      <c r="HM2592" s="341"/>
      <c r="HN2592" s="341"/>
    </row>
    <row r="2593" spans="220:222" x14ac:dyDescent="0.3">
      <c r="HL2593" s="341"/>
      <c r="HM2593" s="341"/>
      <c r="HN2593" s="341"/>
    </row>
    <row r="2594" spans="220:222" x14ac:dyDescent="0.3">
      <c r="HL2594" s="341"/>
      <c r="HM2594" s="341"/>
      <c r="HN2594" s="341"/>
    </row>
    <row r="2595" spans="220:222" x14ac:dyDescent="0.3">
      <c r="HL2595" s="341"/>
      <c r="HM2595" s="341"/>
      <c r="HN2595" s="341"/>
    </row>
    <row r="2596" spans="220:222" x14ac:dyDescent="0.3">
      <c r="HL2596" s="341"/>
      <c r="HM2596" s="341"/>
      <c r="HN2596" s="341"/>
    </row>
    <row r="2597" spans="220:222" x14ac:dyDescent="0.3">
      <c r="HL2597" s="341"/>
      <c r="HM2597" s="341"/>
      <c r="HN2597" s="341"/>
    </row>
    <row r="2598" spans="220:222" x14ac:dyDescent="0.3">
      <c r="HL2598" s="341"/>
      <c r="HM2598" s="341"/>
      <c r="HN2598" s="341"/>
    </row>
    <row r="2599" spans="220:222" x14ac:dyDescent="0.3">
      <c r="HL2599" s="341"/>
      <c r="HM2599" s="341"/>
      <c r="HN2599" s="341"/>
    </row>
    <row r="2600" spans="220:222" x14ac:dyDescent="0.3">
      <c r="HL2600" s="341"/>
      <c r="HM2600" s="341"/>
      <c r="HN2600" s="341"/>
    </row>
    <row r="2601" spans="220:222" x14ac:dyDescent="0.3">
      <c r="HL2601" s="341"/>
      <c r="HM2601" s="341"/>
      <c r="HN2601" s="341"/>
    </row>
    <row r="2602" spans="220:222" x14ac:dyDescent="0.3">
      <c r="HL2602" s="341"/>
      <c r="HM2602" s="341"/>
      <c r="HN2602" s="341"/>
    </row>
    <row r="2603" spans="220:222" x14ac:dyDescent="0.3">
      <c r="HL2603" s="341"/>
      <c r="HM2603" s="341"/>
      <c r="HN2603" s="341"/>
    </row>
    <row r="2604" spans="220:222" x14ac:dyDescent="0.3">
      <c r="HL2604" s="341"/>
      <c r="HM2604" s="341"/>
      <c r="HN2604" s="341"/>
    </row>
    <row r="2605" spans="220:222" x14ac:dyDescent="0.3">
      <c r="HL2605" s="341"/>
      <c r="HM2605" s="341"/>
      <c r="HN2605" s="341"/>
    </row>
    <row r="2606" spans="220:222" x14ac:dyDescent="0.3">
      <c r="HL2606" s="341"/>
      <c r="HM2606" s="341"/>
      <c r="HN2606" s="341"/>
    </row>
    <row r="2607" spans="220:222" x14ac:dyDescent="0.3">
      <c r="HL2607" s="341"/>
      <c r="HM2607" s="341"/>
      <c r="HN2607" s="341"/>
    </row>
    <row r="2608" spans="220:222" x14ac:dyDescent="0.3">
      <c r="HL2608" s="341"/>
      <c r="HM2608" s="341"/>
      <c r="HN2608" s="341"/>
    </row>
    <row r="2609" spans="220:222" x14ac:dyDescent="0.3">
      <c r="HL2609" s="341"/>
      <c r="HM2609" s="341"/>
      <c r="HN2609" s="341"/>
    </row>
    <row r="2610" spans="220:222" x14ac:dyDescent="0.3">
      <c r="HL2610" s="341"/>
      <c r="HM2610" s="341"/>
      <c r="HN2610" s="341"/>
    </row>
    <row r="2611" spans="220:222" x14ac:dyDescent="0.3">
      <c r="HL2611" s="341"/>
      <c r="HM2611" s="341"/>
      <c r="HN2611" s="341"/>
    </row>
    <row r="2612" spans="220:222" x14ac:dyDescent="0.3">
      <c r="HL2612" s="341"/>
      <c r="HM2612" s="341"/>
      <c r="HN2612" s="341"/>
    </row>
    <row r="2613" spans="220:222" x14ac:dyDescent="0.3">
      <c r="HL2613" s="341"/>
      <c r="HM2613" s="341"/>
      <c r="HN2613" s="341"/>
    </row>
    <row r="2614" spans="220:222" x14ac:dyDescent="0.3">
      <c r="HL2614" s="341"/>
      <c r="HM2614" s="341"/>
      <c r="HN2614" s="341"/>
    </row>
    <row r="2615" spans="220:222" x14ac:dyDescent="0.3">
      <c r="HL2615" s="341"/>
      <c r="HM2615" s="341"/>
      <c r="HN2615" s="341"/>
    </row>
    <row r="2616" spans="220:222" x14ac:dyDescent="0.3">
      <c r="HL2616" s="341"/>
      <c r="HM2616" s="341"/>
      <c r="HN2616" s="341"/>
    </row>
    <row r="2617" spans="220:222" x14ac:dyDescent="0.3">
      <c r="HL2617" s="341"/>
      <c r="HM2617" s="341"/>
      <c r="HN2617" s="341"/>
    </row>
    <row r="2618" spans="220:222" x14ac:dyDescent="0.3">
      <c r="HL2618" s="341"/>
      <c r="HM2618" s="341"/>
      <c r="HN2618" s="341"/>
    </row>
    <row r="2619" spans="220:222" x14ac:dyDescent="0.3">
      <c r="HL2619" s="341"/>
      <c r="HM2619" s="341"/>
      <c r="HN2619" s="341"/>
    </row>
    <row r="2620" spans="220:222" x14ac:dyDescent="0.3">
      <c r="HL2620" s="341"/>
      <c r="HM2620" s="341"/>
      <c r="HN2620" s="341"/>
    </row>
    <row r="2621" spans="220:222" x14ac:dyDescent="0.3">
      <c r="HL2621" s="341"/>
      <c r="HM2621" s="341"/>
      <c r="HN2621" s="341"/>
    </row>
    <row r="2622" spans="220:222" x14ac:dyDescent="0.3">
      <c r="HL2622" s="341"/>
      <c r="HM2622" s="341"/>
      <c r="HN2622" s="341"/>
    </row>
    <row r="2623" spans="220:222" x14ac:dyDescent="0.3">
      <c r="HL2623" s="341"/>
      <c r="HM2623" s="341"/>
      <c r="HN2623" s="341"/>
    </row>
    <row r="2624" spans="220:222" x14ac:dyDescent="0.3">
      <c r="HL2624" s="341"/>
      <c r="HM2624" s="341"/>
      <c r="HN2624" s="341"/>
    </row>
    <row r="2625" spans="220:222" x14ac:dyDescent="0.3">
      <c r="HL2625" s="341"/>
      <c r="HM2625" s="341"/>
      <c r="HN2625" s="341"/>
    </row>
    <row r="2626" spans="220:222" x14ac:dyDescent="0.3">
      <c r="HL2626" s="341"/>
      <c r="HM2626" s="341"/>
      <c r="HN2626" s="341"/>
    </row>
    <row r="2627" spans="220:222" x14ac:dyDescent="0.3">
      <c r="HL2627" s="341"/>
      <c r="HM2627" s="341"/>
      <c r="HN2627" s="341"/>
    </row>
    <row r="2628" spans="220:222" x14ac:dyDescent="0.3">
      <c r="HL2628" s="341"/>
      <c r="HM2628" s="341"/>
      <c r="HN2628" s="341"/>
    </row>
    <row r="2629" spans="220:222" x14ac:dyDescent="0.3">
      <c r="HL2629" s="341"/>
      <c r="HM2629" s="341"/>
      <c r="HN2629" s="341"/>
    </row>
    <row r="2630" spans="220:222" x14ac:dyDescent="0.3">
      <c r="HL2630" s="341"/>
      <c r="HM2630" s="341"/>
      <c r="HN2630" s="341"/>
    </row>
    <row r="2631" spans="220:222" x14ac:dyDescent="0.3">
      <c r="HL2631" s="341"/>
      <c r="HM2631" s="341"/>
      <c r="HN2631" s="341"/>
    </row>
    <row r="2632" spans="220:222" x14ac:dyDescent="0.3">
      <c r="HL2632" s="341"/>
      <c r="HM2632" s="341"/>
      <c r="HN2632" s="341"/>
    </row>
    <row r="2633" spans="220:222" x14ac:dyDescent="0.3">
      <c r="HL2633" s="341"/>
      <c r="HM2633" s="341"/>
      <c r="HN2633" s="341"/>
    </row>
    <row r="2634" spans="220:222" x14ac:dyDescent="0.3">
      <c r="HL2634" s="341"/>
      <c r="HM2634" s="341"/>
      <c r="HN2634" s="341"/>
    </row>
    <row r="2635" spans="220:222" x14ac:dyDescent="0.3">
      <c r="HL2635" s="341"/>
      <c r="HM2635" s="341"/>
      <c r="HN2635" s="341"/>
    </row>
    <row r="2636" spans="220:222" x14ac:dyDescent="0.3">
      <c r="HL2636" s="341"/>
      <c r="HM2636" s="341"/>
      <c r="HN2636" s="341"/>
    </row>
    <row r="2637" spans="220:222" x14ac:dyDescent="0.3">
      <c r="HL2637" s="341"/>
      <c r="HM2637" s="341"/>
      <c r="HN2637" s="341"/>
    </row>
    <row r="2638" spans="220:222" x14ac:dyDescent="0.3">
      <c r="HL2638" s="341"/>
      <c r="HM2638" s="341"/>
      <c r="HN2638" s="341"/>
    </row>
    <row r="2639" spans="220:222" x14ac:dyDescent="0.3">
      <c r="HL2639" s="341"/>
      <c r="HM2639" s="341"/>
      <c r="HN2639" s="341"/>
    </row>
    <row r="2640" spans="220:222" x14ac:dyDescent="0.3">
      <c r="HL2640" s="341"/>
      <c r="HM2640" s="341"/>
      <c r="HN2640" s="341"/>
    </row>
    <row r="2641" spans="220:222" x14ac:dyDescent="0.3">
      <c r="HL2641" s="341"/>
      <c r="HM2641" s="341"/>
      <c r="HN2641" s="341"/>
    </row>
    <row r="2642" spans="220:222" x14ac:dyDescent="0.3">
      <c r="HL2642" s="341"/>
      <c r="HM2642" s="341"/>
      <c r="HN2642" s="341"/>
    </row>
    <row r="2643" spans="220:222" x14ac:dyDescent="0.3">
      <c r="HL2643" s="341"/>
      <c r="HM2643" s="341"/>
      <c r="HN2643" s="341"/>
    </row>
    <row r="2644" spans="220:222" x14ac:dyDescent="0.3">
      <c r="HL2644" s="341"/>
      <c r="HM2644" s="341"/>
      <c r="HN2644" s="341"/>
    </row>
    <row r="2645" spans="220:222" x14ac:dyDescent="0.3">
      <c r="HL2645" s="341"/>
      <c r="HM2645" s="341"/>
      <c r="HN2645" s="341"/>
    </row>
    <row r="2646" spans="220:222" x14ac:dyDescent="0.3">
      <c r="HL2646" s="341"/>
      <c r="HM2646" s="341"/>
      <c r="HN2646" s="341"/>
    </row>
    <row r="2647" spans="220:222" x14ac:dyDescent="0.3">
      <c r="HL2647" s="341"/>
      <c r="HM2647" s="341"/>
      <c r="HN2647" s="341"/>
    </row>
    <row r="2648" spans="220:222" x14ac:dyDescent="0.3">
      <c r="HL2648" s="341"/>
      <c r="HM2648" s="341"/>
      <c r="HN2648" s="341"/>
    </row>
    <row r="2649" spans="220:222" x14ac:dyDescent="0.3">
      <c r="HL2649" s="341"/>
      <c r="HM2649" s="341"/>
      <c r="HN2649" s="341"/>
    </row>
    <row r="2650" spans="220:222" x14ac:dyDescent="0.3">
      <c r="HL2650" s="341"/>
      <c r="HM2650" s="341"/>
      <c r="HN2650" s="341"/>
    </row>
    <row r="2651" spans="220:222" x14ac:dyDescent="0.3">
      <c r="HL2651" s="341"/>
      <c r="HM2651" s="341"/>
      <c r="HN2651" s="341"/>
    </row>
    <row r="2652" spans="220:222" x14ac:dyDescent="0.3">
      <c r="HL2652" s="341"/>
      <c r="HM2652" s="341"/>
      <c r="HN2652" s="341"/>
    </row>
    <row r="2653" spans="220:222" x14ac:dyDescent="0.3">
      <c r="HL2653" s="341"/>
      <c r="HM2653" s="341"/>
      <c r="HN2653" s="341"/>
    </row>
    <row r="2654" spans="220:222" x14ac:dyDescent="0.3">
      <c r="HL2654" s="341"/>
      <c r="HM2654" s="341"/>
      <c r="HN2654" s="341"/>
    </row>
    <row r="2655" spans="220:222" x14ac:dyDescent="0.3">
      <c r="HL2655" s="341"/>
      <c r="HM2655" s="341"/>
      <c r="HN2655" s="341"/>
    </row>
    <row r="2656" spans="220:222" x14ac:dyDescent="0.3">
      <c r="HL2656" s="341"/>
      <c r="HM2656" s="341"/>
      <c r="HN2656" s="341"/>
    </row>
    <row r="2657" spans="220:222" x14ac:dyDescent="0.3">
      <c r="HL2657" s="341"/>
      <c r="HM2657" s="341"/>
      <c r="HN2657" s="341"/>
    </row>
    <row r="2658" spans="220:222" x14ac:dyDescent="0.3">
      <c r="HL2658" s="341"/>
      <c r="HM2658" s="341"/>
      <c r="HN2658" s="341"/>
    </row>
    <row r="2659" spans="220:222" x14ac:dyDescent="0.3">
      <c r="HL2659" s="341"/>
      <c r="HM2659" s="341"/>
      <c r="HN2659" s="341"/>
    </row>
    <row r="2660" spans="220:222" x14ac:dyDescent="0.3">
      <c r="HL2660" s="341"/>
      <c r="HM2660" s="341"/>
      <c r="HN2660" s="341"/>
    </row>
    <row r="2661" spans="220:222" x14ac:dyDescent="0.3">
      <c r="HL2661" s="341"/>
      <c r="HM2661" s="341"/>
      <c r="HN2661" s="341"/>
    </row>
    <row r="2662" spans="220:222" x14ac:dyDescent="0.3">
      <c r="HL2662" s="341"/>
      <c r="HM2662" s="341"/>
      <c r="HN2662" s="341"/>
    </row>
    <row r="2663" spans="220:222" x14ac:dyDescent="0.3">
      <c r="HL2663" s="341"/>
      <c r="HM2663" s="341"/>
      <c r="HN2663" s="341"/>
    </row>
    <row r="2664" spans="220:222" x14ac:dyDescent="0.3">
      <c r="HL2664" s="341"/>
      <c r="HM2664" s="341"/>
      <c r="HN2664" s="341"/>
    </row>
    <row r="2665" spans="220:222" x14ac:dyDescent="0.3">
      <c r="HL2665" s="341"/>
      <c r="HM2665" s="341"/>
      <c r="HN2665" s="341"/>
    </row>
    <row r="2666" spans="220:222" x14ac:dyDescent="0.3">
      <c r="HL2666" s="341"/>
      <c r="HM2666" s="341"/>
      <c r="HN2666" s="341"/>
    </row>
    <row r="2667" spans="220:222" x14ac:dyDescent="0.3">
      <c r="HL2667" s="341"/>
      <c r="HM2667" s="341"/>
      <c r="HN2667" s="341"/>
    </row>
    <row r="2668" spans="220:222" x14ac:dyDescent="0.3">
      <c r="HL2668" s="341"/>
      <c r="HM2668" s="341"/>
      <c r="HN2668" s="341"/>
    </row>
    <row r="2669" spans="220:222" x14ac:dyDescent="0.3">
      <c r="HL2669" s="341"/>
      <c r="HM2669" s="341"/>
      <c r="HN2669" s="341"/>
    </row>
    <row r="2670" spans="220:222" x14ac:dyDescent="0.3">
      <c r="HL2670" s="341"/>
      <c r="HM2670" s="341"/>
      <c r="HN2670" s="341"/>
    </row>
    <row r="2671" spans="220:222" x14ac:dyDescent="0.3">
      <c r="HL2671" s="341"/>
      <c r="HM2671" s="341"/>
      <c r="HN2671" s="341"/>
    </row>
    <row r="2672" spans="220:222" x14ac:dyDescent="0.3">
      <c r="HL2672" s="341"/>
      <c r="HM2672" s="341"/>
      <c r="HN2672" s="341"/>
    </row>
    <row r="2673" spans="220:222" x14ac:dyDescent="0.3">
      <c r="HL2673" s="341"/>
      <c r="HM2673" s="341"/>
      <c r="HN2673" s="341"/>
    </row>
    <row r="2674" spans="220:222" x14ac:dyDescent="0.3">
      <c r="HL2674" s="341"/>
      <c r="HM2674" s="341"/>
      <c r="HN2674" s="341"/>
    </row>
    <row r="2675" spans="220:222" x14ac:dyDescent="0.3">
      <c r="HL2675" s="341"/>
      <c r="HM2675" s="341"/>
      <c r="HN2675" s="341"/>
    </row>
    <row r="2676" spans="220:222" x14ac:dyDescent="0.3">
      <c r="HL2676" s="341"/>
      <c r="HM2676" s="341"/>
      <c r="HN2676" s="341"/>
    </row>
    <row r="2677" spans="220:222" x14ac:dyDescent="0.3">
      <c r="HL2677" s="341"/>
      <c r="HM2677" s="341"/>
      <c r="HN2677" s="341"/>
    </row>
    <row r="2678" spans="220:222" x14ac:dyDescent="0.3">
      <c r="HL2678" s="341"/>
      <c r="HM2678" s="341"/>
      <c r="HN2678" s="341"/>
    </row>
    <row r="2679" spans="220:222" x14ac:dyDescent="0.3">
      <c r="HL2679" s="341"/>
      <c r="HM2679" s="341"/>
      <c r="HN2679" s="341"/>
    </row>
    <row r="2680" spans="220:222" x14ac:dyDescent="0.3">
      <c r="HL2680" s="341"/>
      <c r="HM2680" s="341"/>
      <c r="HN2680" s="341"/>
    </row>
    <row r="2681" spans="220:222" x14ac:dyDescent="0.3">
      <c r="HL2681" s="341"/>
      <c r="HM2681" s="341"/>
      <c r="HN2681" s="341"/>
    </row>
    <row r="2682" spans="220:222" x14ac:dyDescent="0.3">
      <c r="HL2682" s="341"/>
      <c r="HM2682" s="341"/>
      <c r="HN2682" s="341"/>
    </row>
    <row r="2683" spans="220:222" x14ac:dyDescent="0.3">
      <c r="HL2683" s="341"/>
      <c r="HM2683" s="341"/>
      <c r="HN2683" s="341"/>
    </row>
    <row r="2684" spans="220:222" x14ac:dyDescent="0.3">
      <c r="HL2684" s="341"/>
      <c r="HM2684" s="341"/>
      <c r="HN2684" s="341"/>
    </row>
    <row r="2685" spans="220:222" x14ac:dyDescent="0.3">
      <c r="HL2685" s="341"/>
      <c r="HM2685" s="341"/>
      <c r="HN2685" s="341"/>
    </row>
    <row r="2686" spans="220:222" x14ac:dyDescent="0.3">
      <c r="HL2686" s="341"/>
      <c r="HM2686" s="341"/>
      <c r="HN2686" s="341"/>
    </row>
    <row r="2687" spans="220:222" x14ac:dyDescent="0.3">
      <c r="HL2687" s="341"/>
      <c r="HM2687" s="341"/>
      <c r="HN2687" s="341"/>
    </row>
    <row r="2688" spans="220:222" x14ac:dyDescent="0.3">
      <c r="HL2688" s="341"/>
      <c r="HM2688" s="341"/>
      <c r="HN2688" s="341"/>
    </row>
    <row r="2689" spans="220:222" x14ac:dyDescent="0.3">
      <c r="HL2689" s="341"/>
      <c r="HM2689" s="341"/>
      <c r="HN2689" s="341"/>
    </row>
    <row r="2690" spans="220:222" x14ac:dyDescent="0.3">
      <c r="HL2690" s="341"/>
      <c r="HM2690" s="341"/>
      <c r="HN2690" s="341"/>
    </row>
    <row r="2691" spans="220:222" x14ac:dyDescent="0.3">
      <c r="HL2691" s="341"/>
      <c r="HM2691" s="341"/>
      <c r="HN2691" s="341"/>
    </row>
    <row r="2692" spans="220:222" x14ac:dyDescent="0.3">
      <c r="HL2692" s="341"/>
      <c r="HM2692" s="341"/>
      <c r="HN2692" s="341"/>
    </row>
    <row r="2693" spans="220:222" x14ac:dyDescent="0.3">
      <c r="HL2693" s="341"/>
      <c r="HM2693" s="341"/>
      <c r="HN2693" s="341"/>
    </row>
    <row r="2694" spans="220:222" x14ac:dyDescent="0.3">
      <c r="HL2694" s="341"/>
      <c r="HM2694" s="341"/>
      <c r="HN2694" s="341"/>
    </row>
    <row r="2695" spans="220:222" x14ac:dyDescent="0.3">
      <c r="HL2695" s="341"/>
      <c r="HM2695" s="341"/>
      <c r="HN2695" s="341"/>
    </row>
    <row r="2696" spans="220:222" x14ac:dyDescent="0.3">
      <c r="HL2696" s="341"/>
      <c r="HM2696" s="341"/>
      <c r="HN2696" s="341"/>
    </row>
    <row r="2697" spans="220:222" x14ac:dyDescent="0.3">
      <c r="HL2697" s="341"/>
      <c r="HM2697" s="341"/>
      <c r="HN2697" s="341"/>
    </row>
    <row r="2698" spans="220:222" x14ac:dyDescent="0.3">
      <c r="HL2698" s="341"/>
      <c r="HM2698" s="341"/>
      <c r="HN2698" s="341"/>
    </row>
    <row r="2699" spans="220:222" x14ac:dyDescent="0.3">
      <c r="HL2699" s="341"/>
      <c r="HM2699" s="341"/>
      <c r="HN2699" s="341"/>
    </row>
    <row r="2700" spans="220:222" x14ac:dyDescent="0.3">
      <c r="HL2700" s="341"/>
      <c r="HM2700" s="341"/>
      <c r="HN2700" s="341"/>
    </row>
    <row r="2701" spans="220:222" x14ac:dyDescent="0.3">
      <c r="HL2701" s="341"/>
      <c r="HM2701" s="341"/>
      <c r="HN2701" s="341"/>
    </row>
    <row r="2702" spans="220:222" x14ac:dyDescent="0.3">
      <c r="HL2702" s="341"/>
      <c r="HM2702" s="341"/>
      <c r="HN2702" s="341"/>
    </row>
    <row r="2703" spans="220:222" x14ac:dyDescent="0.3">
      <c r="HL2703" s="341"/>
      <c r="HM2703" s="341"/>
      <c r="HN2703" s="341"/>
    </row>
    <row r="2704" spans="220:222" x14ac:dyDescent="0.3">
      <c r="HL2704" s="341"/>
      <c r="HM2704" s="341"/>
      <c r="HN2704" s="341"/>
    </row>
    <row r="2705" spans="220:222" x14ac:dyDescent="0.3">
      <c r="HL2705" s="341"/>
      <c r="HM2705" s="341"/>
      <c r="HN2705" s="341"/>
    </row>
    <row r="2706" spans="220:222" x14ac:dyDescent="0.3">
      <c r="HL2706" s="341"/>
      <c r="HM2706" s="341"/>
      <c r="HN2706" s="341"/>
    </row>
    <row r="2707" spans="220:222" x14ac:dyDescent="0.3">
      <c r="HL2707" s="341"/>
      <c r="HM2707" s="341"/>
      <c r="HN2707" s="341"/>
    </row>
    <row r="2708" spans="220:222" x14ac:dyDescent="0.3">
      <c r="HL2708" s="341"/>
      <c r="HM2708" s="341"/>
      <c r="HN2708" s="341"/>
    </row>
    <row r="2709" spans="220:222" x14ac:dyDescent="0.3">
      <c r="HL2709" s="341"/>
      <c r="HM2709" s="341"/>
      <c r="HN2709" s="341"/>
    </row>
    <row r="2710" spans="220:222" x14ac:dyDescent="0.3">
      <c r="HL2710" s="341"/>
      <c r="HM2710" s="341"/>
      <c r="HN2710" s="341"/>
    </row>
    <row r="2711" spans="220:222" x14ac:dyDescent="0.3">
      <c r="HL2711" s="341"/>
      <c r="HM2711" s="341"/>
      <c r="HN2711" s="341"/>
    </row>
    <row r="2712" spans="220:222" x14ac:dyDescent="0.3">
      <c r="HL2712" s="341"/>
      <c r="HM2712" s="341"/>
      <c r="HN2712" s="341"/>
    </row>
    <row r="2713" spans="220:222" x14ac:dyDescent="0.3">
      <c r="HL2713" s="341"/>
      <c r="HM2713" s="341"/>
      <c r="HN2713" s="341"/>
    </row>
    <row r="2714" spans="220:222" x14ac:dyDescent="0.3">
      <c r="HL2714" s="341"/>
      <c r="HM2714" s="341"/>
      <c r="HN2714" s="341"/>
    </row>
    <row r="2715" spans="220:222" x14ac:dyDescent="0.3">
      <c r="HL2715" s="341"/>
      <c r="HM2715" s="341"/>
      <c r="HN2715" s="341"/>
    </row>
    <row r="2716" spans="220:222" x14ac:dyDescent="0.3">
      <c r="HL2716" s="341"/>
      <c r="HM2716" s="341"/>
      <c r="HN2716" s="341"/>
    </row>
    <row r="2717" spans="220:222" x14ac:dyDescent="0.3">
      <c r="HL2717" s="341"/>
      <c r="HM2717" s="341"/>
      <c r="HN2717" s="341"/>
    </row>
    <row r="2718" spans="220:222" x14ac:dyDescent="0.3">
      <c r="HL2718" s="341"/>
      <c r="HM2718" s="341"/>
      <c r="HN2718" s="341"/>
    </row>
    <row r="2719" spans="220:222" x14ac:dyDescent="0.3">
      <c r="HL2719" s="341"/>
      <c r="HM2719" s="341"/>
      <c r="HN2719" s="341"/>
    </row>
    <row r="2720" spans="220:222" x14ac:dyDescent="0.3">
      <c r="HL2720" s="341"/>
      <c r="HM2720" s="341"/>
      <c r="HN2720" s="341"/>
    </row>
    <row r="2721" spans="220:222" x14ac:dyDescent="0.3">
      <c r="HL2721" s="341"/>
      <c r="HM2721" s="341"/>
      <c r="HN2721" s="341"/>
    </row>
    <row r="2722" spans="220:222" x14ac:dyDescent="0.3">
      <c r="HL2722" s="341"/>
      <c r="HM2722" s="341"/>
      <c r="HN2722" s="341"/>
    </row>
    <row r="2723" spans="220:222" x14ac:dyDescent="0.3">
      <c r="HL2723" s="341"/>
      <c r="HM2723" s="341"/>
      <c r="HN2723" s="341"/>
    </row>
    <row r="2724" spans="220:222" x14ac:dyDescent="0.3">
      <c r="HL2724" s="341"/>
      <c r="HM2724" s="341"/>
      <c r="HN2724" s="341"/>
    </row>
    <row r="2725" spans="220:222" x14ac:dyDescent="0.3">
      <c r="HL2725" s="341"/>
      <c r="HM2725" s="341"/>
      <c r="HN2725" s="341"/>
    </row>
    <row r="2726" spans="220:222" x14ac:dyDescent="0.3">
      <c r="HL2726" s="341"/>
      <c r="HM2726" s="341"/>
      <c r="HN2726" s="341"/>
    </row>
    <row r="2727" spans="220:222" x14ac:dyDescent="0.3">
      <c r="HL2727" s="341"/>
      <c r="HM2727" s="341"/>
      <c r="HN2727" s="341"/>
    </row>
    <row r="2728" spans="220:222" x14ac:dyDescent="0.3">
      <c r="HL2728" s="341"/>
      <c r="HM2728" s="341"/>
      <c r="HN2728" s="341"/>
    </row>
    <row r="2729" spans="220:222" x14ac:dyDescent="0.3">
      <c r="HL2729" s="341"/>
      <c r="HM2729" s="341"/>
      <c r="HN2729" s="341"/>
    </row>
    <row r="2730" spans="220:222" x14ac:dyDescent="0.3">
      <c r="HL2730" s="341"/>
      <c r="HM2730" s="341"/>
      <c r="HN2730" s="341"/>
    </row>
    <row r="2731" spans="220:222" x14ac:dyDescent="0.3">
      <c r="HL2731" s="341"/>
      <c r="HM2731" s="341"/>
      <c r="HN2731" s="341"/>
    </row>
    <row r="2732" spans="220:222" x14ac:dyDescent="0.3">
      <c r="HL2732" s="341"/>
      <c r="HM2732" s="341"/>
      <c r="HN2732" s="341"/>
    </row>
    <row r="2733" spans="220:222" x14ac:dyDescent="0.3">
      <c r="HL2733" s="341"/>
      <c r="HM2733" s="341"/>
      <c r="HN2733" s="341"/>
    </row>
    <row r="2734" spans="220:222" x14ac:dyDescent="0.3">
      <c r="HL2734" s="341"/>
      <c r="HM2734" s="341"/>
      <c r="HN2734" s="341"/>
    </row>
    <row r="2735" spans="220:222" x14ac:dyDescent="0.3">
      <c r="HL2735" s="341"/>
      <c r="HM2735" s="341"/>
      <c r="HN2735" s="341"/>
    </row>
    <row r="2736" spans="220:222" x14ac:dyDescent="0.3">
      <c r="HL2736" s="341"/>
      <c r="HM2736" s="341"/>
      <c r="HN2736" s="341"/>
    </row>
    <row r="2737" spans="220:222" x14ac:dyDescent="0.3">
      <c r="HL2737" s="341"/>
      <c r="HM2737" s="341"/>
      <c r="HN2737" s="341"/>
    </row>
    <row r="2738" spans="220:222" x14ac:dyDescent="0.3">
      <c r="HL2738" s="341"/>
      <c r="HM2738" s="341"/>
      <c r="HN2738" s="341"/>
    </row>
    <row r="2739" spans="220:222" x14ac:dyDescent="0.3">
      <c r="HL2739" s="341"/>
      <c r="HM2739" s="341"/>
      <c r="HN2739" s="341"/>
    </row>
    <row r="2740" spans="220:222" x14ac:dyDescent="0.3">
      <c r="HL2740" s="341"/>
      <c r="HM2740" s="341"/>
      <c r="HN2740" s="341"/>
    </row>
    <row r="2741" spans="220:222" x14ac:dyDescent="0.3">
      <c r="HL2741" s="341"/>
      <c r="HM2741" s="341"/>
      <c r="HN2741" s="341"/>
    </row>
    <row r="2742" spans="220:222" x14ac:dyDescent="0.3">
      <c r="HL2742" s="341"/>
      <c r="HM2742" s="341"/>
      <c r="HN2742" s="341"/>
    </row>
    <row r="2743" spans="220:222" x14ac:dyDescent="0.3">
      <c r="HL2743" s="341"/>
      <c r="HM2743" s="341"/>
      <c r="HN2743" s="341"/>
    </row>
    <row r="2744" spans="220:222" x14ac:dyDescent="0.3">
      <c r="HL2744" s="341"/>
      <c r="HM2744" s="341"/>
      <c r="HN2744" s="341"/>
    </row>
    <row r="2745" spans="220:222" x14ac:dyDescent="0.3">
      <c r="HL2745" s="341"/>
      <c r="HM2745" s="341"/>
      <c r="HN2745" s="341"/>
    </row>
    <row r="2746" spans="220:222" x14ac:dyDescent="0.3">
      <c r="HL2746" s="341"/>
      <c r="HM2746" s="341"/>
      <c r="HN2746" s="341"/>
    </row>
    <row r="2747" spans="220:222" x14ac:dyDescent="0.3">
      <c r="HL2747" s="341"/>
      <c r="HM2747" s="341"/>
      <c r="HN2747" s="341"/>
    </row>
    <row r="2748" spans="220:222" x14ac:dyDescent="0.3">
      <c r="HL2748" s="341"/>
      <c r="HM2748" s="341"/>
      <c r="HN2748" s="341"/>
    </row>
    <row r="2749" spans="220:222" x14ac:dyDescent="0.3">
      <c r="HL2749" s="341"/>
      <c r="HM2749" s="341"/>
      <c r="HN2749" s="341"/>
    </row>
    <row r="2750" spans="220:222" x14ac:dyDescent="0.3">
      <c r="HL2750" s="341"/>
      <c r="HM2750" s="341"/>
      <c r="HN2750" s="341"/>
    </row>
    <row r="2751" spans="220:222" x14ac:dyDescent="0.3">
      <c r="HL2751" s="341"/>
      <c r="HM2751" s="341"/>
      <c r="HN2751" s="341"/>
    </row>
    <row r="2752" spans="220:222" x14ac:dyDescent="0.3">
      <c r="HL2752" s="341"/>
      <c r="HM2752" s="341"/>
      <c r="HN2752" s="341"/>
    </row>
    <row r="2753" spans="220:222" x14ac:dyDescent="0.3">
      <c r="HL2753" s="341"/>
      <c r="HM2753" s="341"/>
      <c r="HN2753" s="341"/>
    </row>
    <row r="2754" spans="220:222" x14ac:dyDescent="0.3">
      <c r="HL2754" s="341"/>
      <c r="HM2754" s="341"/>
      <c r="HN2754" s="341"/>
    </row>
    <row r="2755" spans="220:222" x14ac:dyDescent="0.3">
      <c r="HL2755" s="341"/>
      <c r="HM2755" s="341"/>
      <c r="HN2755" s="341"/>
    </row>
    <row r="2756" spans="220:222" x14ac:dyDescent="0.3">
      <c r="HL2756" s="341"/>
      <c r="HM2756" s="341"/>
      <c r="HN2756" s="341"/>
    </row>
    <row r="2757" spans="220:222" x14ac:dyDescent="0.3">
      <c r="HL2757" s="341"/>
      <c r="HM2757" s="341"/>
      <c r="HN2757" s="341"/>
    </row>
    <row r="2758" spans="220:222" x14ac:dyDescent="0.3">
      <c r="HL2758" s="341"/>
      <c r="HM2758" s="341"/>
      <c r="HN2758" s="341"/>
    </row>
    <row r="2759" spans="220:222" x14ac:dyDescent="0.3">
      <c r="HL2759" s="341"/>
      <c r="HM2759" s="341"/>
      <c r="HN2759" s="341"/>
    </row>
    <row r="2760" spans="220:222" x14ac:dyDescent="0.3">
      <c r="HL2760" s="341"/>
      <c r="HM2760" s="341"/>
      <c r="HN2760" s="341"/>
    </row>
    <row r="2761" spans="220:222" x14ac:dyDescent="0.3">
      <c r="HL2761" s="341"/>
      <c r="HM2761" s="341"/>
      <c r="HN2761" s="341"/>
    </row>
    <row r="2762" spans="220:222" x14ac:dyDescent="0.3">
      <c r="HL2762" s="341"/>
      <c r="HM2762" s="341"/>
      <c r="HN2762" s="341"/>
    </row>
    <row r="2763" spans="220:222" x14ac:dyDescent="0.3">
      <c r="HL2763" s="341"/>
      <c r="HM2763" s="341"/>
      <c r="HN2763" s="341"/>
    </row>
    <row r="2764" spans="220:222" x14ac:dyDescent="0.3">
      <c r="HL2764" s="341"/>
      <c r="HM2764" s="341"/>
      <c r="HN2764" s="341"/>
    </row>
    <row r="2765" spans="220:222" x14ac:dyDescent="0.3">
      <c r="HL2765" s="341"/>
      <c r="HM2765" s="341"/>
      <c r="HN2765" s="341"/>
    </row>
    <row r="2766" spans="220:222" x14ac:dyDescent="0.3">
      <c r="HL2766" s="341"/>
      <c r="HM2766" s="341"/>
      <c r="HN2766" s="341"/>
    </row>
    <row r="2767" spans="220:222" x14ac:dyDescent="0.3">
      <c r="HL2767" s="341"/>
      <c r="HM2767" s="341"/>
      <c r="HN2767" s="341"/>
    </row>
    <row r="2768" spans="220:222" x14ac:dyDescent="0.3">
      <c r="HL2768" s="341"/>
      <c r="HM2768" s="341"/>
      <c r="HN2768" s="341"/>
    </row>
    <row r="2769" spans="220:222" x14ac:dyDescent="0.3">
      <c r="HL2769" s="341"/>
      <c r="HM2769" s="341"/>
      <c r="HN2769" s="341"/>
    </row>
    <row r="2770" spans="220:222" x14ac:dyDescent="0.3">
      <c r="HL2770" s="341"/>
      <c r="HM2770" s="341"/>
      <c r="HN2770" s="341"/>
    </row>
    <row r="2771" spans="220:222" x14ac:dyDescent="0.3">
      <c r="HL2771" s="341"/>
      <c r="HM2771" s="341"/>
      <c r="HN2771" s="341"/>
    </row>
    <row r="2772" spans="220:222" x14ac:dyDescent="0.3">
      <c r="HL2772" s="341"/>
      <c r="HM2772" s="341"/>
      <c r="HN2772" s="341"/>
    </row>
    <row r="2773" spans="220:222" x14ac:dyDescent="0.3">
      <c r="HL2773" s="341"/>
      <c r="HM2773" s="341"/>
      <c r="HN2773" s="341"/>
    </row>
    <row r="2774" spans="220:222" x14ac:dyDescent="0.3">
      <c r="HL2774" s="341"/>
      <c r="HM2774" s="341"/>
      <c r="HN2774" s="341"/>
    </row>
    <row r="2775" spans="220:222" x14ac:dyDescent="0.3">
      <c r="HL2775" s="341"/>
      <c r="HM2775" s="341"/>
      <c r="HN2775" s="341"/>
    </row>
    <row r="2776" spans="220:222" x14ac:dyDescent="0.3">
      <c r="HL2776" s="341"/>
      <c r="HM2776" s="341"/>
      <c r="HN2776" s="341"/>
    </row>
    <row r="2777" spans="220:222" x14ac:dyDescent="0.3">
      <c r="HL2777" s="341"/>
      <c r="HM2777" s="341"/>
      <c r="HN2777" s="341"/>
    </row>
    <row r="2778" spans="220:222" x14ac:dyDescent="0.3">
      <c r="HL2778" s="341"/>
      <c r="HM2778" s="341"/>
      <c r="HN2778" s="341"/>
    </row>
    <row r="2779" spans="220:222" x14ac:dyDescent="0.3">
      <c r="HL2779" s="341"/>
      <c r="HM2779" s="341"/>
      <c r="HN2779" s="341"/>
    </row>
    <row r="2780" spans="220:222" x14ac:dyDescent="0.3">
      <c r="HL2780" s="341"/>
      <c r="HM2780" s="341"/>
      <c r="HN2780" s="341"/>
    </row>
    <row r="2781" spans="220:222" x14ac:dyDescent="0.3">
      <c r="HL2781" s="341"/>
      <c r="HM2781" s="341"/>
      <c r="HN2781" s="341"/>
    </row>
    <row r="2782" spans="220:222" x14ac:dyDescent="0.3">
      <c r="HL2782" s="341"/>
      <c r="HM2782" s="341"/>
      <c r="HN2782" s="341"/>
    </row>
    <row r="2783" spans="220:222" x14ac:dyDescent="0.3">
      <c r="HL2783" s="341"/>
      <c r="HM2783" s="341"/>
      <c r="HN2783" s="341"/>
    </row>
    <row r="2784" spans="220:222" x14ac:dyDescent="0.3">
      <c r="HL2784" s="341"/>
      <c r="HM2784" s="341"/>
      <c r="HN2784" s="341"/>
    </row>
    <row r="2785" spans="220:222" x14ac:dyDescent="0.3">
      <c r="HL2785" s="341"/>
      <c r="HM2785" s="341"/>
      <c r="HN2785" s="341"/>
    </row>
    <row r="2786" spans="220:222" x14ac:dyDescent="0.3">
      <c r="HL2786" s="341"/>
      <c r="HM2786" s="341"/>
      <c r="HN2786" s="341"/>
    </row>
    <row r="2787" spans="220:222" x14ac:dyDescent="0.3">
      <c r="HL2787" s="341"/>
      <c r="HM2787" s="341"/>
      <c r="HN2787" s="341"/>
    </row>
    <row r="2788" spans="220:222" x14ac:dyDescent="0.3">
      <c r="HL2788" s="341"/>
      <c r="HM2788" s="341"/>
      <c r="HN2788" s="341"/>
    </row>
    <row r="2789" spans="220:222" x14ac:dyDescent="0.3">
      <c r="HL2789" s="341"/>
      <c r="HM2789" s="341"/>
      <c r="HN2789" s="341"/>
    </row>
    <row r="2790" spans="220:222" x14ac:dyDescent="0.3">
      <c r="HL2790" s="341"/>
      <c r="HM2790" s="341"/>
      <c r="HN2790" s="341"/>
    </row>
    <row r="2791" spans="220:222" x14ac:dyDescent="0.3">
      <c r="HL2791" s="341"/>
      <c r="HM2791" s="341"/>
      <c r="HN2791" s="341"/>
    </row>
    <row r="2792" spans="220:222" x14ac:dyDescent="0.3">
      <c r="HL2792" s="341"/>
      <c r="HM2792" s="341"/>
      <c r="HN2792" s="341"/>
    </row>
    <row r="2793" spans="220:222" x14ac:dyDescent="0.3">
      <c r="HL2793" s="341"/>
      <c r="HM2793" s="341"/>
      <c r="HN2793" s="341"/>
    </row>
    <row r="2794" spans="220:222" x14ac:dyDescent="0.3">
      <c r="HL2794" s="341"/>
      <c r="HM2794" s="341"/>
      <c r="HN2794" s="341"/>
    </row>
    <row r="2795" spans="220:222" x14ac:dyDescent="0.3">
      <c r="HL2795" s="341"/>
      <c r="HM2795" s="341"/>
      <c r="HN2795" s="341"/>
    </row>
    <row r="2796" spans="220:222" x14ac:dyDescent="0.3">
      <c r="HL2796" s="341"/>
      <c r="HM2796" s="341"/>
      <c r="HN2796" s="341"/>
    </row>
    <row r="2797" spans="220:222" x14ac:dyDescent="0.3">
      <c r="HL2797" s="341"/>
      <c r="HM2797" s="341"/>
      <c r="HN2797" s="341"/>
    </row>
    <row r="2798" spans="220:222" x14ac:dyDescent="0.3">
      <c r="HL2798" s="341"/>
      <c r="HM2798" s="341"/>
      <c r="HN2798" s="341"/>
    </row>
    <row r="2799" spans="220:222" x14ac:dyDescent="0.3">
      <c r="HL2799" s="341"/>
      <c r="HM2799" s="341"/>
      <c r="HN2799" s="341"/>
    </row>
    <row r="2800" spans="220:222" x14ac:dyDescent="0.3">
      <c r="HL2800" s="341"/>
      <c r="HM2800" s="341"/>
      <c r="HN2800" s="341"/>
    </row>
    <row r="2801" spans="220:222" x14ac:dyDescent="0.3">
      <c r="HL2801" s="341"/>
      <c r="HM2801" s="341"/>
      <c r="HN2801" s="341"/>
    </row>
    <row r="2802" spans="220:222" x14ac:dyDescent="0.3">
      <c r="HL2802" s="341"/>
      <c r="HM2802" s="341"/>
      <c r="HN2802" s="341"/>
    </row>
    <row r="2803" spans="220:222" x14ac:dyDescent="0.3">
      <c r="HL2803" s="341"/>
      <c r="HM2803" s="341"/>
      <c r="HN2803" s="341"/>
    </row>
    <row r="2804" spans="220:222" x14ac:dyDescent="0.3">
      <c r="HL2804" s="341"/>
      <c r="HM2804" s="341"/>
      <c r="HN2804" s="341"/>
    </row>
    <row r="2805" spans="220:222" x14ac:dyDescent="0.3">
      <c r="HL2805" s="341"/>
      <c r="HM2805" s="341"/>
      <c r="HN2805" s="341"/>
    </row>
    <row r="2806" spans="220:222" x14ac:dyDescent="0.3">
      <c r="HL2806" s="341"/>
      <c r="HM2806" s="341"/>
      <c r="HN2806" s="341"/>
    </row>
    <row r="2807" spans="220:222" x14ac:dyDescent="0.3">
      <c r="HL2807" s="341"/>
      <c r="HM2807" s="341"/>
      <c r="HN2807" s="341"/>
    </row>
    <row r="2808" spans="220:222" x14ac:dyDescent="0.3">
      <c r="HL2808" s="341"/>
      <c r="HM2808" s="341"/>
      <c r="HN2808" s="341"/>
    </row>
    <row r="2809" spans="220:222" x14ac:dyDescent="0.3">
      <c r="HL2809" s="341"/>
      <c r="HM2809" s="341"/>
      <c r="HN2809" s="341"/>
    </row>
    <row r="2810" spans="220:222" x14ac:dyDescent="0.3">
      <c r="HL2810" s="341"/>
      <c r="HM2810" s="341"/>
      <c r="HN2810" s="341"/>
    </row>
    <row r="2811" spans="220:222" x14ac:dyDescent="0.3">
      <c r="HL2811" s="341"/>
      <c r="HM2811" s="341"/>
      <c r="HN2811" s="341"/>
    </row>
    <row r="2812" spans="220:222" x14ac:dyDescent="0.3">
      <c r="HL2812" s="341"/>
      <c r="HM2812" s="341"/>
      <c r="HN2812" s="341"/>
    </row>
    <row r="2813" spans="220:222" x14ac:dyDescent="0.3">
      <c r="HL2813" s="341"/>
      <c r="HM2813" s="341"/>
      <c r="HN2813" s="341"/>
    </row>
    <row r="2814" spans="220:222" x14ac:dyDescent="0.3">
      <c r="HL2814" s="341"/>
      <c r="HM2814" s="341"/>
      <c r="HN2814" s="341"/>
    </row>
    <row r="2815" spans="220:222" x14ac:dyDescent="0.3">
      <c r="HL2815" s="341"/>
      <c r="HM2815" s="341"/>
      <c r="HN2815" s="341"/>
    </row>
    <row r="2816" spans="220:222" x14ac:dyDescent="0.3">
      <c r="HL2816" s="341"/>
      <c r="HM2816" s="341"/>
      <c r="HN2816" s="341"/>
    </row>
    <row r="2817" spans="220:222" x14ac:dyDescent="0.3">
      <c r="HL2817" s="341"/>
      <c r="HM2817" s="341"/>
      <c r="HN2817" s="341"/>
    </row>
    <row r="2818" spans="220:222" x14ac:dyDescent="0.3">
      <c r="HL2818" s="341"/>
      <c r="HM2818" s="341"/>
      <c r="HN2818" s="341"/>
    </row>
    <row r="2819" spans="220:222" x14ac:dyDescent="0.3">
      <c r="HL2819" s="341"/>
      <c r="HM2819" s="341"/>
      <c r="HN2819" s="341"/>
    </row>
    <row r="2820" spans="220:222" x14ac:dyDescent="0.3">
      <c r="HL2820" s="341"/>
      <c r="HM2820" s="341"/>
      <c r="HN2820" s="341"/>
    </row>
    <row r="2821" spans="220:222" x14ac:dyDescent="0.3">
      <c r="HL2821" s="341"/>
      <c r="HM2821" s="341"/>
      <c r="HN2821" s="341"/>
    </row>
    <row r="2822" spans="220:222" x14ac:dyDescent="0.3">
      <c r="HL2822" s="341"/>
      <c r="HM2822" s="341"/>
      <c r="HN2822" s="341"/>
    </row>
    <row r="2823" spans="220:222" x14ac:dyDescent="0.3">
      <c r="HL2823" s="341"/>
      <c r="HM2823" s="341"/>
      <c r="HN2823" s="341"/>
    </row>
    <row r="2824" spans="220:222" x14ac:dyDescent="0.3">
      <c r="HL2824" s="341"/>
      <c r="HM2824" s="341"/>
      <c r="HN2824" s="341"/>
    </row>
    <row r="2825" spans="220:222" x14ac:dyDescent="0.3">
      <c r="HL2825" s="341"/>
      <c r="HM2825" s="341"/>
      <c r="HN2825" s="341"/>
    </row>
    <row r="2826" spans="220:222" x14ac:dyDescent="0.3">
      <c r="HL2826" s="341"/>
      <c r="HM2826" s="341"/>
      <c r="HN2826" s="341"/>
    </row>
    <row r="2827" spans="220:222" x14ac:dyDescent="0.3">
      <c r="HL2827" s="341"/>
      <c r="HM2827" s="341"/>
      <c r="HN2827" s="341"/>
    </row>
    <row r="2828" spans="220:222" x14ac:dyDescent="0.3">
      <c r="HL2828" s="341"/>
      <c r="HM2828" s="341"/>
      <c r="HN2828" s="341"/>
    </row>
    <row r="2829" spans="220:222" x14ac:dyDescent="0.3">
      <c r="HL2829" s="341"/>
      <c r="HM2829" s="341"/>
      <c r="HN2829" s="341"/>
    </row>
    <row r="2830" spans="220:222" x14ac:dyDescent="0.3">
      <c r="HL2830" s="341"/>
      <c r="HM2830" s="341"/>
      <c r="HN2830" s="341"/>
    </row>
    <row r="2831" spans="220:222" x14ac:dyDescent="0.3">
      <c r="HL2831" s="341"/>
      <c r="HM2831" s="341"/>
      <c r="HN2831" s="341"/>
    </row>
    <row r="2832" spans="220:222" x14ac:dyDescent="0.3">
      <c r="HL2832" s="341"/>
      <c r="HM2832" s="341"/>
      <c r="HN2832" s="341"/>
    </row>
    <row r="2833" spans="220:222" x14ac:dyDescent="0.3">
      <c r="HL2833" s="341"/>
      <c r="HM2833" s="341"/>
      <c r="HN2833" s="341"/>
    </row>
    <row r="2834" spans="220:222" x14ac:dyDescent="0.3">
      <c r="HL2834" s="341"/>
      <c r="HM2834" s="341"/>
      <c r="HN2834" s="341"/>
    </row>
    <row r="2835" spans="220:222" x14ac:dyDescent="0.3">
      <c r="HL2835" s="341"/>
      <c r="HM2835" s="341"/>
      <c r="HN2835" s="341"/>
    </row>
    <row r="2836" spans="220:222" x14ac:dyDescent="0.3">
      <c r="HL2836" s="341"/>
      <c r="HM2836" s="341"/>
      <c r="HN2836" s="341"/>
    </row>
    <row r="2837" spans="220:222" x14ac:dyDescent="0.3">
      <c r="HL2837" s="341"/>
      <c r="HM2837" s="341"/>
      <c r="HN2837" s="341"/>
    </row>
    <row r="2838" spans="220:222" x14ac:dyDescent="0.3">
      <c r="HL2838" s="341"/>
      <c r="HM2838" s="341"/>
      <c r="HN2838" s="341"/>
    </row>
    <row r="2839" spans="220:222" x14ac:dyDescent="0.3">
      <c r="HL2839" s="341"/>
      <c r="HM2839" s="341"/>
      <c r="HN2839" s="341"/>
    </row>
    <row r="2840" spans="220:222" x14ac:dyDescent="0.3">
      <c r="HL2840" s="341"/>
      <c r="HM2840" s="341"/>
      <c r="HN2840" s="341"/>
    </row>
    <row r="2841" spans="220:222" x14ac:dyDescent="0.3">
      <c r="HL2841" s="341"/>
      <c r="HM2841" s="341"/>
      <c r="HN2841" s="341"/>
    </row>
    <row r="2842" spans="220:222" x14ac:dyDescent="0.3">
      <c r="HL2842" s="341"/>
      <c r="HM2842" s="341"/>
      <c r="HN2842" s="341"/>
    </row>
    <row r="2843" spans="220:222" x14ac:dyDescent="0.3">
      <c r="HL2843" s="341"/>
      <c r="HM2843" s="341"/>
      <c r="HN2843" s="341"/>
    </row>
    <row r="2844" spans="220:222" x14ac:dyDescent="0.3">
      <c r="HL2844" s="341"/>
      <c r="HM2844" s="341"/>
      <c r="HN2844" s="341"/>
    </row>
    <row r="2845" spans="220:222" x14ac:dyDescent="0.3">
      <c r="HL2845" s="341"/>
      <c r="HM2845" s="341"/>
      <c r="HN2845" s="341"/>
    </row>
    <row r="2846" spans="220:222" x14ac:dyDescent="0.3">
      <c r="HL2846" s="341"/>
      <c r="HM2846" s="341"/>
      <c r="HN2846" s="341"/>
    </row>
    <row r="2847" spans="220:222" x14ac:dyDescent="0.3">
      <c r="HL2847" s="341"/>
      <c r="HM2847" s="341"/>
      <c r="HN2847" s="341"/>
    </row>
    <row r="2848" spans="220:222" x14ac:dyDescent="0.3">
      <c r="HL2848" s="341"/>
      <c r="HM2848" s="341"/>
      <c r="HN2848" s="341"/>
    </row>
    <row r="2849" spans="220:222" x14ac:dyDescent="0.3">
      <c r="HL2849" s="341"/>
      <c r="HM2849" s="341"/>
      <c r="HN2849" s="341"/>
    </row>
    <row r="2850" spans="220:222" x14ac:dyDescent="0.3">
      <c r="HL2850" s="341"/>
      <c r="HM2850" s="341"/>
      <c r="HN2850" s="341"/>
    </row>
    <row r="2851" spans="220:222" x14ac:dyDescent="0.3">
      <c r="HL2851" s="341"/>
      <c r="HM2851" s="341"/>
      <c r="HN2851" s="341"/>
    </row>
    <row r="2852" spans="220:222" x14ac:dyDescent="0.3">
      <c r="HL2852" s="341"/>
      <c r="HM2852" s="341"/>
      <c r="HN2852" s="341"/>
    </row>
    <row r="2853" spans="220:222" x14ac:dyDescent="0.3">
      <c r="HL2853" s="341"/>
      <c r="HM2853" s="341"/>
      <c r="HN2853" s="341"/>
    </row>
    <row r="2854" spans="220:222" x14ac:dyDescent="0.3">
      <c r="HL2854" s="341"/>
      <c r="HM2854" s="341"/>
      <c r="HN2854" s="341"/>
    </row>
    <row r="2855" spans="220:222" x14ac:dyDescent="0.3">
      <c r="HL2855" s="341"/>
      <c r="HM2855" s="341"/>
      <c r="HN2855" s="341"/>
    </row>
    <row r="2856" spans="220:222" x14ac:dyDescent="0.3">
      <c r="HL2856" s="341"/>
      <c r="HM2856" s="341"/>
      <c r="HN2856" s="341"/>
    </row>
    <row r="2857" spans="220:222" x14ac:dyDescent="0.3">
      <c r="HL2857" s="341"/>
      <c r="HM2857" s="341"/>
      <c r="HN2857" s="341"/>
    </row>
    <row r="2858" spans="220:222" x14ac:dyDescent="0.3">
      <c r="HL2858" s="341"/>
      <c r="HM2858" s="341"/>
      <c r="HN2858" s="341"/>
    </row>
    <row r="2859" spans="220:222" x14ac:dyDescent="0.3">
      <c r="HL2859" s="341"/>
      <c r="HM2859" s="341"/>
      <c r="HN2859" s="341"/>
    </row>
    <row r="2860" spans="220:222" x14ac:dyDescent="0.3">
      <c r="HL2860" s="341"/>
      <c r="HM2860" s="341"/>
      <c r="HN2860" s="341"/>
    </row>
    <row r="2861" spans="220:222" x14ac:dyDescent="0.3">
      <c r="HL2861" s="341"/>
      <c r="HM2861" s="341"/>
      <c r="HN2861" s="341"/>
    </row>
    <row r="2862" spans="220:222" x14ac:dyDescent="0.3">
      <c r="HL2862" s="341"/>
      <c r="HM2862" s="341"/>
      <c r="HN2862" s="341"/>
    </row>
    <row r="2863" spans="220:222" x14ac:dyDescent="0.3">
      <c r="HL2863" s="341"/>
      <c r="HM2863" s="341"/>
      <c r="HN2863" s="341"/>
    </row>
    <row r="2864" spans="220:222" x14ac:dyDescent="0.3">
      <c r="HL2864" s="341"/>
      <c r="HM2864" s="341"/>
      <c r="HN2864" s="341"/>
    </row>
    <row r="2865" spans="220:222" x14ac:dyDescent="0.3">
      <c r="HL2865" s="341"/>
      <c r="HM2865" s="341"/>
      <c r="HN2865" s="341"/>
    </row>
    <row r="2866" spans="220:222" x14ac:dyDescent="0.3">
      <c r="HL2866" s="341"/>
      <c r="HM2866" s="341"/>
      <c r="HN2866" s="341"/>
    </row>
    <row r="2867" spans="220:222" x14ac:dyDescent="0.3">
      <c r="HL2867" s="341"/>
      <c r="HM2867" s="341"/>
      <c r="HN2867" s="341"/>
    </row>
    <row r="2868" spans="220:222" x14ac:dyDescent="0.3">
      <c r="HL2868" s="341"/>
      <c r="HM2868" s="341"/>
      <c r="HN2868" s="341"/>
    </row>
    <row r="2869" spans="220:222" x14ac:dyDescent="0.3">
      <c r="HL2869" s="341"/>
      <c r="HM2869" s="341"/>
      <c r="HN2869" s="341"/>
    </row>
    <row r="2870" spans="220:222" x14ac:dyDescent="0.3">
      <c r="HL2870" s="341"/>
      <c r="HM2870" s="341"/>
      <c r="HN2870" s="341"/>
    </row>
    <row r="2871" spans="220:222" x14ac:dyDescent="0.3">
      <c r="HL2871" s="341"/>
      <c r="HM2871" s="341"/>
      <c r="HN2871" s="341"/>
    </row>
    <row r="2872" spans="220:222" x14ac:dyDescent="0.3">
      <c r="HL2872" s="341"/>
      <c r="HM2872" s="341"/>
      <c r="HN2872" s="341"/>
    </row>
    <row r="2873" spans="220:222" x14ac:dyDescent="0.3">
      <c r="HL2873" s="341"/>
      <c r="HM2873" s="341"/>
      <c r="HN2873" s="341"/>
    </row>
    <row r="2874" spans="220:222" x14ac:dyDescent="0.3">
      <c r="HL2874" s="341"/>
      <c r="HM2874" s="341"/>
      <c r="HN2874" s="341"/>
    </row>
    <row r="2875" spans="220:222" x14ac:dyDescent="0.3">
      <c r="HL2875" s="341"/>
      <c r="HM2875" s="341"/>
      <c r="HN2875" s="341"/>
    </row>
    <row r="2876" spans="220:222" x14ac:dyDescent="0.3">
      <c r="HL2876" s="341"/>
      <c r="HM2876" s="341"/>
      <c r="HN2876" s="341"/>
    </row>
    <row r="2877" spans="220:222" x14ac:dyDescent="0.3">
      <c r="HL2877" s="341"/>
      <c r="HM2877" s="341"/>
      <c r="HN2877" s="341"/>
    </row>
    <row r="2878" spans="220:222" x14ac:dyDescent="0.3">
      <c r="HL2878" s="341"/>
      <c r="HM2878" s="341"/>
      <c r="HN2878" s="341"/>
    </row>
    <row r="2879" spans="220:222" x14ac:dyDescent="0.3">
      <c r="HL2879" s="341"/>
      <c r="HM2879" s="341"/>
      <c r="HN2879" s="341"/>
    </row>
    <row r="2880" spans="220:222" x14ac:dyDescent="0.3">
      <c r="HL2880" s="341"/>
      <c r="HM2880" s="341"/>
      <c r="HN2880" s="341"/>
    </row>
    <row r="2881" spans="220:222" x14ac:dyDescent="0.3">
      <c r="HL2881" s="341"/>
      <c r="HM2881" s="341"/>
      <c r="HN2881" s="341"/>
    </row>
    <row r="2882" spans="220:222" x14ac:dyDescent="0.3">
      <c r="HL2882" s="341"/>
      <c r="HM2882" s="341"/>
      <c r="HN2882" s="341"/>
    </row>
    <row r="2883" spans="220:222" x14ac:dyDescent="0.3">
      <c r="HL2883" s="341"/>
      <c r="HM2883" s="341"/>
      <c r="HN2883" s="341"/>
    </row>
    <row r="2884" spans="220:222" x14ac:dyDescent="0.3">
      <c r="HL2884" s="341"/>
      <c r="HM2884" s="341"/>
      <c r="HN2884" s="341"/>
    </row>
    <row r="2885" spans="220:222" x14ac:dyDescent="0.3">
      <c r="HL2885" s="341"/>
      <c r="HM2885" s="341"/>
      <c r="HN2885" s="341"/>
    </row>
    <row r="2886" spans="220:222" x14ac:dyDescent="0.3">
      <c r="HL2886" s="341"/>
      <c r="HM2886" s="341"/>
      <c r="HN2886" s="341"/>
    </row>
    <row r="2887" spans="220:222" x14ac:dyDescent="0.3">
      <c r="HL2887" s="341"/>
      <c r="HM2887" s="341"/>
      <c r="HN2887" s="341"/>
    </row>
    <row r="2888" spans="220:222" x14ac:dyDescent="0.3">
      <c r="HL2888" s="341"/>
      <c r="HM2888" s="341"/>
      <c r="HN2888" s="341"/>
    </row>
    <row r="2889" spans="220:222" x14ac:dyDescent="0.3">
      <c r="HL2889" s="341"/>
      <c r="HM2889" s="341"/>
      <c r="HN2889" s="341"/>
    </row>
    <row r="2890" spans="220:222" x14ac:dyDescent="0.3">
      <c r="HL2890" s="341"/>
      <c r="HM2890" s="341"/>
      <c r="HN2890" s="341"/>
    </row>
    <row r="2891" spans="220:222" x14ac:dyDescent="0.3">
      <c r="HL2891" s="341"/>
      <c r="HM2891" s="341"/>
      <c r="HN2891" s="341"/>
    </row>
    <row r="2892" spans="220:222" x14ac:dyDescent="0.3">
      <c r="HL2892" s="341"/>
      <c r="HM2892" s="341"/>
      <c r="HN2892" s="341"/>
    </row>
    <row r="2893" spans="220:222" x14ac:dyDescent="0.3">
      <c r="HL2893" s="341"/>
      <c r="HM2893" s="341"/>
      <c r="HN2893" s="341"/>
    </row>
    <row r="2894" spans="220:222" x14ac:dyDescent="0.3">
      <c r="HL2894" s="341"/>
      <c r="HM2894" s="341"/>
      <c r="HN2894" s="341"/>
    </row>
    <row r="2895" spans="220:222" x14ac:dyDescent="0.3">
      <c r="HL2895" s="341"/>
      <c r="HM2895" s="341"/>
      <c r="HN2895" s="341"/>
    </row>
    <row r="2896" spans="220:222" x14ac:dyDescent="0.3">
      <c r="HL2896" s="341"/>
      <c r="HM2896" s="341"/>
      <c r="HN2896" s="341"/>
    </row>
    <row r="2897" spans="220:222" x14ac:dyDescent="0.3">
      <c r="HL2897" s="341"/>
      <c r="HM2897" s="341"/>
      <c r="HN2897" s="341"/>
    </row>
    <row r="2898" spans="220:222" x14ac:dyDescent="0.3">
      <c r="HL2898" s="341"/>
      <c r="HM2898" s="341"/>
      <c r="HN2898" s="341"/>
    </row>
    <row r="2899" spans="220:222" x14ac:dyDescent="0.3">
      <c r="HL2899" s="341"/>
      <c r="HM2899" s="341"/>
      <c r="HN2899" s="341"/>
    </row>
    <row r="2900" spans="220:222" x14ac:dyDescent="0.3">
      <c r="HL2900" s="341"/>
      <c r="HM2900" s="341"/>
      <c r="HN2900" s="341"/>
    </row>
    <row r="2901" spans="220:222" x14ac:dyDescent="0.3">
      <c r="HL2901" s="341"/>
      <c r="HM2901" s="341"/>
      <c r="HN2901" s="341"/>
    </row>
    <row r="2902" spans="220:222" x14ac:dyDescent="0.3">
      <c r="HL2902" s="341"/>
      <c r="HM2902" s="341"/>
      <c r="HN2902" s="341"/>
    </row>
    <row r="2903" spans="220:222" x14ac:dyDescent="0.3">
      <c r="HL2903" s="341"/>
      <c r="HM2903" s="341"/>
      <c r="HN2903" s="341"/>
    </row>
    <row r="2904" spans="220:222" x14ac:dyDescent="0.3">
      <c r="HL2904" s="341"/>
      <c r="HM2904" s="341"/>
      <c r="HN2904" s="341"/>
    </row>
    <row r="2905" spans="220:222" x14ac:dyDescent="0.3">
      <c r="HL2905" s="341"/>
      <c r="HM2905" s="341"/>
      <c r="HN2905" s="341"/>
    </row>
    <row r="2906" spans="220:222" x14ac:dyDescent="0.3">
      <c r="HL2906" s="341"/>
      <c r="HM2906" s="341"/>
      <c r="HN2906" s="341"/>
    </row>
    <row r="2907" spans="220:222" x14ac:dyDescent="0.3">
      <c r="HL2907" s="341"/>
      <c r="HM2907" s="341"/>
      <c r="HN2907" s="341"/>
    </row>
    <row r="2908" spans="220:222" x14ac:dyDescent="0.3">
      <c r="HL2908" s="341"/>
      <c r="HM2908" s="341"/>
      <c r="HN2908" s="341"/>
    </row>
    <row r="2909" spans="220:222" x14ac:dyDescent="0.3">
      <c r="HL2909" s="341"/>
      <c r="HM2909" s="341"/>
      <c r="HN2909" s="341"/>
    </row>
    <row r="2910" spans="220:222" x14ac:dyDescent="0.3">
      <c r="HL2910" s="341"/>
      <c r="HM2910" s="341"/>
      <c r="HN2910" s="341"/>
    </row>
    <row r="2911" spans="220:222" x14ac:dyDescent="0.3">
      <c r="HL2911" s="341"/>
      <c r="HM2911" s="341"/>
      <c r="HN2911" s="341"/>
    </row>
    <row r="2912" spans="220:222" x14ac:dyDescent="0.3">
      <c r="HL2912" s="341"/>
      <c r="HM2912" s="341"/>
      <c r="HN2912" s="341"/>
    </row>
    <row r="2913" spans="220:222" x14ac:dyDescent="0.3">
      <c r="HL2913" s="341"/>
      <c r="HM2913" s="341"/>
      <c r="HN2913" s="341"/>
    </row>
    <row r="2914" spans="220:222" x14ac:dyDescent="0.3">
      <c r="HL2914" s="341"/>
      <c r="HM2914" s="341"/>
      <c r="HN2914" s="341"/>
    </row>
    <row r="2915" spans="220:222" x14ac:dyDescent="0.3">
      <c r="HL2915" s="341"/>
      <c r="HM2915" s="341"/>
      <c r="HN2915" s="341"/>
    </row>
    <row r="2916" spans="220:222" x14ac:dyDescent="0.3">
      <c r="HL2916" s="341"/>
      <c r="HM2916" s="341"/>
      <c r="HN2916" s="341"/>
    </row>
    <row r="2917" spans="220:222" x14ac:dyDescent="0.3">
      <c r="HL2917" s="341"/>
      <c r="HM2917" s="341"/>
      <c r="HN2917" s="341"/>
    </row>
    <row r="2918" spans="220:222" x14ac:dyDescent="0.3">
      <c r="HL2918" s="341"/>
      <c r="HM2918" s="341"/>
      <c r="HN2918" s="341"/>
    </row>
    <row r="2919" spans="220:222" x14ac:dyDescent="0.3">
      <c r="HL2919" s="341"/>
      <c r="HM2919" s="341"/>
      <c r="HN2919" s="341"/>
    </row>
    <row r="2920" spans="220:222" x14ac:dyDescent="0.3">
      <c r="HL2920" s="341"/>
      <c r="HM2920" s="341"/>
      <c r="HN2920" s="341"/>
    </row>
    <row r="2921" spans="220:222" x14ac:dyDescent="0.3">
      <c r="HL2921" s="341"/>
      <c r="HM2921" s="341"/>
      <c r="HN2921" s="341"/>
    </row>
    <row r="2922" spans="220:222" x14ac:dyDescent="0.3">
      <c r="HL2922" s="341"/>
      <c r="HM2922" s="341"/>
      <c r="HN2922" s="341"/>
    </row>
    <row r="2923" spans="220:222" x14ac:dyDescent="0.3">
      <c r="HL2923" s="341"/>
      <c r="HM2923" s="341"/>
      <c r="HN2923" s="341"/>
    </row>
    <row r="2924" spans="220:222" x14ac:dyDescent="0.3">
      <c r="HL2924" s="341"/>
      <c r="HM2924" s="341"/>
      <c r="HN2924" s="341"/>
    </row>
    <row r="2925" spans="220:222" x14ac:dyDescent="0.3">
      <c r="HL2925" s="341"/>
      <c r="HM2925" s="341"/>
      <c r="HN2925" s="341"/>
    </row>
    <row r="2926" spans="220:222" x14ac:dyDescent="0.3">
      <c r="HL2926" s="341"/>
      <c r="HM2926" s="341"/>
      <c r="HN2926" s="341"/>
    </row>
    <row r="2927" spans="220:222" x14ac:dyDescent="0.3">
      <c r="HL2927" s="341"/>
      <c r="HM2927" s="341"/>
      <c r="HN2927" s="341"/>
    </row>
    <row r="2928" spans="220:222" x14ac:dyDescent="0.3">
      <c r="HL2928" s="341"/>
      <c r="HM2928" s="341"/>
      <c r="HN2928" s="341"/>
    </row>
    <row r="2929" spans="220:222" x14ac:dyDescent="0.3">
      <c r="HL2929" s="341"/>
      <c r="HM2929" s="341"/>
      <c r="HN2929" s="341"/>
    </row>
    <row r="2930" spans="220:222" x14ac:dyDescent="0.3">
      <c r="HL2930" s="341"/>
      <c r="HM2930" s="341"/>
      <c r="HN2930" s="341"/>
    </row>
    <row r="2931" spans="220:222" x14ac:dyDescent="0.3">
      <c r="HL2931" s="341"/>
      <c r="HM2931" s="341"/>
      <c r="HN2931" s="341"/>
    </row>
    <row r="2932" spans="220:222" x14ac:dyDescent="0.3">
      <c r="HL2932" s="341"/>
      <c r="HM2932" s="341"/>
      <c r="HN2932" s="341"/>
    </row>
    <row r="2933" spans="220:222" x14ac:dyDescent="0.3">
      <c r="HL2933" s="341"/>
      <c r="HM2933" s="341"/>
      <c r="HN2933" s="341"/>
    </row>
    <row r="2934" spans="220:222" x14ac:dyDescent="0.3">
      <c r="HL2934" s="341"/>
      <c r="HM2934" s="341"/>
      <c r="HN2934" s="341"/>
    </row>
    <row r="2935" spans="220:222" x14ac:dyDescent="0.3">
      <c r="HL2935" s="341"/>
      <c r="HM2935" s="341"/>
      <c r="HN2935" s="341"/>
    </row>
    <row r="2936" spans="220:222" x14ac:dyDescent="0.3">
      <c r="HL2936" s="341"/>
      <c r="HM2936" s="341"/>
      <c r="HN2936" s="341"/>
    </row>
    <row r="2937" spans="220:222" x14ac:dyDescent="0.3">
      <c r="HL2937" s="341"/>
      <c r="HM2937" s="341"/>
      <c r="HN2937" s="341"/>
    </row>
    <row r="2938" spans="220:222" x14ac:dyDescent="0.3">
      <c r="HL2938" s="341"/>
      <c r="HM2938" s="341"/>
      <c r="HN2938" s="341"/>
    </row>
    <row r="2939" spans="220:222" x14ac:dyDescent="0.3">
      <c r="HL2939" s="341"/>
      <c r="HM2939" s="341"/>
      <c r="HN2939" s="341"/>
    </row>
    <row r="2940" spans="220:222" x14ac:dyDescent="0.3">
      <c r="HL2940" s="341"/>
      <c r="HM2940" s="341"/>
      <c r="HN2940" s="341"/>
    </row>
    <row r="2941" spans="220:222" x14ac:dyDescent="0.3">
      <c r="HL2941" s="341"/>
      <c r="HM2941" s="341"/>
      <c r="HN2941" s="341"/>
    </row>
    <row r="2942" spans="220:222" x14ac:dyDescent="0.3">
      <c r="HL2942" s="341"/>
      <c r="HM2942" s="341"/>
      <c r="HN2942" s="341"/>
    </row>
    <row r="2943" spans="220:222" x14ac:dyDescent="0.3">
      <c r="HL2943" s="341"/>
      <c r="HM2943" s="341"/>
      <c r="HN2943" s="341"/>
    </row>
    <row r="2944" spans="220:222" x14ac:dyDescent="0.3">
      <c r="HL2944" s="341"/>
      <c r="HM2944" s="341"/>
      <c r="HN2944" s="341"/>
    </row>
    <row r="2945" spans="220:222" x14ac:dyDescent="0.3">
      <c r="HL2945" s="341"/>
      <c r="HM2945" s="341"/>
      <c r="HN2945" s="341"/>
    </row>
    <row r="2946" spans="220:222" x14ac:dyDescent="0.3">
      <c r="HL2946" s="341"/>
      <c r="HM2946" s="341"/>
      <c r="HN2946" s="341"/>
    </row>
    <row r="2947" spans="220:222" x14ac:dyDescent="0.3">
      <c r="HL2947" s="341"/>
      <c r="HM2947" s="341"/>
      <c r="HN2947" s="341"/>
    </row>
    <row r="2948" spans="220:222" x14ac:dyDescent="0.3">
      <c r="HL2948" s="341"/>
      <c r="HM2948" s="341"/>
      <c r="HN2948" s="341"/>
    </row>
    <row r="2949" spans="220:222" x14ac:dyDescent="0.3">
      <c r="HL2949" s="341"/>
      <c r="HM2949" s="341"/>
      <c r="HN2949" s="341"/>
    </row>
    <row r="2950" spans="220:222" x14ac:dyDescent="0.3">
      <c r="HL2950" s="341"/>
      <c r="HM2950" s="341"/>
      <c r="HN2950" s="341"/>
    </row>
    <row r="2951" spans="220:222" x14ac:dyDescent="0.3">
      <c r="HL2951" s="341"/>
      <c r="HM2951" s="341"/>
      <c r="HN2951" s="341"/>
    </row>
    <row r="2952" spans="220:222" x14ac:dyDescent="0.3">
      <c r="HL2952" s="341"/>
      <c r="HM2952" s="341"/>
      <c r="HN2952" s="341"/>
    </row>
    <row r="2953" spans="220:222" x14ac:dyDescent="0.3">
      <c r="HL2953" s="341"/>
      <c r="HM2953" s="341"/>
      <c r="HN2953" s="341"/>
    </row>
    <row r="2954" spans="220:222" x14ac:dyDescent="0.3">
      <c r="HL2954" s="341"/>
      <c r="HM2954" s="341"/>
      <c r="HN2954" s="341"/>
    </row>
    <row r="2955" spans="220:222" x14ac:dyDescent="0.3">
      <c r="HL2955" s="341"/>
      <c r="HM2955" s="341"/>
      <c r="HN2955" s="341"/>
    </row>
    <row r="2956" spans="220:222" x14ac:dyDescent="0.3">
      <c r="HL2956" s="341"/>
      <c r="HM2956" s="341"/>
      <c r="HN2956" s="341"/>
    </row>
    <row r="2957" spans="220:222" x14ac:dyDescent="0.3">
      <c r="HL2957" s="341"/>
      <c r="HM2957" s="341"/>
      <c r="HN2957" s="341"/>
    </row>
    <row r="2958" spans="220:222" x14ac:dyDescent="0.3">
      <c r="HL2958" s="341"/>
      <c r="HM2958" s="341"/>
      <c r="HN2958" s="341"/>
    </row>
    <row r="2959" spans="220:222" x14ac:dyDescent="0.3">
      <c r="HL2959" s="341"/>
      <c r="HM2959" s="341"/>
      <c r="HN2959" s="341"/>
    </row>
    <row r="2960" spans="220:222" x14ac:dyDescent="0.3">
      <c r="HL2960" s="341"/>
      <c r="HM2960" s="341"/>
      <c r="HN2960" s="341"/>
    </row>
    <row r="2961" spans="220:222" x14ac:dyDescent="0.3">
      <c r="HL2961" s="341"/>
      <c r="HM2961" s="341"/>
      <c r="HN2961" s="341"/>
    </row>
    <row r="2962" spans="220:222" x14ac:dyDescent="0.3">
      <c r="HL2962" s="341"/>
      <c r="HM2962" s="341"/>
      <c r="HN2962" s="341"/>
    </row>
    <row r="2963" spans="220:222" x14ac:dyDescent="0.3">
      <c r="HL2963" s="341"/>
      <c r="HM2963" s="341"/>
      <c r="HN2963" s="341"/>
    </row>
    <row r="2964" spans="220:222" x14ac:dyDescent="0.3">
      <c r="HL2964" s="341"/>
      <c r="HM2964" s="341"/>
      <c r="HN2964" s="341"/>
    </row>
    <row r="2965" spans="220:222" x14ac:dyDescent="0.3">
      <c r="HL2965" s="341"/>
      <c r="HM2965" s="341"/>
      <c r="HN2965" s="341"/>
    </row>
    <row r="2966" spans="220:222" x14ac:dyDescent="0.3">
      <c r="HL2966" s="341"/>
      <c r="HM2966" s="341"/>
      <c r="HN2966" s="341"/>
    </row>
    <row r="2967" spans="220:222" x14ac:dyDescent="0.3">
      <c r="HL2967" s="341"/>
      <c r="HM2967" s="341"/>
      <c r="HN2967" s="341"/>
    </row>
    <row r="2968" spans="220:222" x14ac:dyDescent="0.3">
      <c r="HL2968" s="341"/>
      <c r="HM2968" s="341"/>
      <c r="HN2968" s="341"/>
    </row>
    <row r="2969" spans="220:222" x14ac:dyDescent="0.3">
      <c r="HL2969" s="341"/>
      <c r="HM2969" s="341"/>
      <c r="HN2969" s="341"/>
    </row>
    <row r="2970" spans="220:222" x14ac:dyDescent="0.3">
      <c r="HL2970" s="341"/>
      <c r="HM2970" s="341"/>
      <c r="HN2970" s="341"/>
    </row>
    <row r="2971" spans="220:222" x14ac:dyDescent="0.3">
      <c r="HL2971" s="341"/>
      <c r="HM2971" s="341"/>
      <c r="HN2971" s="341"/>
    </row>
    <row r="2972" spans="220:222" x14ac:dyDescent="0.3">
      <c r="HL2972" s="341"/>
      <c r="HM2972" s="341"/>
      <c r="HN2972" s="341"/>
    </row>
    <row r="2973" spans="220:222" x14ac:dyDescent="0.3">
      <c r="HL2973" s="341"/>
      <c r="HM2973" s="341"/>
      <c r="HN2973" s="341"/>
    </row>
    <row r="2974" spans="220:222" x14ac:dyDescent="0.3">
      <c r="HL2974" s="341"/>
      <c r="HM2974" s="341"/>
      <c r="HN2974" s="341"/>
    </row>
    <row r="2975" spans="220:222" x14ac:dyDescent="0.3">
      <c r="HL2975" s="341"/>
      <c r="HM2975" s="341"/>
      <c r="HN2975" s="341"/>
    </row>
    <row r="2976" spans="220:222" x14ac:dyDescent="0.3">
      <c r="HL2976" s="341"/>
      <c r="HM2976" s="341"/>
      <c r="HN2976" s="341"/>
    </row>
    <row r="2977" spans="220:222" x14ac:dyDescent="0.3">
      <c r="HL2977" s="341"/>
      <c r="HM2977" s="341"/>
      <c r="HN2977" s="341"/>
    </row>
    <row r="2978" spans="220:222" x14ac:dyDescent="0.3">
      <c r="HL2978" s="341"/>
      <c r="HM2978" s="341"/>
      <c r="HN2978" s="341"/>
    </row>
    <row r="2979" spans="220:222" x14ac:dyDescent="0.3">
      <c r="HL2979" s="341"/>
      <c r="HM2979" s="341"/>
      <c r="HN2979" s="341"/>
    </row>
    <row r="2980" spans="220:222" x14ac:dyDescent="0.3">
      <c r="HL2980" s="341"/>
      <c r="HM2980" s="341"/>
      <c r="HN2980" s="341"/>
    </row>
    <row r="2981" spans="220:222" x14ac:dyDescent="0.3">
      <c r="HL2981" s="341"/>
      <c r="HM2981" s="341"/>
      <c r="HN2981" s="341"/>
    </row>
    <row r="2982" spans="220:222" x14ac:dyDescent="0.3">
      <c r="HL2982" s="341"/>
      <c r="HM2982" s="341"/>
      <c r="HN2982" s="341"/>
    </row>
    <row r="2983" spans="220:222" x14ac:dyDescent="0.3">
      <c r="HL2983" s="341"/>
      <c r="HM2983" s="341"/>
      <c r="HN2983" s="341"/>
    </row>
    <row r="2984" spans="220:222" x14ac:dyDescent="0.3">
      <c r="HL2984" s="341"/>
      <c r="HM2984" s="341"/>
      <c r="HN2984" s="341"/>
    </row>
    <row r="2985" spans="220:222" x14ac:dyDescent="0.3">
      <c r="HL2985" s="341"/>
      <c r="HM2985" s="341"/>
      <c r="HN2985" s="341"/>
    </row>
    <row r="2986" spans="220:222" x14ac:dyDescent="0.3">
      <c r="HL2986" s="341"/>
      <c r="HM2986" s="341"/>
      <c r="HN2986" s="341"/>
    </row>
    <row r="2987" spans="220:222" x14ac:dyDescent="0.3">
      <c r="HL2987" s="341"/>
      <c r="HM2987" s="341"/>
      <c r="HN2987" s="341"/>
    </row>
    <row r="2988" spans="220:222" x14ac:dyDescent="0.3">
      <c r="HL2988" s="341"/>
      <c r="HM2988" s="341"/>
      <c r="HN2988" s="341"/>
    </row>
    <row r="2989" spans="220:222" x14ac:dyDescent="0.3">
      <c r="HL2989" s="341"/>
      <c r="HM2989" s="341"/>
      <c r="HN2989" s="341"/>
    </row>
    <row r="2990" spans="220:222" x14ac:dyDescent="0.3">
      <c r="HL2990" s="341"/>
      <c r="HM2990" s="341"/>
      <c r="HN2990" s="341"/>
    </row>
    <row r="2991" spans="220:222" x14ac:dyDescent="0.3">
      <c r="HL2991" s="341"/>
      <c r="HM2991" s="341"/>
      <c r="HN2991" s="341"/>
    </row>
    <row r="2992" spans="220:222" x14ac:dyDescent="0.3">
      <c r="HL2992" s="341"/>
      <c r="HM2992" s="341"/>
      <c r="HN2992" s="341"/>
    </row>
    <row r="2993" spans="220:222" x14ac:dyDescent="0.3">
      <c r="HL2993" s="341"/>
      <c r="HM2993" s="341"/>
      <c r="HN2993" s="341"/>
    </row>
    <row r="2994" spans="220:222" x14ac:dyDescent="0.3">
      <c r="HL2994" s="341"/>
      <c r="HM2994" s="341"/>
      <c r="HN2994" s="341"/>
    </row>
    <row r="2995" spans="220:222" x14ac:dyDescent="0.3">
      <c r="HL2995" s="341"/>
      <c r="HM2995" s="341"/>
      <c r="HN2995" s="341"/>
    </row>
    <row r="2996" spans="220:222" x14ac:dyDescent="0.3">
      <c r="HL2996" s="341"/>
      <c r="HM2996" s="341"/>
      <c r="HN2996" s="341"/>
    </row>
    <row r="2997" spans="220:222" x14ac:dyDescent="0.3">
      <c r="HL2997" s="341"/>
      <c r="HM2997" s="341"/>
      <c r="HN2997" s="341"/>
    </row>
    <row r="2998" spans="220:222" x14ac:dyDescent="0.3">
      <c r="HL2998" s="341"/>
      <c r="HM2998" s="341"/>
      <c r="HN2998" s="341"/>
    </row>
    <row r="2999" spans="220:222" x14ac:dyDescent="0.3">
      <c r="HL2999" s="341"/>
      <c r="HM2999" s="341"/>
      <c r="HN2999" s="341"/>
    </row>
    <row r="3000" spans="220:222" x14ac:dyDescent="0.3">
      <c r="HL3000" s="341"/>
      <c r="HM3000" s="341"/>
      <c r="HN3000" s="341"/>
    </row>
    <row r="3001" spans="220:222" x14ac:dyDescent="0.3">
      <c r="HL3001" s="341"/>
      <c r="HM3001" s="341"/>
      <c r="HN3001" s="341"/>
    </row>
    <row r="3002" spans="220:222" x14ac:dyDescent="0.3">
      <c r="HL3002" s="341"/>
      <c r="HM3002" s="341"/>
      <c r="HN3002" s="341"/>
    </row>
    <row r="3003" spans="220:222" x14ac:dyDescent="0.3">
      <c r="HL3003" s="341"/>
      <c r="HM3003" s="341"/>
      <c r="HN3003" s="341"/>
    </row>
    <row r="3004" spans="220:222" x14ac:dyDescent="0.3">
      <c r="HL3004" s="341"/>
      <c r="HM3004" s="341"/>
      <c r="HN3004" s="341"/>
    </row>
    <row r="3005" spans="220:222" x14ac:dyDescent="0.3">
      <c r="HL3005" s="341"/>
      <c r="HM3005" s="341"/>
      <c r="HN3005" s="341"/>
    </row>
    <row r="3006" spans="220:222" x14ac:dyDescent="0.3">
      <c r="HL3006" s="341"/>
      <c r="HM3006" s="341"/>
      <c r="HN3006" s="341"/>
    </row>
    <row r="3007" spans="220:222" x14ac:dyDescent="0.3">
      <c r="HL3007" s="341"/>
      <c r="HM3007" s="341"/>
      <c r="HN3007" s="341"/>
    </row>
    <row r="3008" spans="220:222" x14ac:dyDescent="0.3">
      <c r="HL3008" s="341"/>
      <c r="HM3008" s="341"/>
      <c r="HN3008" s="341"/>
    </row>
    <row r="3009" spans="220:222" x14ac:dyDescent="0.3">
      <c r="HL3009" s="341"/>
      <c r="HM3009" s="341"/>
      <c r="HN3009" s="341"/>
    </row>
    <row r="3010" spans="220:222" x14ac:dyDescent="0.3">
      <c r="HL3010" s="341"/>
      <c r="HM3010" s="341"/>
      <c r="HN3010" s="341"/>
    </row>
    <row r="3011" spans="220:222" x14ac:dyDescent="0.3">
      <c r="HL3011" s="341"/>
      <c r="HM3011" s="341"/>
      <c r="HN3011" s="341"/>
    </row>
    <row r="3012" spans="220:222" x14ac:dyDescent="0.3">
      <c r="HL3012" s="341"/>
      <c r="HM3012" s="341"/>
      <c r="HN3012" s="341"/>
    </row>
    <row r="3013" spans="220:222" x14ac:dyDescent="0.3">
      <c r="HL3013" s="341"/>
      <c r="HM3013" s="341"/>
      <c r="HN3013" s="341"/>
    </row>
    <row r="3014" spans="220:222" x14ac:dyDescent="0.3">
      <c r="HL3014" s="341"/>
      <c r="HM3014" s="341"/>
      <c r="HN3014" s="341"/>
    </row>
    <row r="3015" spans="220:222" x14ac:dyDescent="0.3">
      <c r="HL3015" s="341"/>
      <c r="HM3015" s="341"/>
      <c r="HN3015" s="341"/>
    </row>
    <row r="3016" spans="220:222" x14ac:dyDescent="0.3">
      <c r="HL3016" s="341"/>
      <c r="HM3016" s="341"/>
      <c r="HN3016" s="341"/>
    </row>
    <row r="3017" spans="220:222" x14ac:dyDescent="0.3">
      <c r="HL3017" s="341"/>
      <c r="HM3017" s="341"/>
      <c r="HN3017" s="341"/>
    </row>
    <row r="3018" spans="220:222" x14ac:dyDescent="0.3">
      <c r="HL3018" s="341"/>
      <c r="HM3018" s="341"/>
      <c r="HN3018" s="341"/>
    </row>
    <row r="3019" spans="220:222" x14ac:dyDescent="0.3">
      <c r="HL3019" s="341"/>
      <c r="HM3019" s="341"/>
      <c r="HN3019" s="341"/>
    </row>
    <row r="3020" spans="220:222" x14ac:dyDescent="0.3">
      <c r="HL3020" s="341"/>
      <c r="HM3020" s="341"/>
      <c r="HN3020" s="341"/>
    </row>
    <row r="3021" spans="220:222" x14ac:dyDescent="0.3">
      <c r="HL3021" s="341"/>
      <c r="HM3021" s="341"/>
      <c r="HN3021" s="341"/>
    </row>
    <row r="3022" spans="220:222" x14ac:dyDescent="0.3">
      <c r="HL3022" s="341"/>
      <c r="HM3022" s="341"/>
      <c r="HN3022" s="341"/>
    </row>
    <row r="3023" spans="220:222" x14ac:dyDescent="0.3">
      <c r="HL3023" s="341"/>
      <c r="HM3023" s="341"/>
      <c r="HN3023" s="341"/>
    </row>
    <row r="3024" spans="220:222" x14ac:dyDescent="0.3">
      <c r="HL3024" s="341"/>
      <c r="HM3024" s="341"/>
      <c r="HN3024" s="341"/>
    </row>
    <row r="3025" spans="220:222" x14ac:dyDescent="0.3">
      <c r="HL3025" s="341"/>
      <c r="HM3025" s="341"/>
      <c r="HN3025" s="341"/>
    </row>
    <row r="3026" spans="220:222" x14ac:dyDescent="0.3">
      <c r="HL3026" s="341"/>
      <c r="HM3026" s="341"/>
      <c r="HN3026" s="341"/>
    </row>
    <row r="3027" spans="220:222" x14ac:dyDescent="0.3">
      <c r="HL3027" s="341"/>
      <c r="HM3027" s="341"/>
      <c r="HN3027" s="341"/>
    </row>
    <row r="3028" spans="220:222" x14ac:dyDescent="0.3">
      <c r="HL3028" s="341"/>
      <c r="HM3028" s="341"/>
      <c r="HN3028" s="341"/>
    </row>
    <row r="3029" spans="220:222" x14ac:dyDescent="0.3">
      <c r="HL3029" s="341"/>
      <c r="HM3029" s="341"/>
      <c r="HN3029" s="341"/>
    </row>
    <row r="3030" spans="220:222" x14ac:dyDescent="0.3">
      <c r="HL3030" s="341"/>
      <c r="HM3030" s="341"/>
      <c r="HN3030" s="341"/>
    </row>
    <row r="3031" spans="220:222" x14ac:dyDescent="0.3">
      <c r="HL3031" s="341"/>
      <c r="HM3031" s="341"/>
      <c r="HN3031" s="341"/>
    </row>
    <row r="3032" spans="220:222" x14ac:dyDescent="0.3">
      <c r="HL3032" s="341"/>
      <c r="HM3032" s="341"/>
      <c r="HN3032" s="341"/>
    </row>
    <row r="3033" spans="220:222" x14ac:dyDescent="0.3">
      <c r="HL3033" s="341"/>
      <c r="HM3033" s="341"/>
      <c r="HN3033" s="341"/>
    </row>
    <row r="3034" spans="220:222" x14ac:dyDescent="0.3">
      <c r="HL3034" s="341"/>
      <c r="HM3034" s="341"/>
      <c r="HN3034" s="341"/>
    </row>
    <row r="3035" spans="220:222" x14ac:dyDescent="0.3">
      <c r="HL3035" s="341"/>
      <c r="HM3035" s="341"/>
      <c r="HN3035" s="341"/>
    </row>
    <row r="3036" spans="220:222" x14ac:dyDescent="0.3">
      <c r="HL3036" s="341"/>
      <c r="HM3036" s="341"/>
      <c r="HN3036" s="341"/>
    </row>
    <row r="3037" spans="220:222" x14ac:dyDescent="0.3">
      <c r="HL3037" s="341"/>
      <c r="HM3037" s="341"/>
      <c r="HN3037" s="341"/>
    </row>
    <row r="3038" spans="220:222" x14ac:dyDescent="0.3">
      <c r="HL3038" s="341"/>
      <c r="HM3038" s="341"/>
      <c r="HN3038" s="341"/>
    </row>
    <row r="3039" spans="220:222" x14ac:dyDescent="0.3">
      <c r="HL3039" s="341"/>
      <c r="HM3039" s="341"/>
      <c r="HN3039" s="341"/>
    </row>
    <row r="3040" spans="220:222" x14ac:dyDescent="0.3">
      <c r="HL3040" s="341"/>
      <c r="HM3040" s="341"/>
      <c r="HN3040" s="341"/>
    </row>
    <row r="3041" spans="220:222" x14ac:dyDescent="0.3">
      <c r="HL3041" s="341"/>
      <c r="HM3041" s="341"/>
      <c r="HN3041" s="341"/>
    </row>
    <row r="3042" spans="220:222" x14ac:dyDescent="0.3">
      <c r="HL3042" s="341"/>
      <c r="HM3042" s="341"/>
      <c r="HN3042" s="341"/>
    </row>
    <row r="3043" spans="220:222" x14ac:dyDescent="0.3">
      <c r="HL3043" s="341"/>
      <c r="HM3043" s="341"/>
      <c r="HN3043" s="341"/>
    </row>
    <row r="3044" spans="220:222" x14ac:dyDescent="0.3">
      <c r="HL3044" s="341"/>
      <c r="HM3044" s="341"/>
      <c r="HN3044" s="341"/>
    </row>
    <row r="3045" spans="220:222" x14ac:dyDescent="0.3">
      <c r="HL3045" s="341"/>
      <c r="HM3045" s="341"/>
      <c r="HN3045" s="341"/>
    </row>
    <row r="3046" spans="220:222" x14ac:dyDescent="0.3">
      <c r="HL3046" s="341"/>
      <c r="HM3046" s="341"/>
      <c r="HN3046" s="341"/>
    </row>
    <row r="3047" spans="220:222" x14ac:dyDescent="0.3">
      <c r="HL3047" s="341"/>
      <c r="HM3047" s="341"/>
      <c r="HN3047" s="341"/>
    </row>
    <row r="3048" spans="220:222" x14ac:dyDescent="0.3">
      <c r="HL3048" s="341"/>
      <c r="HM3048" s="341"/>
      <c r="HN3048" s="341"/>
    </row>
    <row r="3049" spans="220:222" x14ac:dyDescent="0.3">
      <c r="HL3049" s="341"/>
      <c r="HM3049" s="341"/>
      <c r="HN3049" s="341"/>
    </row>
    <row r="3050" spans="220:222" x14ac:dyDescent="0.3">
      <c r="HL3050" s="341"/>
      <c r="HM3050" s="341"/>
      <c r="HN3050" s="341"/>
    </row>
    <row r="3051" spans="220:222" x14ac:dyDescent="0.3">
      <c r="HL3051" s="341"/>
      <c r="HM3051" s="341"/>
      <c r="HN3051" s="341"/>
    </row>
    <row r="3052" spans="220:222" x14ac:dyDescent="0.3">
      <c r="HL3052" s="341"/>
      <c r="HM3052" s="341"/>
      <c r="HN3052" s="341"/>
    </row>
    <row r="3053" spans="220:222" x14ac:dyDescent="0.3">
      <c r="HL3053" s="341"/>
      <c r="HM3053" s="341"/>
      <c r="HN3053" s="341"/>
    </row>
    <row r="3054" spans="220:222" x14ac:dyDescent="0.3">
      <c r="HL3054" s="341"/>
      <c r="HM3054" s="341"/>
      <c r="HN3054" s="341"/>
    </row>
    <row r="3055" spans="220:222" x14ac:dyDescent="0.3">
      <c r="HL3055" s="341"/>
      <c r="HM3055" s="341"/>
      <c r="HN3055" s="341"/>
    </row>
    <row r="3056" spans="220:222" x14ac:dyDescent="0.3">
      <c r="HL3056" s="341"/>
      <c r="HM3056" s="341"/>
      <c r="HN3056" s="341"/>
    </row>
    <row r="3057" spans="220:222" x14ac:dyDescent="0.3">
      <c r="HL3057" s="341"/>
      <c r="HM3057" s="341"/>
      <c r="HN3057" s="341"/>
    </row>
    <row r="3058" spans="220:222" x14ac:dyDescent="0.3">
      <c r="HL3058" s="341"/>
      <c r="HM3058" s="341"/>
      <c r="HN3058" s="341"/>
    </row>
    <row r="3059" spans="220:222" x14ac:dyDescent="0.3">
      <c r="HL3059" s="341"/>
      <c r="HM3059" s="341"/>
      <c r="HN3059" s="341"/>
    </row>
    <row r="3060" spans="220:222" x14ac:dyDescent="0.3">
      <c r="HL3060" s="341"/>
      <c r="HM3060" s="341"/>
      <c r="HN3060" s="341"/>
    </row>
    <row r="3061" spans="220:222" x14ac:dyDescent="0.3">
      <c r="HL3061" s="341"/>
      <c r="HM3061" s="341"/>
      <c r="HN3061" s="341"/>
    </row>
    <row r="3062" spans="220:222" x14ac:dyDescent="0.3">
      <c r="HL3062" s="341"/>
      <c r="HM3062" s="341"/>
      <c r="HN3062" s="341"/>
    </row>
    <row r="3063" spans="220:222" x14ac:dyDescent="0.3">
      <c r="HL3063" s="341"/>
      <c r="HM3063" s="341"/>
      <c r="HN3063" s="341"/>
    </row>
    <row r="3064" spans="220:222" x14ac:dyDescent="0.3">
      <c r="HL3064" s="341"/>
      <c r="HM3064" s="341"/>
      <c r="HN3064" s="341"/>
    </row>
    <row r="3065" spans="220:222" x14ac:dyDescent="0.3">
      <c r="HL3065" s="341"/>
      <c r="HM3065" s="341"/>
      <c r="HN3065" s="341"/>
    </row>
    <row r="3066" spans="220:222" x14ac:dyDescent="0.3">
      <c r="HL3066" s="341"/>
      <c r="HM3066" s="341"/>
      <c r="HN3066" s="341"/>
    </row>
    <row r="3067" spans="220:222" x14ac:dyDescent="0.3">
      <c r="HL3067" s="341"/>
      <c r="HM3067" s="341"/>
      <c r="HN3067" s="341"/>
    </row>
    <row r="3068" spans="220:222" x14ac:dyDescent="0.3">
      <c r="HL3068" s="341"/>
      <c r="HM3068" s="341"/>
      <c r="HN3068" s="341"/>
    </row>
    <row r="3069" spans="220:222" x14ac:dyDescent="0.3">
      <c r="HL3069" s="341"/>
      <c r="HM3069" s="341"/>
      <c r="HN3069" s="341"/>
    </row>
    <row r="3070" spans="220:222" x14ac:dyDescent="0.3">
      <c r="HL3070" s="341"/>
      <c r="HM3070" s="341"/>
      <c r="HN3070" s="341"/>
    </row>
    <row r="3071" spans="220:222" x14ac:dyDescent="0.3">
      <c r="HL3071" s="341"/>
      <c r="HM3071" s="341"/>
      <c r="HN3071" s="341"/>
    </row>
    <row r="3072" spans="220:222" x14ac:dyDescent="0.3">
      <c r="HL3072" s="341"/>
      <c r="HM3072" s="341"/>
      <c r="HN3072" s="341"/>
    </row>
    <row r="3073" spans="220:222" x14ac:dyDescent="0.3">
      <c r="HL3073" s="341"/>
      <c r="HM3073" s="341"/>
      <c r="HN3073" s="341"/>
    </row>
    <row r="3074" spans="220:222" x14ac:dyDescent="0.3">
      <c r="HL3074" s="341"/>
      <c r="HM3074" s="341"/>
      <c r="HN3074" s="341"/>
    </row>
    <row r="3075" spans="220:222" x14ac:dyDescent="0.3">
      <c r="HL3075" s="341"/>
      <c r="HM3075" s="341"/>
      <c r="HN3075" s="341"/>
    </row>
    <row r="3076" spans="220:222" x14ac:dyDescent="0.3">
      <c r="HL3076" s="341"/>
      <c r="HM3076" s="341"/>
      <c r="HN3076" s="341"/>
    </row>
    <row r="3077" spans="220:222" x14ac:dyDescent="0.3">
      <c r="HL3077" s="341"/>
      <c r="HM3077" s="341"/>
      <c r="HN3077" s="341"/>
    </row>
    <row r="3078" spans="220:222" x14ac:dyDescent="0.3">
      <c r="HL3078" s="341"/>
      <c r="HM3078" s="341"/>
      <c r="HN3078" s="341"/>
    </row>
    <row r="3079" spans="220:222" x14ac:dyDescent="0.3">
      <c r="HL3079" s="341"/>
      <c r="HM3079" s="341"/>
      <c r="HN3079" s="341"/>
    </row>
    <row r="3080" spans="220:222" x14ac:dyDescent="0.3">
      <c r="HL3080" s="341"/>
      <c r="HM3080" s="341"/>
      <c r="HN3080" s="341"/>
    </row>
    <row r="3081" spans="220:222" x14ac:dyDescent="0.3">
      <c r="HL3081" s="341"/>
      <c r="HM3081" s="341"/>
      <c r="HN3081" s="341"/>
    </row>
    <row r="3082" spans="220:222" x14ac:dyDescent="0.3">
      <c r="HL3082" s="341"/>
      <c r="HM3082" s="341"/>
      <c r="HN3082" s="341"/>
    </row>
    <row r="3083" spans="220:222" x14ac:dyDescent="0.3">
      <c r="HL3083" s="341"/>
      <c r="HM3083" s="341"/>
      <c r="HN3083" s="341"/>
    </row>
    <row r="3084" spans="220:222" x14ac:dyDescent="0.3">
      <c r="HL3084" s="341"/>
      <c r="HM3084" s="341"/>
      <c r="HN3084" s="341"/>
    </row>
    <row r="3085" spans="220:222" x14ac:dyDescent="0.3">
      <c r="HL3085" s="341"/>
      <c r="HM3085" s="341"/>
      <c r="HN3085" s="341"/>
    </row>
    <row r="3086" spans="220:222" x14ac:dyDescent="0.3">
      <c r="HL3086" s="341"/>
      <c r="HM3086" s="341"/>
      <c r="HN3086" s="341"/>
    </row>
    <row r="3087" spans="220:222" x14ac:dyDescent="0.3">
      <c r="HL3087" s="341"/>
      <c r="HM3087" s="341"/>
      <c r="HN3087" s="341"/>
    </row>
    <row r="3088" spans="220:222" x14ac:dyDescent="0.3">
      <c r="HL3088" s="341"/>
      <c r="HM3088" s="341"/>
      <c r="HN3088" s="341"/>
    </row>
    <row r="3089" spans="220:222" x14ac:dyDescent="0.3">
      <c r="HL3089" s="341"/>
      <c r="HM3089" s="341"/>
      <c r="HN3089" s="341"/>
    </row>
    <row r="3090" spans="220:222" x14ac:dyDescent="0.3">
      <c r="HL3090" s="341"/>
      <c r="HM3090" s="341"/>
      <c r="HN3090" s="341"/>
    </row>
    <row r="3091" spans="220:222" x14ac:dyDescent="0.3">
      <c r="HL3091" s="341"/>
      <c r="HM3091" s="341"/>
      <c r="HN3091" s="341"/>
    </row>
    <row r="3092" spans="220:222" x14ac:dyDescent="0.3">
      <c r="HL3092" s="341"/>
      <c r="HM3092" s="341"/>
      <c r="HN3092" s="341"/>
    </row>
    <row r="3093" spans="220:222" x14ac:dyDescent="0.3">
      <c r="HL3093" s="341"/>
      <c r="HM3093" s="341"/>
      <c r="HN3093" s="341"/>
    </row>
    <row r="3094" spans="220:222" x14ac:dyDescent="0.3">
      <c r="HL3094" s="341"/>
      <c r="HM3094" s="341"/>
      <c r="HN3094" s="341"/>
    </row>
    <row r="3095" spans="220:222" x14ac:dyDescent="0.3">
      <c r="HL3095" s="341"/>
      <c r="HM3095" s="341"/>
      <c r="HN3095" s="341"/>
    </row>
    <row r="3096" spans="220:222" x14ac:dyDescent="0.3">
      <c r="HL3096" s="341"/>
      <c r="HM3096" s="341"/>
      <c r="HN3096" s="341"/>
    </row>
    <row r="3097" spans="220:222" x14ac:dyDescent="0.3">
      <c r="HL3097" s="341"/>
      <c r="HM3097" s="341"/>
      <c r="HN3097" s="341"/>
    </row>
    <row r="3098" spans="220:222" x14ac:dyDescent="0.3">
      <c r="HL3098" s="341"/>
      <c r="HM3098" s="341"/>
      <c r="HN3098" s="341"/>
    </row>
    <row r="3099" spans="220:222" x14ac:dyDescent="0.3">
      <c r="HL3099" s="341"/>
      <c r="HM3099" s="341"/>
      <c r="HN3099" s="341"/>
    </row>
    <row r="3100" spans="220:222" x14ac:dyDescent="0.3">
      <c r="HL3100" s="341"/>
      <c r="HM3100" s="341"/>
      <c r="HN3100" s="341"/>
    </row>
    <row r="3101" spans="220:222" x14ac:dyDescent="0.3">
      <c r="HL3101" s="341"/>
      <c r="HM3101" s="341"/>
      <c r="HN3101" s="341"/>
    </row>
    <row r="3102" spans="220:222" x14ac:dyDescent="0.3">
      <c r="HL3102" s="341"/>
      <c r="HM3102" s="341"/>
      <c r="HN3102" s="341"/>
    </row>
    <row r="3103" spans="220:222" x14ac:dyDescent="0.3">
      <c r="HL3103" s="341"/>
      <c r="HM3103" s="341"/>
      <c r="HN3103" s="341"/>
    </row>
    <row r="3104" spans="220:222" x14ac:dyDescent="0.3">
      <c r="HL3104" s="341"/>
      <c r="HM3104" s="341"/>
      <c r="HN3104" s="341"/>
    </row>
    <row r="3105" spans="220:222" x14ac:dyDescent="0.3">
      <c r="HL3105" s="341"/>
      <c r="HM3105" s="341"/>
      <c r="HN3105" s="341"/>
    </row>
    <row r="3106" spans="220:222" x14ac:dyDescent="0.3">
      <c r="HL3106" s="341"/>
      <c r="HM3106" s="341"/>
      <c r="HN3106" s="341"/>
    </row>
    <row r="3107" spans="220:222" x14ac:dyDescent="0.3">
      <c r="HL3107" s="341"/>
      <c r="HM3107" s="341"/>
      <c r="HN3107" s="341"/>
    </row>
    <row r="3108" spans="220:222" x14ac:dyDescent="0.3">
      <c r="HL3108" s="341"/>
      <c r="HM3108" s="341"/>
      <c r="HN3108" s="341"/>
    </row>
    <row r="3109" spans="220:222" x14ac:dyDescent="0.3">
      <c r="HL3109" s="341"/>
      <c r="HM3109" s="341"/>
      <c r="HN3109" s="341"/>
    </row>
    <row r="3110" spans="220:222" x14ac:dyDescent="0.3">
      <c r="HL3110" s="341"/>
      <c r="HM3110" s="341"/>
      <c r="HN3110" s="341"/>
    </row>
    <row r="3111" spans="220:222" x14ac:dyDescent="0.3">
      <c r="HL3111" s="341"/>
      <c r="HM3111" s="341"/>
      <c r="HN3111" s="341"/>
    </row>
    <row r="3112" spans="220:222" x14ac:dyDescent="0.3">
      <c r="HL3112" s="341"/>
      <c r="HM3112" s="341"/>
      <c r="HN3112" s="341"/>
    </row>
    <row r="3113" spans="220:222" x14ac:dyDescent="0.3">
      <c r="HL3113" s="341"/>
      <c r="HM3113" s="341"/>
      <c r="HN3113" s="341"/>
    </row>
    <row r="3114" spans="220:222" x14ac:dyDescent="0.3">
      <c r="HL3114" s="341"/>
      <c r="HM3114" s="341"/>
      <c r="HN3114" s="341"/>
    </row>
    <row r="3115" spans="220:222" x14ac:dyDescent="0.3">
      <c r="HL3115" s="341"/>
      <c r="HM3115" s="341"/>
      <c r="HN3115" s="341"/>
    </row>
    <row r="3116" spans="220:222" x14ac:dyDescent="0.3">
      <c r="HL3116" s="341"/>
      <c r="HM3116" s="341"/>
      <c r="HN3116" s="341"/>
    </row>
    <row r="3117" spans="220:222" x14ac:dyDescent="0.3">
      <c r="HL3117" s="341"/>
      <c r="HM3117" s="341"/>
      <c r="HN3117" s="341"/>
    </row>
    <row r="3118" spans="220:222" x14ac:dyDescent="0.3">
      <c r="HL3118" s="341"/>
      <c r="HM3118" s="341"/>
      <c r="HN3118" s="341"/>
    </row>
    <row r="3119" spans="220:222" x14ac:dyDescent="0.3">
      <c r="HL3119" s="341"/>
      <c r="HM3119" s="341"/>
      <c r="HN3119" s="341"/>
    </row>
    <row r="3120" spans="220:222" x14ac:dyDescent="0.3">
      <c r="HL3120" s="341"/>
      <c r="HM3120" s="341"/>
      <c r="HN3120" s="341"/>
    </row>
    <row r="3121" spans="220:222" x14ac:dyDescent="0.3">
      <c r="HL3121" s="341"/>
      <c r="HM3121" s="341"/>
      <c r="HN3121" s="341"/>
    </row>
    <row r="3122" spans="220:222" x14ac:dyDescent="0.3">
      <c r="HL3122" s="341"/>
      <c r="HM3122" s="341"/>
      <c r="HN3122" s="341"/>
    </row>
    <row r="3123" spans="220:222" x14ac:dyDescent="0.3">
      <c r="HL3123" s="341"/>
      <c r="HM3123" s="341"/>
      <c r="HN3123" s="341"/>
    </row>
    <row r="3124" spans="220:222" x14ac:dyDescent="0.3">
      <c r="HL3124" s="341"/>
      <c r="HM3124" s="341"/>
      <c r="HN3124" s="341"/>
    </row>
    <row r="3125" spans="220:222" x14ac:dyDescent="0.3">
      <c r="HL3125" s="341"/>
      <c r="HM3125" s="341"/>
      <c r="HN3125" s="341"/>
    </row>
    <row r="3126" spans="220:222" x14ac:dyDescent="0.3">
      <c r="HL3126" s="341"/>
      <c r="HM3126" s="341"/>
      <c r="HN3126" s="341"/>
    </row>
    <row r="3127" spans="220:222" x14ac:dyDescent="0.3">
      <c r="HL3127" s="341"/>
      <c r="HM3127" s="341"/>
      <c r="HN3127" s="341"/>
    </row>
    <row r="3128" spans="220:222" x14ac:dyDescent="0.3">
      <c r="HL3128" s="341"/>
      <c r="HM3128" s="341"/>
      <c r="HN3128" s="341"/>
    </row>
    <row r="3129" spans="220:222" x14ac:dyDescent="0.3">
      <c r="HL3129" s="341"/>
      <c r="HM3129" s="341"/>
      <c r="HN3129" s="341"/>
    </row>
    <row r="3130" spans="220:222" x14ac:dyDescent="0.3">
      <c r="HL3130" s="341"/>
      <c r="HM3130" s="341"/>
      <c r="HN3130" s="341"/>
    </row>
    <row r="3131" spans="220:222" x14ac:dyDescent="0.3">
      <c r="HL3131" s="341"/>
      <c r="HM3131" s="341"/>
      <c r="HN3131" s="341"/>
    </row>
    <row r="3132" spans="220:222" x14ac:dyDescent="0.3">
      <c r="HL3132" s="341"/>
      <c r="HM3132" s="341"/>
      <c r="HN3132" s="341"/>
    </row>
    <row r="3133" spans="220:222" x14ac:dyDescent="0.3">
      <c r="HL3133" s="341"/>
      <c r="HM3133" s="341"/>
      <c r="HN3133" s="341"/>
    </row>
    <row r="3134" spans="220:222" x14ac:dyDescent="0.3">
      <c r="HL3134" s="341"/>
      <c r="HM3134" s="341"/>
      <c r="HN3134" s="341"/>
    </row>
    <row r="3135" spans="220:222" x14ac:dyDescent="0.3">
      <c r="HL3135" s="341"/>
      <c r="HM3135" s="341"/>
      <c r="HN3135" s="341"/>
    </row>
    <row r="3136" spans="220:222" x14ac:dyDescent="0.3">
      <c r="HL3136" s="341"/>
      <c r="HM3136" s="341"/>
      <c r="HN3136" s="341"/>
    </row>
    <row r="3137" spans="220:222" x14ac:dyDescent="0.3">
      <c r="HL3137" s="341"/>
      <c r="HM3137" s="341"/>
      <c r="HN3137" s="341"/>
    </row>
    <row r="3138" spans="220:222" x14ac:dyDescent="0.3">
      <c r="HL3138" s="341"/>
      <c r="HM3138" s="341"/>
      <c r="HN3138" s="341"/>
    </row>
    <row r="3139" spans="220:222" x14ac:dyDescent="0.3">
      <c r="HL3139" s="341"/>
      <c r="HM3139" s="341"/>
      <c r="HN3139" s="341"/>
    </row>
    <row r="3140" spans="220:222" x14ac:dyDescent="0.3">
      <c r="HL3140" s="341"/>
      <c r="HM3140" s="341"/>
      <c r="HN3140" s="341"/>
    </row>
    <row r="3141" spans="220:222" x14ac:dyDescent="0.3">
      <c r="HL3141" s="341"/>
      <c r="HM3141" s="341"/>
      <c r="HN3141" s="341"/>
    </row>
    <row r="3142" spans="220:222" x14ac:dyDescent="0.3">
      <c r="HL3142" s="341"/>
      <c r="HM3142" s="341"/>
      <c r="HN3142" s="341"/>
    </row>
    <row r="3143" spans="220:222" x14ac:dyDescent="0.3">
      <c r="HL3143" s="341"/>
      <c r="HM3143" s="341"/>
      <c r="HN3143" s="341"/>
    </row>
    <row r="3144" spans="220:222" x14ac:dyDescent="0.3">
      <c r="HL3144" s="341"/>
      <c r="HM3144" s="341"/>
      <c r="HN3144" s="341"/>
    </row>
    <row r="3145" spans="220:222" x14ac:dyDescent="0.3">
      <c r="HL3145" s="341"/>
      <c r="HM3145" s="341"/>
      <c r="HN3145" s="341"/>
    </row>
    <row r="3146" spans="220:222" x14ac:dyDescent="0.3">
      <c r="HL3146" s="341"/>
      <c r="HM3146" s="341"/>
      <c r="HN3146" s="341"/>
    </row>
    <row r="3147" spans="220:222" x14ac:dyDescent="0.3">
      <c r="HL3147" s="341"/>
      <c r="HM3147" s="341"/>
      <c r="HN3147" s="341"/>
    </row>
    <row r="3148" spans="220:222" x14ac:dyDescent="0.3">
      <c r="HL3148" s="341"/>
      <c r="HM3148" s="341"/>
      <c r="HN3148" s="341"/>
    </row>
    <row r="3149" spans="220:222" x14ac:dyDescent="0.3">
      <c r="HL3149" s="341"/>
      <c r="HM3149" s="341"/>
      <c r="HN3149" s="341"/>
    </row>
    <row r="3150" spans="220:222" x14ac:dyDescent="0.3">
      <c r="HL3150" s="341"/>
      <c r="HM3150" s="341"/>
      <c r="HN3150" s="341"/>
    </row>
    <row r="3151" spans="220:222" x14ac:dyDescent="0.3">
      <c r="HL3151" s="341"/>
      <c r="HM3151" s="341"/>
      <c r="HN3151" s="341"/>
    </row>
    <row r="3152" spans="220:222" x14ac:dyDescent="0.3">
      <c r="HL3152" s="341"/>
      <c r="HM3152" s="341"/>
      <c r="HN3152" s="341"/>
    </row>
    <row r="3153" spans="220:222" x14ac:dyDescent="0.3">
      <c r="HL3153" s="341"/>
      <c r="HM3153" s="341"/>
      <c r="HN3153" s="341"/>
    </row>
    <row r="3154" spans="220:222" x14ac:dyDescent="0.3">
      <c r="HL3154" s="341"/>
      <c r="HM3154" s="341"/>
      <c r="HN3154" s="341"/>
    </row>
    <row r="3155" spans="220:222" x14ac:dyDescent="0.3">
      <c r="HL3155" s="341"/>
      <c r="HM3155" s="341"/>
      <c r="HN3155" s="341"/>
    </row>
    <row r="3156" spans="220:222" x14ac:dyDescent="0.3">
      <c r="HL3156" s="341"/>
      <c r="HM3156" s="341"/>
      <c r="HN3156" s="341"/>
    </row>
    <row r="3157" spans="220:222" x14ac:dyDescent="0.3">
      <c r="HL3157" s="341"/>
      <c r="HM3157" s="341"/>
      <c r="HN3157" s="341"/>
    </row>
    <row r="3158" spans="220:222" x14ac:dyDescent="0.3">
      <c r="HL3158" s="341"/>
      <c r="HM3158" s="341"/>
      <c r="HN3158" s="341"/>
    </row>
    <row r="3159" spans="220:222" x14ac:dyDescent="0.3">
      <c r="HL3159" s="341"/>
      <c r="HM3159" s="341"/>
      <c r="HN3159" s="341"/>
    </row>
    <row r="3160" spans="220:222" x14ac:dyDescent="0.3">
      <c r="HL3160" s="341"/>
      <c r="HM3160" s="341"/>
      <c r="HN3160" s="341"/>
    </row>
    <row r="3161" spans="220:222" x14ac:dyDescent="0.3">
      <c r="HL3161" s="341"/>
      <c r="HM3161" s="341"/>
      <c r="HN3161" s="341"/>
    </row>
    <row r="3162" spans="220:222" x14ac:dyDescent="0.3">
      <c r="HL3162" s="341"/>
      <c r="HM3162" s="341"/>
      <c r="HN3162" s="341"/>
    </row>
    <row r="3163" spans="220:222" x14ac:dyDescent="0.3">
      <c r="HL3163" s="341"/>
      <c r="HM3163" s="341"/>
      <c r="HN3163" s="341"/>
    </row>
    <row r="3164" spans="220:222" x14ac:dyDescent="0.3">
      <c r="HL3164" s="341"/>
      <c r="HM3164" s="341"/>
      <c r="HN3164" s="341"/>
    </row>
    <row r="3165" spans="220:222" x14ac:dyDescent="0.3">
      <c r="HL3165" s="341"/>
      <c r="HM3165" s="341"/>
      <c r="HN3165" s="341"/>
    </row>
    <row r="3166" spans="220:222" x14ac:dyDescent="0.3">
      <c r="HL3166" s="341"/>
      <c r="HM3166" s="341"/>
      <c r="HN3166" s="341"/>
    </row>
    <row r="3167" spans="220:222" x14ac:dyDescent="0.3">
      <c r="HL3167" s="341"/>
      <c r="HM3167" s="341"/>
      <c r="HN3167" s="341"/>
    </row>
    <row r="3168" spans="220:222" x14ac:dyDescent="0.3">
      <c r="HL3168" s="341"/>
      <c r="HM3168" s="341"/>
      <c r="HN3168" s="341"/>
    </row>
    <row r="3169" spans="220:222" x14ac:dyDescent="0.3">
      <c r="HL3169" s="341"/>
      <c r="HM3169" s="341"/>
      <c r="HN3169" s="341"/>
    </row>
    <row r="3170" spans="220:222" x14ac:dyDescent="0.3">
      <c r="HL3170" s="341"/>
      <c r="HM3170" s="341"/>
      <c r="HN3170" s="341"/>
    </row>
    <row r="3171" spans="220:222" x14ac:dyDescent="0.3">
      <c r="HL3171" s="341"/>
      <c r="HM3171" s="341"/>
      <c r="HN3171" s="341"/>
    </row>
    <row r="3172" spans="220:222" x14ac:dyDescent="0.3">
      <c r="HL3172" s="341"/>
      <c r="HM3172" s="341"/>
      <c r="HN3172" s="341"/>
    </row>
    <row r="3173" spans="220:222" x14ac:dyDescent="0.3">
      <c r="HL3173" s="341"/>
      <c r="HM3173" s="341"/>
      <c r="HN3173" s="341"/>
    </row>
    <row r="3174" spans="220:222" x14ac:dyDescent="0.3">
      <c r="HL3174" s="341"/>
      <c r="HM3174" s="341"/>
      <c r="HN3174" s="341"/>
    </row>
    <row r="3175" spans="220:222" x14ac:dyDescent="0.3">
      <c r="HL3175" s="341"/>
      <c r="HM3175" s="341"/>
      <c r="HN3175" s="341"/>
    </row>
    <row r="3176" spans="220:222" x14ac:dyDescent="0.3">
      <c r="HL3176" s="341"/>
      <c r="HM3176" s="341"/>
      <c r="HN3176" s="341"/>
    </row>
    <row r="3177" spans="220:222" x14ac:dyDescent="0.3">
      <c r="HL3177" s="341"/>
      <c r="HM3177" s="341"/>
      <c r="HN3177" s="341"/>
    </row>
    <row r="3178" spans="220:222" x14ac:dyDescent="0.3">
      <c r="HL3178" s="341"/>
      <c r="HM3178" s="341"/>
      <c r="HN3178" s="341"/>
    </row>
    <row r="3179" spans="220:222" x14ac:dyDescent="0.3">
      <c r="HL3179" s="341"/>
      <c r="HM3179" s="341"/>
      <c r="HN3179" s="341"/>
    </row>
    <row r="3180" spans="220:222" x14ac:dyDescent="0.3">
      <c r="HL3180" s="341"/>
      <c r="HM3180" s="341"/>
      <c r="HN3180" s="341"/>
    </row>
    <row r="3181" spans="220:222" x14ac:dyDescent="0.3">
      <c r="HL3181" s="341"/>
      <c r="HM3181" s="341"/>
      <c r="HN3181" s="341"/>
    </row>
    <row r="3182" spans="220:222" x14ac:dyDescent="0.3">
      <c r="HL3182" s="341"/>
      <c r="HM3182" s="341"/>
      <c r="HN3182" s="341"/>
    </row>
    <row r="3183" spans="220:222" x14ac:dyDescent="0.3">
      <c r="HL3183" s="341"/>
      <c r="HM3183" s="341"/>
      <c r="HN3183" s="341"/>
    </row>
    <row r="3184" spans="220:222" x14ac:dyDescent="0.3">
      <c r="HL3184" s="341"/>
      <c r="HM3184" s="341"/>
      <c r="HN3184" s="341"/>
    </row>
    <row r="3185" spans="220:222" x14ac:dyDescent="0.3">
      <c r="HL3185" s="341"/>
      <c r="HM3185" s="341"/>
      <c r="HN3185" s="341"/>
    </row>
    <row r="3186" spans="220:222" x14ac:dyDescent="0.3">
      <c r="HL3186" s="341"/>
      <c r="HM3186" s="341"/>
      <c r="HN3186" s="341"/>
    </row>
    <row r="3187" spans="220:222" x14ac:dyDescent="0.3">
      <c r="HL3187" s="341"/>
      <c r="HM3187" s="341"/>
      <c r="HN3187" s="341"/>
    </row>
    <row r="3188" spans="220:222" x14ac:dyDescent="0.3">
      <c r="HL3188" s="341"/>
      <c r="HM3188" s="341"/>
      <c r="HN3188" s="341"/>
    </row>
    <row r="3189" spans="220:222" x14ac:dyDescent="0.3">
      <c r="HL3189" s="341"/>
      <c r="HM3189" s="341"/>
      <c r="HN3189" s="341"/>
    </row>
    <row r="3190" spans="220:222" x14ac:dyDescent="0.3">
      <c r="HL3190" s="341"/>
      <c r="HM3190" s="341"/>
      <c r="HN3190" s="341"/>
    </row>
    <row r="3191" spans="220:222" x14ac:dyDescent="0.3">
      <c r="HL3191" s="341"/>
      <c r="HM3191" s="341"/>
      <c r="HN3191" s="341"/>
    </row>
    <row r="3192" spans="220:222" x14ac:dyDescent="0.3">
      <c r="HL3192" s="341"/>
      <c r="HM3192" s="341"/>
      <c r="HN3192" s="341"/>
    </row>
    <row r="3193" spans="220:222" x14ac:dyDescent="0.3">
      <c r="HL3193" s="341"/>
      <c r="HM3193" s="341"/>
      <c r="HN3193" s="341"/>
    </row>
    <row r="3194" spans="220:222" x14ac:dyDescent="0.3">
      <c r="HL3194" s="341"/>
      <c r="HM3194" s="341"/>
      <c r="HN3194" s="341"/>
    </row>
    <row r="3195" spans="220:222" x14ac:dyDescent="0.3">
      <c r="HL3195" s="341"/>
      <c r="HM3195" s="341"/>
      <c r="HN3195" s="341"/>
    </row>
    <row r="3196" spans="220:222" x14ac:dyDescent="0.3">
      <c r="HL3196" s="341"/>
      <c r="HM3196" s="341"/>
      <c r="HN3196" s="341"/>
    </row>
    <row r="3197" spans="220:222" x14ac:dyDescent="0.3">
      <c r="HL3197" s="341"/>
      <c r="HM3197" s="341"/>
      <c r="HN3197" s="341"/>
    </row>
    <row r="3198" spans="220:222" x14ac:dyDescent="0.3">
      <c r="HL3198" s="341"/>
      <c r="HM3198" s="341"/>
      <c r="HN3198" s="341"/>
    </row>
    <row r="3199" spans="220:222" x14ac:dyDescent="0.3">
      <c r="HL3199" s="341"/>
      <c r="HM3199" s="341"/>
      <c r="HN3199" s="341"/>
    </row>
    <row r="3200" spans="220:222" x14ac:dyDescent="0.3">
      <c r="HL3200" s="341"/>
      <c r="HM3200" s="341"/>
      <c r="HN3200" s="341"/>
    </row>
    <row r="3201" spans="220:222" x14ac:dyDescent="0.3">
      <c r="HL3201" s="341"/>
      <c r="HM3201" s="341"/>
      <c r="HN3201" s="341"/>
    </row>
    <row r="3202" spans="220:222" x14ac:dyDescent="0.3">
      <c r="HL3202" s="341"/>
      <c r="HM3202" s="341"/>
      <c r="HN3202" s="341"/>
    </row>
    <row r="3203" spans="220:222" x14ac:dyDescent="0.3">
      <c r="HL3203" s="341"/>
      <c r="HM3203" s="341"/>
      <c r="HN3203" s="341"/>
    </row>
    <row r="3204" spans="220:222" x14ac:dyDescent="0.3">
      <c r="HL3204" s="341"/>
      <c r="HM3204" s="341"/>
      <c r="HN3204" s="341"/>
    </row>
    <row r="3205" spans="220:222" x14ac:dyDescent="0.3">
      <c r="HL3205" s="341"/>
      <c r="HM3205" s="341"/>
      <c r="HN3205" s="341"/>
    </row>
    <row r="3206" spans="220:222" x14ac:dyDescent="0.3">
      <c r="HL3206" s="341"/>
      <c r="HM3206" s="341"/>
      <c r="HN3206" s="341"/>
    </row>
    <row r="3207" spans="220:222" x14ac:dyDescent="0.3">
      <c r="HL3207" s="341"/>
      <c r="HM3207" s="341"/>
      <c r="HN3207" s="341"/>
    </row>
    <row r="3208" spans="220:222" x14ac:dyDescent="0.3">
      <c r="HL3208" s="341"/>
      <c r="HM3208" s="341"/>
      <c r="HN3208" s="341"/>
    </row>
    <row r="3209" spans="220:222" x14ac:dyDescent="0.3">
      <c r="HL3209" s="341"/>
      <c r="HM3209" s="341"/>
      <c r="HN3209" s="341"/>
    </row>
    <row r="3210" spans="220:222" x14ac:dyDescent="0.3">
      <c r="HL3210" s="341"/>
      <c r="HM3210" s="341"/>
      <c r="HN3210" s="341"/>
    </row>
    <row r="3211" spans="220:222" x14ac:dyDescent="0.3">
      <c r="HL3211" s="341"/>
      <c r="HM3211" s="341"/>
      <c r="HN3211" s="341"/>
    </row>
    <row r="3212" spans="220:222" x14ac:dyDescent="0.3">
      <c r="HL3212" s="341"/>
      <c r="HM3212" s="341"/>
      <c r="HN3212" s="341"/>
    </row>
    <row r="3213" spans="220:222" x14ac:dyDescent="0.3">
      <c r="HL3213" s="341"/>
      <c r="HM3213" s="341"/>
      <c r="HN3213" s="341"/>
    </row>
    <row r="3214" spans="220:222" x14ac:dyDescent="0.3">
      <c r="HL3214" s="341"/>
      <c r="HM3214" s="341"/>
      <c r="HN3214" s="341"/>
    </row>
    <row r="3215" spans="220:222" x14ac:dyDescent="0.3">
      <c r="HL3215" s="341"/>
      <c r="HM3215" s="341"/>
      <c r="HN3215" s="341"/>
    </row>
    <row r="3216" spans="220:222" x14ac:dyDescent="0.3">
      <c r="HL3216" s="341"/>
      <c r="HM3216" s="341"/>
      <c r="HN3216" s="341"/>
    </row>
    <row r="3217" spans="220:222" x14ac:dyDescent="0.3">
      <c r="HL3217" s="341"/>
      <c r="HM3217" s="341"/>
      <c r="HN3217" s="341"/>
    </row>
    <row r="3218" spans="220:222" x14ac:dyDescent="0.3">
      <c r="HL3218" s="341"/>
      <c r="HM3218" s="341"/>
      <c r="HN3218" s="341"/>
    </row>
    <row r="3219" spans="220:222" x14ac:dyDescent="0.3">
      <c r="HL3219" s="341"/>
      <c r="HM3219" s="341"/>
      <c r="HN3219" s="341"/>
    </row>
    <row r="3220" spans="220:222" x14ac:dyDescent="0.3">
      <c r="HL3220" s="341"/>
      <c r="HM3220" s="341"/>
      <c r="HN3220" s="341"/>
    </row>
    <row r="3221" spans="220:222" x14ac:dyDescent="0.3">
      <c r="HL3221" s="341"/>
      <c r="HM3221" s="341"/>
      <c r="HN3221" s="341"/>
    </row>
    <row r="3222" spans="220:222" x14ac:dyDescent="0.3">
      <c r="HL3222" s="341"/>
      <c r="HM3222" s="341"/>
      <c r="HN3222" s="341"/>
    </row>
    <row r="3223" spans="220:222" x14ac:dyDescent="0.3">
      <c r="HL3223" s="341"/>
      <c r="HM3223" s="341"/>
      <c r="HN3223" s="341"/>
    </row>
    <row r="3224" spans="220:222" x14ac:dyDescent="0.3">
      <c r="HL3224" s="341"/>
      <c r="HM3224" s="341"/>
      <c r="HN3224" s="341"/>
    </row>
    <row r="3225" spans="220:222" x14ac:dyDescent="0.3">
      <c r="HL3225" s="341"/>
      <c r="HM3225" s="341"/>
      <c r="HN3225" s="341"/>
    </row>
    <row r="3226" spans="220:222" x14ac:dyDescent="0.3">
      <c r="HL3226" s="341"/>
      <c r="HM3226" s="341"/>
      <c r="HN3226" s="341"/>
    </row>
    <row r="3227" spans="220:222" x14ac:dyDescent="0.3">
      <c r="HL3227" s="341"/>
      <c r="HM3227" s="341"/>
      <c r="HN3227" s="341"/>
    </row>
    <row r="3228" spans="220:222" x14ac:dyDescent="0.3">
      <c r="HL3228" s="341"/>
      <c r="HM3228" s="341"/>
      <c r="HN3228" s="341"/>
    </row>
    <row r="3229" spans="220:222" x14ac:dyDescent="0.3">
      <c r="HL3229" s="341"/>
      <c r="HM3229" s="341"/>
      <c r="HN3229" s="341"/>
    </row>
    <row r="3230" spans="220:222" x14ac:dyDescent="0.3">
      <c r="HL3230" s="341"/>
      <c r="HM3230" s="341"/>
      <c r="HN3230" s="341"/>
    </row>
    <row r="3231" spans="220:222" x14ac:dyDescent="0.3">
      <c r="HL3231" s="341"/>
      <c r="HM3231" s="341"/>
      <c r="HN3231" s="341"/>
    </row>
    <row r="3232" spans="220:222" x14ac:dyDescent="0.3">
      <c r="HL3232" s="341"/>
      <c r="HM3232" s="341"/>
      <c r="HN3232" s="341"/>
    </row>
    <row r="3233" spans="220:222" x14ac:dyDescent="0.3">
      <c r="HL3233" s="341"/>
      <c r="HM3233" s="341"/>
      <c r="HN3233" s="341"/>
    </row>
    <row r="3234" spans="220:222" x14ac:dyDescent="0.3">
      <c r="HL3234" s="341"/>
      <c r="HM3234" s="341"/>
      <c r="HN3234" s="341"/>
    </row>
    <row r="3235" spans="220:222" x14ac:dyDescent="0.3">
      <c r="HL3235" s="341"/>
      <c r="HM3235" s="341"/>
      <c r="HN3235" s="341"/>
    </row>
    <row r="3236" spans="220:222" x14ac:dyDescent="0.3">
      <c r="HL3236" s="341"/>
      <c r="HM3236" s="341"/>
      <c r="HN3236" s="341"/>
    </row>
    <row r="3237" spans="220:222" x14ac:dyDescent="0.3">
      <c r="HL3237" s="341"/>
      <c r="HM3237" s="341"/>
      <c r="HN3237" s="341"/>
    </row>
    <row r="3238" spans="220:222" x14ac:dyDescent="0.3">
      <c r="HL3238" s="341"/>
      <c r="HM3238" s="341"/>
      <c r="HN3238" s="341"/>
    </row>
    <row r="3239" spans="220:222" x14ac:dyDescent="0.3">
      <c r="HL3239" s="341"/>
      <c r="HM3239" s="341"/>
      <c r="HN3239" s="341"/>
    </row>
    <row r="3240" spans="220:222" x14ac:dyDescent="0.3">
      <c r="HL3240" s="341"/>
      <c r="HM3240" s="341"/>
      <c r="HN3240" s="341"/>
    </row>
    <row r="3241" spans="220:222" x14ac:dyDescent="0.3">
      <c r="HL3241" s="341"/>
      <c r="HM3241" s="341"/>
      <c r="HN3241" s="341"/>
    </row>
    <row r="3242" spans="220:222" x14ac:dyDescent="0.3">
      <c r="HL3242" s="341"/>
      <c r="HM3242" s="341"/>
      <c r="HN3242" s="341"/>
    </row>
    <row r="3243" spans="220:222" x14ac:dyDescent="0.3">
      <c r="HL3243" s="341"/>
      <c r="HM3243" s="341"/>
      <c r="HN3243" s="341"/>
    </row>
    <row r="3244" spans="220:222" x14ac:dyDescent="0.3">
      <c r="HL3244" s="341"/>
      <c r="HM3244" s="341"/>
      <c r="HN3244" s="341"/>
    </row>
    <row r="3245" spans="220:222" x14ac:dyDescent="0.3">
      <c r="HL3245" s="341"/>
      <c r="HM3245" s="341"/>
      <c r="HN3245" s="341"/>
    </row>
    <row r="3246" spans="220:222" x14ac:dyDescent="0.3">
      <c r="HL3246" s="341"/>
      <c r="HM3246" s="341"/>
      <c r="HN3246" s="341"/>
    </row>
    <row r="3247" spans="220:222" x14ac:dyDescent="0.3">
      <c r="HL3247" s="341"/>
      <c r="HM3247" s="341"/>
      <c r="HN3247" s="341"/>
    </row>
    <row r="3248" spans="220:222" x14ac:dyDescent="0.3">
      <c r="HL3248" s="341"/>
      <c r="HM3248" s="341"/>
      <c r="HN3248" s="341"/>
    </row>
    <row r="3249" spans="220:222" x14ac:dyDescent="0.3">
      <c r="HL3249" s="341"/>
      <c r="HM3249" s="341"/>
      <c r="HN3249" s="341"/>
    </row>
    <row r="3250" spans="220:222" x14ac:dyDescent="0.3">
      <c r="HL3250" s="341"/>
      <c r="HM3250" s="341"/>
      <c r="HN3250" s="341"/>
    </row>
    <row r="3251" spans="220:222" x14ac:dyDescent="0.3">
      <c r="HL3251" s="341"/>
      <c r="HM3251" s="341"/>
      <c r="HN3251" s="341"/>
    </row>
    <row r="3252" spans="220:222" x14ac:dyDescent="0.3">
      <c r="HL3252" s="341"/>
      <c r="HM3252" s="341"/>
      <c r="HN3252" s="341"/>
    </row>
    <row r="3253" spans="220:222" x14ac:dyDescent="0.3">
      <c r="HL3253" s="341"/>
      <c r="HM3253" s="341"/>
      <c r="HN3253" s="341"/>
    </row>
    <row r="3254" spans="220:222" x14ac:dyDescent="0.3">
      <c r="HL3254" s="341"/>
      <c r="HM3254" s="341"/>
      <c r="HN3254" s="341"/>
    </row>
    <row r="3255" spans="220:222" x14ac:dyDescent="0.3">
      <c r="HL3255" s="341"/>
      <c r="HM3255" s="341"/>
      <c r="HN3255" s="341"/>
    </row>
    <row r="3256" spans="220:222" x14ac:dyDescent="0.3">
      <c r="HL3256" s="341"/>
      <c r="HM3256" s="341"/>
      <c r="HN3256" s="341"/>
    </row>
    <row r="3257" spans="220:222" x14ac:dyDescent="0.3">
      <c r="HL3257" s="341"/>
      <c r="HM3257" s="341"/>
      <c r="HN3257" s="341"/>
    </row>
    <row r="3258" spans="220:222" x14ac:dyDescent="0.3">
      <c r="HL3258" s="341"/>
      <c r="HM3258" s="341"/>
      <c r="HN3258" s="341"/>
    </row>
    <row r="3259" spans="220:222" x14ac:dyDescent="0.3">
      <c r="HL3259" s="341"/>
      <c r="HM3259" s="341"/>
      <c r="HN3259" s="341"/>
    </row>
    <row r="3260" spans="220:222" x14ac:dyDescent="0.3">
      <c r="HL3260" s="341"/>
      <c r="HM3260" s="341"/>
      <c r="HN3260" s="341"/>
    </row>
    <row r="3261" spans="220:222" x14ac:dyDescent="0.3">
      <c r="HL3261" s="341"/>
      <c r="HM3261" s="341"/>
      <c r="HN3261" s="341"/>
    </row>
    <row r="3262" spans="220:222" x14ac:dyDescent="0.3">
      <c r="HL3262" s="341"/>
      <c r="HM3262" s="341"/>
      <c r="HN3262" s="341"/>
    </row>
    <row r="3263" spans="220:222" x14ac:dyDescent="0.3">
      <c r="HL3263" s="341"/>
      <c r="HM3263" s="341"/>
      <c r="HN3263" s="341"/>
    </row>
    <row r="3264" spans="220:222" x14ac:dyDescent="0.3">
      <c r="HL3264" s="341"/>
      <c r="HM3264" s="341"/>
      <c r="HN3264" s="341"/>
    </row>
    <row r="3265" spans="220:222" x14ac:dyDescent="0.3">
      <c r="HL3265" s="341"/>
      <c r="HM3265" s="341"/>
      <c r="HN3265" s="341"/>
    </row>
    <row r="3266" spans="220:222" x14ac:dyDescent="0.3">
      <c r="HL3266" s="341"/>
      <c r="HM3266" s="341"/>
      <c r="HN3266" s="341"/>
    </row>
    <row r="3267" spans="220:222" x14ac:dyDescent="0.3">
      <c r="HL3267" s="341"/>
      <c r="HM3267" s="341"/>
      <c r="HN3267" s="341"/>
    </row>
    <row r="3268" spans="220:222" x14ac:dyDescent="0.3">
      <c r="HL3268" s="341"/>
      <c r="HM3268" s="341"/>
      <c r="HN3268" s="341"/>
    </row>
    <row r="3269" spans="220:222" x14ac:dyDescent="0.3">
      <c r="HL3269" s="341"/>
      <c r="HM3269" s="341"/>
      <c r="HN3269" s="341"/>
    </row>
    <row r="3270" spans="220:222" x14ac:dyDescent="0.3">
      <c r="HL3270" s="341"/>
      <c r="HM3270" s="341"/>
      <c r="HN3270" s="341"/>
    </row>
    <row r="3271" spans="220:222" x14ac:dyDescent="0.3">
      <c r="HL3271" s="341"/>
      <c r="HM3271" s="341"/>
      <c r="HN3271" s="341"/>
    </row>
    <row r="3272" spans="220:222" x14ac:dyDescent="0.3">
      <c r="HL3272" s="341"/>
      <c r="HM3272" s="341"/>
      <c r="HN3272" s="341"/>
    </row>
    <row r="3273" spans="220:222" x14ac:dyDescent="0.3">
      <c r="HL3273" s="341"/>
      <c r="HM3273" s="341"/>
      <c r="HN3273" s="341"/>
    </row>
    <row r="3274" spans="220:222" x14ac:dyDescent="0.3">
      <c r="HL3274" s="341"/>
      <c r="HM3274" s="341"/>
      <c r="HN3274" s="341"/>
    </row>
    <row r="3275" spans="220:222" x14ac:dyDescent="0.3">
      <c r="HL3275" s="341"/>
      <c r="HM3275" s="341"/>
      <c r="HN3275" s="341"/>
    </row>
    <row r="3276" spans="220:222" x14ac:dyDescent="0.3">
      <c r="HL3276" s="341"/>
      <c r="HM3276" s="341"/>
      <c r="HN3276" s="341"/>
    </row>
    <row r="3277" spans="220:222" x14ac:dyDescent="0.3">
      <c r="HL3277" s="341"/>
      <c r="HM3277" s="341"/>
      <c r="HN3277" s="341"/>
    </row>
    <row r="3278" spans="220:222" x14ac:dyDescent="0.3">
      <c r="HL3278" s="341"/>
      <c r="HM3278" s="341"/>
      <c r="HN3278" s="341"/>
    </row>
    <row r="3279" spans="220:222" x14ac:dyDescent="0.3">
      <c r="HL3279" s="341"/>
      <c r="HM3279" s="341"/>
      <c r="HN3279" s="341"/>
    </row>
    <row r="3280" spans="220:222" x14ac:dyDescent="0.3">
      <c r="HL3280" s="341"/>
      <c r="HM3280" s="341"/>
      <c r="HN3280" s="341"/>
    </row>
    <row r="3281" spans="220:222" x14ac:dyDescent="0.3">
      <c r="HL3281" s="341"/>
      <c r="HM3281" s="341"/>
      <c r="HN3281" s="341"/>
    </row>
    <row r="3282" spans="220:222" x14ac:dyDescent="0.3">
      <c r="HL3282" s="341"/>
      <c r="HM3282" s="341"/>
      <c r="HN3282" s="341"/>
    </row>
    <row r="3283" spans="220:222" x14ac:dyDescent="0.3">
      <c r="HL3283" s="341"/>
      <c r="HM3283" s="341"/>
      <c r="HN3283" s="341"/>
    </row>
    <row r="3284" spans="220:222" x14ac:dyDescent="0.3">
      <c r="HL3284" s="341"/>
      <c r="HM3284" s="341"/>
      <c r="HN3284" s="341"/>
    </row>
    <row r="3285" spans="220:222" x14ac:dyDescent="0.3">
      <c r="HL3285" s="341"/>
      <c r="HM3285" s="341"/>
      <c r="HN3285" s="341"/>
    </row>
    <row r="3286" spans="220:222" x14ac:dyDescent="0.3">
      <c r="HL3286" s="341"/>
      <c r="HM3286" s="341"/>
      <c r="HN3286" s="341"/>
    </row>
    <row r="3287" spans="220:222" x14ac:dyDescent="0.3">
      <c r="HL3287" s="341"/>
      <c r="HM3287" s="341"/>
      <c r="HN3287" s="341"/>
    </row>
    <row r="3288" spans="220:222" x14ac:dyDescent="0.3">
      <c r="HL3288" s="341"/>
      <c r="HM3288" s="341"/>
      <c r="HN3288" s="341"/>
    </row>
    <row r="3289" spans="220:222" x14ac:dyDescent="0.3">
      <c r="HL3289" s="341"/>
      <c r="HM3289" s="341"/>
      <c r="HN3289" s="341"/>
    </row>
    <row r="3290" spans="220:222" x14ac:dyDescent="0.3">
      <c r="HL3290" s="341"/>
      <c r="HM3290" s="341"/>
      <c r="HN3290" s="341"/>
    </row>
    <row r="3291" spans="220:222" x14ac:dyDescent="0.3">
      <c r="HL3291" s="341"/>
      <c r="HM3291" s="341"/>
      <c r="HN3291" s="341"/>
    </row>
    <row r="3292" spans="220:222" x14ac:dyDescent="0.3">
      <c r="HL3292" s="341"/>
      <c r="HM3292" s="341"/>
      <c r="HN3292" s="341"/>
    </row>
    <row r="3293" spans="220:222" x14ac:dyDescent="0.3">
      <c r="HL3293" s="341"/>
      <c r="HM3293" s="341"/>
      <c r="HN3293" s="341"/>
    </row>
    <row r="3294" spans="220:222" x14ac:dyDescent="0.3">
      <c r="HL3294" s="341"/>
      <c r="HM3294" s="341"/>
      <c r="HN3294" s="341"/>
    </row>
    <row r="3295" spans="220:222" x14ac:dyDescent="0.3">
      <c r="HL3295" s="341"/>
      <c r="HM3295" s="341"/>
      <c r="HN3295" s="341"/>
    </row>
    <row r="3296" spans="220:222" x14ac:dyDescent="0.3">
      <c r="HL3296" s="341"/>
      <c r="HM3296" s="341"/>
      <c r="HN3296" s="341"/>
    </row>
    <row r="3297" spans="220:222" x14ac:dyDescent="0.3">
      <c r="HL3297" s="341"/>
      <c r="HM3297" s="341"/>
      <c r="HN3297" s="341"/>
    </row>
    <row r="3298" spans="220:222" x14ac:dyDescent="0.3">
      <c r="HL3298" s="341"/>
      <c r="HM3298" s="341"/>
      <c r="HN3298" s="341"/>
    </row>
    <row r="3299" spans="220:222" x14ac:dyDescent="0.3">
      <c r="HL3299" s="341"/>
      <c r="HM3299" s="341"/>
      <c r="HN3299" s="341"/>
    </row>
    <row r="3300" spans="220:222" x14ac:dyDescent="0.3">
      <c r="HL3300" s="341"/>
      <c r="HM3300" s="341"/>
      <c r="HN3300" s="341"/>
    </row>
    <row r="3301" spans="220:222" x14ac:dyDescent="0.3">
      <c r="HL3301" s="341"/>
      <c r="HM3301" s="341"/>
      <c r="HN3301" s="341"/>
    </row>
    <row r="3302" spans="220:222" x14ac:dyDescent="0.3">
      <c r="HL3302" s="341"/>
      <c r="HM3302" s="341"/>
      <c r="HN3302" s="341"/>
    </row>
    <row r="3303" spans="220:222" x14ac:dyDescent="0.3">
      <c r="HL3303" s="341"/>
      <c r="HM3303" s="341"/>
      <c r="HN3303" s="341"/>
    </row>
    <row r="3304" spans="220:222" x14ac:dyDescent="0.3">
      <c r="HL3304" s="341"/>
      <c r="HM3304" s="341"/>
      <c r="HN3304" s="341"/>
    </row>
    <row r="3305" spans="220:222" x14ac:dyDescent="0.3">
      <c r="HL3305" s="341"/>
      <c r="HM3305" s="341"/>
      <c r="HN3305" s="341"/>
    </row>
    <row r="3306" spans="220:222" x14ac:dyDescent="0.3">
      <c r="HL3306" s="341"/>
      <c r="HM3306" s="341"/>
      <c r="HN3306" s="341"/>
    </row>
    <row r="3307" spans="220:222" x14ac:dyDescent="0.3">
      <c r="HL3307" s="341"/>
      <c r="HM3307" s="341"/>
      <c r="HN3307" s="341"/>
    </row>
    <row r="3308" spans="220:222" x14ac:dyDescent="0.3">
      <c r="HL3308" s="341"/>
      <c r="HM3308" s="341"/>
      <c r="HN3308" s="341"/>
    </row>
    <row r="3309" spans="220:222" x14ac:dyDescent="0.3">
      <c r="HL3309" s="341"/>
      <c r="HM3309" s="341"/>
      <c r="HN3309" s="341"/>
    </row>
    <row r="3310" spans="220:222" x14ac:dyDescent="0.3">
      <c r="HL3310" s="341"/>
      <c r="HM3310" s="341"/>
      <c r="HN3310" s="341"/>
    </row>
    <row r="3311" spans="220:222" x14ac:dyDescent="0.3">
      <c r="HL3311" s="341"/>
      <c r="HM3311" s="341"/>
      <c r="HN3311" s="341"/>
    </row>
    <row r="3312" spans="220:222" x14ac:dyDescent="0.3">
      <c r="HL3312" s="341"/>
      <c r="HM3312" s="341"/>
      <c r="HN3312" s="341"/>
    </row>
    <row r="3313" spans="220:222" x14ac:dyDescent="0.3">
      <c r="HL3313" s="341"/>
      <c r="HM3313" s="341"/>
      <c r="HN3313" s="341"/>
    </row>
    <row r="3314" spans="220:222" x14ac:dyDescent="0.3">
      <c r="HL3314" s="341"/>
      <c r="HM3314" s="341"/>
      <c r="HN3314" s="341"/>
    </row>
    <row r="3315" spans="220:222" x14ac:dyDescent="0.3">
      <c r="HL3315" s="341"/>
      <c r="HM3315" s="341"/>
      <c r="HN3315" s="341"/>
    </row>
    <row r="3316" spans="220:222" x14ac:dyDescent="0.3">
      <c r="HL3316" s="341"/>
      <c r="HM3316" s="341"/>
      <c r="HN3316" s="341"/>
    </row>
    <row r="3317" spans="220:222" x14ac:dyDescent="0.3">
      <c r="HL3317" s="341"/>
      <c r="HM3317" s="341"/>
      <c r="HN3317" s="341"/>
    </row>
    <row r="3318" spans="220:222" x14ac:dyDescent="0.3">
      <c r="HL3318" s="341"/>
      <c r="HM3318" s="341"/>
      <c r="HN3318" s="341"/>
    </row>
    <row r="3319" spans="220:222" x14ac:dyDescent="0.3">
      <c r="HL3319" s="341"/>
      <c r="HM3319" s="341"/>
      <c r="HN3319" s="341"/>
    </row>
    <row r="3320" spans="220:222" x14ac:dyDescent="0.3">
      <c r="HL3320" s="341"/>
      <c r="HM3320" s="341"/>
      <c r="HN3320" s="341"/>
    </row>
    <row r="3321" spans="220:222" x14ac:dyDescent="0.3">
      <c r="HL3321" s="341"/>
      <c r="HM3321" s="341"/>
      <c r="HN3321" s="341"/>
    </row>
    <row r="3322" spans="220:222" x14ac:dyDescent="0.3">
      <c r="HL3322" s="341"/>
      <c r="HM3322" s="341"/>
      <c r="HN3322" s="341"/>
    </row>
    <row r="3323" spans="220:222" x14ac:dyDescent="0.3">
      <c r="HL3323" s="341"/>
      <c r="HM3323" s="341"/>
      <c r="HN3323" s="341"/>
    </row>
    <row r="3324" spans="220:222" x14ac:dyDescent="0.3">
      <c r="HL3324" s="341"/>
      <c r="HM3324" s="341"/>
      <c r="HN3324" s="341"/>
    </row>
    <row r="3325" spans="220:222" x14ac:dyDescent="0.3">
      <c r="HL3325" s="341"/>
      <c r="HM3325" s="341"/>
      <c r="HN3325" s="341"/>
    </row>
    <row r="3326" spans="220:222" x14ac:dyDescent="0.3">
      <c r="HL3326" s="341"/>
      <c r="HM3326" s="341"/>
      <c r="HN3326" s="341"/>
    </row>
    <row r="3327" spans="220:222" x14ac:dyDescent="0.3">
      <c r="HL3327" s="341"/>
      <c r="HM3327" s="341"/>
      <c r="HN3327" s="341"/>
    </row>
    <row r="3328" spans="220:222" x14ac:dyDescent="0.3">
      <c r="HL3328" s="341"/>
      <c r="HM3328" s="341"/>
      <c r="HN3328" s="341"/>
    </row>
    <row r="3329" spans="220:222" x14ac:dyDescent="0.3">
      <c r="HL3329" s="341"/>
      <c r="HM3329" s="341"/>
      <c r="HN3329" s="341"/>
    </row>
    <row r="3330" spans="220:222" x14ac:dyDescent="0.3">
      <c r="HL3330" s="341"/>
      <c r="HM3330" s="341"/>
      <c r="HN3330" s="341"/>
    </row>
    <row r="3331" spans="220:222" x14ac:dyDescent="0.3">
      <c r="HL3331" s="341"/>
      <c r="HM3331" s="341"/>
      <c r="HN3331" s="341"/>
    </row>
    <row r="3332" spans="220:222" x14ac:dyDescent="0.3">
      <c r="HL3332" s="341"/>
      <c r="HM3332" s="341"/>
      <c r="HN3332" s="341"/>
    </row>
    <row r="3333" spans="220:222" x14ac:dyDescent="0.3">
      <c r="HL3333" s="341"/>
      <c r="HM3333" s="341"/>
      <c r="HN3333" s="341"/>
    </row>
    <row r="3334" spans="220:222" x14ac:dyDescent="0.3">
      <c r="HL3334" s="341"/>
      <c r="HM3334" s="341"/>
      <c r="HN3334" s="341"/>
    </row>
    <row r="3335" spans="220:222" x14ac:dyDescent="0.3">
      <c r="HL3335" s="341"/>
      <c r="HM3335" s="341"/>
      <c r="HN3335" s="341"/>
    </row>
    <row r="3336" spans="220:222" x14ac:dyDescent="0.3">
      <c r="HL3336" s="341"/>
      <c r="HM3336" s="341"/>
      <c r="HN3336" s="341"/>
    </row>
    <row r="3337" spans="220:222" x14ac:dyDescent="0.3">
      <c r="HL3337" s="341"/>
      <c r="HM3337" s="341"/>
      <c r="HN3337" s="341"/>
    </row>
    <row r="3338" spans="220:222" x14ac:dyDescent="0.3">
      <c r="HL3338" s="341"/>
      <c r="HM3338" s="341"/>
      <c r="HN3338" s="341"/>
    </row>
    <row r="3339" spans="220:222" x14ac:dyDescent="0.3">
      <c r="HL3339" s="341"/>
      <c r="HM3339" s="341"/>
      <c r="HN3339" s="341"/>
    </row>
    <row r="3340" spans="220:222" x14ac:dyDescent="0.3">
      <c r="HL3340" s="341"/>
      <c r="HM3340" s="341"/>
      <c r="HN3340" s="341"/>
    </row>
    <row r="3341" spans="220:222" x14ac:dyDescent="0.3">
      <c r="HL3341" s="341"/>
      <c r="HM3341" s="341"/>
      <c r="HN3341" s="341"/>
    </row>
    <row r="3342" spans="220:222" x14ac:dyDescent="0.3">
      <c r="HL3342" s="341"/>
      <c r="HM3342" s="341"/>
      <c r="HN3342" s="341"/>
    </row>
    <row r="3343" spans="220:222" x14ac:dyDescent="0.3">
      <c r="HL3343" s="341"/>
      <c r="HM3343" s="341"/>
      <c r="HN3343" s="341"/>
    </row>
    <row r="3344" spans="220:222" x14ac:dyDescent="0.3">
      <c r="HL3344" s="341"/>
      <c r="HM3344" s="341"/>
      <c r="HN3344" s="341"/>
    </row>
    <row r="3345" spans="220:222" x14ac:dyDescent="0.3">
      <c r="HL3345" s="341"/>
      <c r="HM3345" s="341"/>
      <c r="HN3345" s="341"/>
    </row>
    <row r="3346" spans="220:222" x14ac:dyDescent="0.3">
      <c r="HL3346" s="341"/>
      <c r="HM3346" s="341"/>
      <c r="HN3346" s="341"/>
    </row>
    <row r="3347" spans="220:222" x14ac:dyDescent="0.3">
      <c r="HL3347" s="341"/>
      <c r="HM3347" s="341"/>
      <c r="HN3347" s="341"/>
    </row>
    <row r="3348" spans="220:222" x14ac:dyDescent="0.3">
      <c r="HL3348" s="341"/>
      <c r="HM3348" s="341"/>
      <c r="HN3348" s="341"/>
    </row>
    <row r="3349" spans="220:222" x14ac:dyDescent="0.3">
      <c r="HL3349" s="341"/>
      <c r="HM3349" s="341"/>
      <c r="HN3349" s="341"/>
    </row>
    <row r="3350" spans="220:222" x14ac:dyDescent="0.3">
      <c r="HL3350" s="341"/>
      <c r="HM3350" s="341"/>
      <c r="HN3350" s="341"/>
    </row>
    <row r="3351" spans="220:222" x14ac:dyDescent="0.3">
      <c r="HL3351" s="341"/>
      <c r="HM3351" s="341"/>
      <c r="HN3351" s="341"/>
    </row>
    <row r="3352" spans="220:222" x14ac:dyDescent="0.3">
      <c r="HL3352" s="341"/>
      <c r="HM3352" s="341"/>
      <c r="HN3352" s="341"/>
    </row>
    <row r="3353" spans="220:222" x14ac:dyDescent="0.3">
      <c r="HL3353" s="341"/>
      <c r="HM3353" s="341"/>
      <c r="HN3353" s="341"/>
    </row>
    <row r="3354" spans="220:222" x14ac:dyDescent="0.3">
      <c r="HL3354" s="341"/>
      <c r="HM3354" s="341"/>
      <c r="HN3354" s="341"/>
    </row>
    <row r="3355" spans="220:222" x14ac:dyDescent="0.3">
      <c r="HL3355" s="341"/>
      <c r="HM3355" s="341"/>
      <c r="HN3355" s="341"/>
    </row>
    <row r="3356" spans="220:222" x14ac:dyDescent="0.3">
      <c r="HL3356" s="341"/>
      <c r="HM3356" s="341"/>
      <c r="HN3356" s="341"/>
    </row>
    <row r="3357" spans="220:222" x14ac:dyDescent="0.3">
      <c r="HL3357" s="341"/>
      <c r="HM3357" s="341"/>
      <c r="HN3357" s="341"/>
    </row>
    <row r="3358" spans="220:222" x14ac:dyDescent="0.3">
      <c r="HL3358" s="341"/>
      <c r="HM3358" s="341"/>
      <c r="HN3358" s="341"/>
    </row>
    <row r="3359" spans="220:222" x14ac:dyDescent="0.3">
      <c r="HL3359" s="341"/>
      <c r="HM3359" s="341"/>
      <c r="HN3359" s="341"/>
    </row>
    <row r="3360" spans="220:222" x14ac:dyDescent="0.3">
      <c r="HL3360" s="341"/>
      <c r="HM3360" s="341"/>
      <c r="HN3360" s="341"/>
    </row>
    <row r="3361" spans="220:222" x14ac:dyDescent="0.3">
      <c r="HL3361" s="341"/>
      <c r="HM3361" s="341"/>
      <c r="HN3361" s="341"/>
    </row>
    <row r="3362" spans="220:222" x14ac:dyDescent="0.3">
      <c r="HL3362" s="341"/>
      <c r="HM3362" s="341"/>
      <c r="HN3362" s="341"/>
    </row>
    <row r="3363" spans="220:222" x14ac:dyDescent="0.3">
      <c r="HL3363" s="341"/>
      <c r="HM3363" s="341"/>
      <c r="HN3363" s="341"/>
    </row>
    <row r="3364" spans="220:222" x14ac:dyDescent="0.3">
      <c r="HL3364" s="341"/>
      <c r="HM3364" s="341"/>
      <c r="HN3364" s="341"/>
    </row>
    <row r="3365" spans="220:222" x14ac:dyDescent="0.3">
      <c r="HL3365" s="341"/>
      <c r="HM3365" s="341"/>
      <c r="HN3365" s="341"/>
    </row>
    <row r="3366" spans="220:222" x14ac:dyDescent="0.3">
      <c r="HL3366" s="341"/>
      <c r="HM3366" s="341"/>
      <c r="HN3366" s="341"/>
    </row>
    <row r="3367" spans="220:222" x14ac:dyDescent="0.3">
      <c r="HL3367" s="341"/>
      <c r="HM3367" s="341"/>
      <c r="HN3367" s="341"/>
    </row>
    <row r="3368" spans="220:222" x14ac:dyDescent="0.3">
      <c r="HL3368" s="341"/>
      <c r="HM3368" s="341"/>
      <c r="HN3368" s="341"/>
    </row>
    <row r="3369" spans="220:222" x14ac:dyDescent="0.3">
      <c r="HL3369" s="341"/>
      <c r="HM3369" s="341"/>
      <c r="HN3369" s="341"/>
    </row>
    <row r="3370" spans="220:222" x14ac:dyDescent="0.3">
      <c r="HL3370" s="341"/>
      <c r="HM3370" s="341"/>
      <c r="HN3370" s="341"/>
    </row>
    <row r="3371" spans="220:222" x14ac:dyDescent="0.3">
      <c r="HL3371" s="341"/>
      <c r="HM3371" s="341"/>
      <c r="HN3371" s="341"/>
    </row>
    <row r="3372" spans="220:222" x14ac:dyDescent="0.3">
      <c r="HL3372" s="341"/>
      <c r="HM3372" s="341"/>
      <c r="HN3372" s="341"/>
    </row>
    <row r="3373" spans="220:222" x14ac:dyDescent="0.3">
      <c r="HL3373" s="341"/>
      <c r="HM3373" s="341"/>
      <c r="HN3373" s="341"/>
    </row>
    <row r="3374" spans="220:222" x14ac:dyDescent="0.3">
      <c r="HL3374" s="341"/>
      <c r="HM3374" s="341"/>
      <c r="HN3374" s="341"/>
    </row>
    <row r="3375" spans="220:222" x14ac:dyDescent="0.3">
      <c r="HL3375" s="341"/>
      <c r="HM3375" s="341"/>
      <c r="HN3375" s="341"/>
    </row>
    <row r="3376" spans="220:222" x14ac:dyDescent="0.3">
      <c r="HL3376" s="341"/>
      <c r="HM3376" s="341"/>
      <c r="HN3376" s="341"/>
    </row>
    <row r="3377" spans="220:222" x14ac:dyDescent="0.3">
      <c r="HL3377" s="341"/>
      <c r="HM3377" s="341"/>
      <c r="HN3377" s="341"/>
    </row>
    <row r="3378" spans="220:222" x14ac:dyDescent="0.3">
      <c r="HL3378" s="341"/>
      <c r="HM3378" s="341"/>
      <c r="HN3378" s="341"/>
    </row>
    <row r="3379" spans="220:222" x14ac:dyDescent="0.3">
      <c r="HL3379" s="341"/>
      <c r="HM3379" s="341"/>
      <c r="HN3379" s="341"/>
    </row>
    <row r="3380" spans="220:222" x14ac:dyDescent="0.3">
      <c r="HL3380" s="341"/>
      <c r="HM3380" s="341"/>
      <c r="HN3380" s="341"/>
    </row>
    <row r="3381" spans="220:222" x14ac:dyDescent="0.3">
      <c r="HL3381" s="341"/>
      <c r="HM3381" s="341"/>
      <c r="HN3381" s="341"/>
    </row>
    <row r="3382" spans="220:222" x14ac:dyDescent="0.3">
      <c r="HL3382" s="341"/>
      <c r="HM3382" s="341"/>
      <c r="HN3382" s="341"/>
    </row>
    <row r="3383" spans="220:222" x14ac:dyDescent="0.3">
      <c r="HL3383" s="341"/>
      <c r="HM3383" s="341"/>
      <c r="HN3383" s="341"/>
    </row>
    <row r="3384" spans="220:222" x14ac:dyDescent="0.3">
      <c r="HL3384" s="341"/>
      <c r="HM3384" s="341"/>
      <c r="HN3384" s="341"/>
    </row>
    <row r="3385" spans="220:222" x14ac:dyDescent="0.3">
      <c r="HL3385" s="341"/>
      <c r="HM3385" s="341"/>
      <c r="HN3385" s="341"/>
    </row>
    <row r="3386" spans="220:222" x14ac:dyDescent="0.3">
      <c r="HL3386" s="341"/>
      <c r="HM3386" s="341"/>
      <c r="HN3386" s="341"/>
    </row>
    <row r="3387" spans="220:222" x14ac:dyDescent="0.3">
      <c r="HL3387" s="341"/>
      <c r="HM3387" s="341"/>
      <c r="HN3387" s="341"/>
    </row>
    <row r="3388" spans="220:222" x14ac:dyDescent="0.3">
      <c r="HL3388" s="341"/>
      <c r="HM3388" s="341"/>
      <c r="HN3388" s="341"/>
    </row>
    <row r="3389" spans="220:222" x14ac:dyDescent="0.3">
      <c r="HL3389" s="341"/>
      <c r="HM3389" s="341"/>
      <c r="HN3389" s="341"/>
    </row>
    <row r="3390" spans="220:222" x14ac:dyDescent="0.3">
      <c r="HL3390" s="341"/>
      <c r="HM3390" s="341"/>
      <c r="HN3390" s="341"/>
    </row>
    <row r="3391" spans="220:222" x14ac:dyDescent="0.3">
      <c r="HL3391" s="341"/>
      <c r="HM3391" s="341"/>
      <c r="HN3391" s="341"/>
    </row>
    <row r="3392" spans="220:222" x14ac:dyDescent="0.3">
      <c r="HL3392" s="341"/>
      <c r="HM3392" s="341"/>
      <c r="HN3392" s="341"/>
    </row>
    <row r="3393" spans="220:222" x14ac:dyDescent="0.3">
      <c r="HL3393" s="341"/>
      <c r="HM3393" s="341"/>
      <c r="HN3393" s="341"/>
    </row>
    <row r="3394" spans="220:222" x14ac:dyDescent="0.3">
      <c r="HL3394" s="341"/>
      <c r="HM3394" s="341"/>
      <c r="HN3394" s="341"/>
    </row>
    <row r="3395" spans="220:222" x14ac:dyDescent="0.3">
      <c r="HL3395" s="341"/>
      <c r="HM3395" s="341"/>
      <c r="HN3395" s="341"/>
    </row>
    <row r="3396" spans="220:222" x14ac:dyDescent="0.3">
      <c r="HL3396" s="341"/>
      <c r="HM3396" s="341"/>
      <c r="HN3396" s="341"/>
    </row>
    <row r="3397" spans="220:222" x14ac:dyDescent="0.3">
      <c r="HL3397" s="341"/>
      <c r="HM3397" s="341"/>
      <c r="HN3397" s="341"/>
    </row>
    <row r="3398" spans="220:222" x14ac:dyDescent="0.3">
      <c r="HL3398" s="341"/>
      <c r="HM3398" s="341"/>
      <c r="HN3398" s="341"/>
    </row>
    <row r="3399" spans="220:222" x14ac:dyDescent="0.3">
      <c r="HL3399" s="341"/>
      <c r="HM3399" s="341"/>
      <c r="HN3399" s="341"/>
    </row>
    <row r="3400" spans="220:222" x14ac:dyDescent="0.3">
      <c r="HL3400" s="341"/>
      <c r="HM3400" s="341"/>
      <c r="HN3400" s="341"/>
    </row>
    <row r="3401" spans="220:222" x14ac:dyDescent="0.3">
      <c r="HL3401" s="341"/>
      <c r="HM3401" s="341"/>
      <c r="HN3401" s="341"/>
    </row>
    <row r="3402" spans="220:222" x14ac:dyDescent="0.3">
      <c r="HL3402" s="341"/>
      <c r="HM3402" s="341"/>
      <c r="HN3402" s="341"/>
    </row>
    <row r="3403" spans="220:222" x14ac:dyDescent="0.3">
      <c r="HL3403" s="341"/>
      <c r="HM3403" s="341"/>
      <c r="HN3403" s="341"/>
    </row>
    <row r="3404" spans="220:222" x14ac:dyDescent="0.3">
      <c r="HL3404" s="341"/>
      <c r="HM3404" s="341"/>
      <c r="HN3404" s="341"/>
    </row>
    <row r="3405" spans="220:222" x14ac:dyDescent="0.3">
      <c r="HL3405" s="341"/>
      <c r="HM3405" s="341"/>
      <c r="HN3405" s="341"/>
    </row>
    <row r="3406" spans="220:222" x14ac:dyDescent="0.3">
      <c r="HL3406" s="341"/>
      <c r="HM3406" s="341"/>
      <c r="HN3406" s="341"/>
    </row>
    <row r="3407" spans="220:222" x14ac:dyDescent="0.3">
      <c r="HL3407" s="341"/>
      <c r="HM3407" s="341"/>
      <c r="HN3407" s="341"/>
    </row>
    <row r="3408" spans="220:222" x14ac:dyDescent="0.3">
      <c r="HL3408" s="341"/>
      <c r="HM3408" s="341"/>
      <c r="HN3408" s="341"/>
    </row>
    <row r="3409" spans="220:222" x14ac:dyDescent="0.3">
      <c r="HL3409" s="341"/>
      <c r="HM3409" s="341"/>
      <c r="HN3409" s="341"/>
    </row>
    <row r="3410" spans="220:222" x14ac:dyDescent="0.3">
      <c r="HL3410" s="341"/>
      <c r="HM3410" s="341"/>
      <c r="HN3410" s="341"/>
    </row>
    <row r="3411" spans="220:222" x14ac:dyDescent="0.3">
      <c r="HL3411" s="341"/>
      <c r="HM3411" s="341"/>
      <c r="HN3411" s="341"/>
    </row>
    <row r="3412" spans="220:222" x14ac:dyDescent="0.3">
      <c r="HL3412" s="341"/>
      <c r="HM3412" s="341"/>
      <c r="HN3412" s="341"/>
    </row>
    <row r="3413" spans="220:222" x14ac:dyDescent="0.3">
      <c r="HL3413" s="341"/>
      <c r="HM3413" s="341"/>
      <c r="HN3413" s="341"/>
    </row>
    <row r="3414" spans="220:222" x14ac:dyDescent="0.3">
      <c r="HL3414" s="341"/>
      <c r="HM3414" s="341"/>
      <c r="HN3414" s="341"/>
    </row>
    <row r="3415" spans="220:222" x14ac:dyDescent="0.3">
      <c r="HL3415" s="341"/>
      <c r="HM3415" s="341"/>
      <c r="HN3415" s="341"/>
    </row>
    <row r="3416" spans="220:222" x14ac:dyDescent="0.3">
      <c r="HL3416" s="341"/>
      <c r="HM3416" s="341"/>
      <c r="HN3416" s="341"/>
    </row>
    <row r="3417" spans="220:222" x14ac:dyDescent="0.3">
      <c r="HL3417" s="341"/>
      <c r="HM3417" s="341"/>
      <c r="HN3417" s="341"/>
    </row>
    <row r="3418" spans="220:222" x14ac:dyDescent="0.3">
      <c r="HL3418" s="341"/>
      <c r="HM3418" s="341"/>
      <c r="HN3418" s="341"/>
    </row>
    <row r="3419" spans="220:222" x14ac:dyDescent="0.3">
      <c r="HL3419" s="341"/>
      <c r="HM3419" s="341"/>
      <c r="HN3419" s="341"/>
    </row>
    <row r="3420" spans="220:222" x14ac:dyDescent="0.3">
      <c r="HL3420" s="341"/>
      <c r="HM3420" s="341"/>
      <c r="HN3420" s="341"/>
    </row>
    <row r="3421" spans="220:222" x14ac:dyDescent="0.3">
      <c r="HL3421" s="341"/>
      <c r="HM3421" s="341"/>
      <c r="HN3421" s="341"/>
    </row>
    <row r="3422" spans="220:222" x14ac:dyDescent="0.3">
      <c r="HL3422" s="341"/>
      <c r="HM3422" s="341"/>
      <c r="HN3422" s="341"/>
    </row>
    <row r="3423" spans="220:222" x14ac:dyDescent="0.3">
      <c r="HL3423" s="341"/>
      <c r="HM3423" s="341"/>
      <c r="HN3423" s="341"/>
    </row>
    <row r="3424" spans="220:222" x14ac:dyDescent="0.3">
      <c r="HL3424" s="341"/>
      <c r="HM3424" s="341"/>
      <c r="HN3424" s="341"/>
    </row>
    <row r="3425" spans="220:222" x14ac:dyDescent="0.3">
      <c r="HL3425" s="341"/>
      <c r="HM3425" s="341"/>
      <c r="HN3425" s="341"/>
    </row>
    <row r="3426" spans="220:222" x14ac:dyDescent="0.3">
      <c r="HL3426" s="341"/>
      <c r="HM3426" s="341"/>
      <c r="HN3426" s="341"/>
    </row>
    <row r="3427" spans="220:222" x14ac:dyDescent="0.3">
      <c r="HL3427" s="341"/>
      <c r="HM3427" s="341"/>
      <c r="HN3427" s="341"/>
    </row>
    <row r="3428" spans="220:222" x14ac:dyDescent="0.3">
      <c r="HL3428" s="341"/>
      <c r="HM3428" s="341"/>
      <c r="HN3428" s="341"/>
    </row>
    <row r="3429" spans="220:222" x14ac:dyDescent="0.3">
      <c r="HL3429" s="341"/>
      <c r="HM3429" s="341"/>
      <c r="HN3429" s="341"/>
    </row>
    <row r="3430" spans="220:222" x14ac:dyDescent="0.3">
      <c r="HL3430" s="341"/>
      <c r="HM3430" s="341"/>
      <c r="HN3430" s="341"/>
    </row>
    <row r="3431" spans="220:222" x14ac:dyDescent="0.3">
      <c r="HL3431" s="341"/>
      <c r="HM3431" s="341"/>
      <c r="HN3431" s="341"/>
    </row>
    <row r="3432" spans="220:222" x14ac:dyDescent="0.3">
      <c r="HL3432" s="341"/>
      <c r="HM3432" s="341"/>
      <c r="HN3432" s="341"/>
    </row>
    <row r="3433" spans="220:222" x14ac:dyDescent="0.3">
      <c r="HL3433" s="341"/>
      <c r="HM3433" s="341"/>
      <c r="HN3433" s="341"/>
    </row>
    <row r="3434" spans="220:222" x14ac:dyDescent="0.3">
      <c r="HL3434" s="341"/>
      <c r="HM3434" s="341"/>
      <c r="HN3434" s="341"/>
    </row>
    <row r="3435" spans="220:222" x14ac:dyDescent="0.3">
      <c r="HL3435" s="341"/>
      <c r="HM3435" s="341"/>
      <c r="HN3435" s="341"/>
    </row>
    <row r="3436" spans="220:222" x14ac:dyDescent="0.3">
      <c r="HL3436" s="341"/>
      <c r="HM3436" s="341"/>
      <c r="HN3436" s="341"/>
    </row>
    <row r="3437" spans="220:222" x14ac:dyDescent="0.3">
      <c r="HL3437" s="341"/>
      <c r="HM3437" s="341"/>
      <c r="HN3437" s="341"/>
    </row>
    <row r="3438" spans="220:222" x14ac:dyDescent="0.3">
      <c r="HL3438" s="341"/>
      <c r="HM3438" s="341"/>
      <c r="HN3438" s="341"/>
    </row>
    <row r="3439" spans="220:222" x14ac:dyDescent="0.3">
      <c r="HL3439" s="341"/>
      <c r="HM3439" s="341"/>
      <c r="HN3439" s="341"/>
    </row>
    <row r="3440" spans="220:222" x14ac:dyDescent="0.3">
      <c r="HL3440" s="341"/>
      <c r="HM3440" s="341"/>
      <c r="HN3440" s="341"/>
    </row>
    <row r="3441" spans="220:222" x14ac:dyDescent="0.3">
      <c r="HL3441" s="341"/>
      <c r="HM3441" s="341"/>
      <c r="HN3441" s="341"/>
    </row>
    <row r="3442" spans="220:222" x14ac:dyDescent="0.3">
      <c r="HL3442" s="341"/>
      <c r="HM3442" s="341"/>
      <c r="HN3442" s="341"/>
    </row>
    <row r="3443" spans="220:222" x14ac:dyDescent="0.3">
      <c r="HL3443" s="341"/>
      <c r="HM3443" s="341"/>
      <c r="HN3443" s="341"/>
    </row>
    <row r="3444" spans="220:222" x14ac:dyDescent="0.3">
      <c r="HL3444" s="341"/>
      <c r="HM3444" s="341"/>
      <c r="HN3444" s="341"/>
    </row>
    <row r="3445" spans="220:222" x14ac:dyDescent="0.3">
      <c r="HL3445" s="341"/>
      <c r="HM3445" s="341"/>
      <c r="HN3445" s="341"/>
    </row>
    <row r="3446" spans="220:222" x14ac:dyDescent="0.3">
      <c r="HL3446" s="341"/>
      <c r="HM3446" s="341"/>
      <c r="HN3446" s="341"/>
    </row>
    <row r="3447" spans="220:222" x14ac:dyDescent="0.3">
      <c r="HL3447" s="341"/>
      <c r="HM3447" s="341"/>
      <c r="HN3447" s="341"/>
    </row>
    <row r="3448" spans="220:222" x14ac:dyDescent="0.3">
      <c r="HL3448" s="341"/>
      <c r="HM3448" s="341"/>
      <c r="HN3448" s="341"/>
    </row>
    <row r="3449" spans="220:222" x14ac:dyDescent="0.3">
      <c r="HL3449" s="341"/>
      <c r="HM3449" s="341"/>
      <c r="HN3449" s="341"/>
    </row>
    <row r="3450" spans="220:222" x14ac:dyDescent="0.3">
      <c r="HL3450" s="341"/>
      <c r="HM3450" s="341"/>
      <c r="HN3450" s="341"/>
    </row>
    <row r="3451" spans="220:222" x14ac:dyDescent="0.3">
      <c r="HL3451" s="341"/>
      <c r="HM3451" s="341"/>
      <c r="HN3451" s="341"/>
    </row>
    <row r="3452" spans="220:222" x14ac:dyDescent="0.3">
      <c r="HL3452" s="341"/>
      <c r="HM3452" s="341"/>
      <c r="HN3452" s="341"/>
    </row>
    <row r="3453" spans="220:222" x14ac:dyDescent="0.3">
      <c r="HL3453" s="341"/>
      <c r="HM3453" s="341"/>
      <c r="HN3453" s="341"/>
    </row>
    <row r="3454" spans="220:222" x14ac:dyDescent="0.3">
      <c r="HL3454" s="341"/>
      <c r="HM3454" s="341"/>
      <c r="HN3454" s="341"/>
    </row>
    <row r="3455" spans="220:222" x14ac:dyDescent="0.3">
      <c r="HL3455" s="341"/>
      <c r="HM3455" s="341"/>
      <c r="HN3455" s="341"/>
    </row>
    <row r="3456" spans="220:222" x14ac:dyDescent="0.3">
      <c r="HL3456" s="341"/>
      <c r="HM3456" s="341"/>
      <c r="HN3456" s="341"/>
    </row>
    <row r="3457" spans="220:222" x14ac:dyDescent="0.3">
      <c r="HL3457" s="341"/>
      <c r="HM3457" s="341"/>
      <c r="HN3457" s="341"/>
    </row>
    <row r="3458" spans="220:222" x14ac:dyDescent="0.3">
      <c r="HL3458" s="341"/>
      <c r="HM3458" s="341"/>
      <c r="HN3458" s="341"/>
    </row>
    <row r="3459" spans="220:222" x14ac:dyDescent="0.3">
      <c r="HL3459" s="341"/>
      <c r="HM3459" s="341"/>
      <c r="HN3459" s="341"/>
    </row>
    <row r="3460" spans="220:222" x14ac:dyDescent="0.3">
      <c r="HL3460" s="341"/>
      <c r="HM3460" s="341"/>
      <c r="HN3460" s="341"/>
    </row>
    <row r="3461" spans="220:222" x14ac:dyDescent="0.3">
      <c r="HL3461" s="341"/>
      <c r="HM3461" s="341"/>
      <c r="HN3461" s="341"/>
    </row>
    <row r="3462" spans="220:222" x14ac:dyDescent="0.3">
      <c r="HL3462" s="341"/>
      <c r="HM3462" s="341"/>
      <c r="HN3462" s="341"/>
    </row>
    <row r="3463" spans="220:222" x14ac:dyDescent="0.3">
      <c r="HL3463" s="341"/>
      <c r="HM3463" s="341"/>
      <c r="HN3463" s="341"/>
    </row>
    <row r="3464" spans="220:222" x14ac:dyDescent="0.3">
      <c r="HL3464" s="341"/>
      <c r="HM3464" s="341"/>
      <c r="HN3464" s="341"/>
    </row>
    <row r="3465" spans="220:222" x14ac:dyDescent="0.3">
      <c r="HL3465" s="341"/>
      <c r="HM3465" s="341"/>
      <c r="HN3465" s="341"/>
    </row>
    <row r="3466" spans="220:222" x14ac:dyDescent="0.3">
      <c r="HL3466" s="341"/>
      <c r="HM3466" s="341"/>
      <c r="HN3466" s="341"/>
    </row>
    <row r="3467" spans="220:222" x14ac:dyDescent="0.3">
      <c r="HL3467" s="341"/>
      <c r="HM3467" s="341"/>
      <c r="HN3467" s="341"/>
    </row>
    <row r="3468" spans="220:222" x14ac:dyDescent="0.3">
      <c r="HL3468" s="341"/>
      <c r="HM3468" s="341"/>
      <c r="HN3468" s="341"/>
    </row>
    <row r="3469" spans="220:222" x14ac:dyDescent="0.3">
      <c r="HL3469" s="341"/>
      <c r="HM3469" s="341"/>
      <c r="HN3469" s="341"/>
    </row>
    <row r="3470" spans="220:222" x14ac:dyDescent="0.3">
      <c r="HL3470" s="341"/>
      <c r="HM3470" s="341"/>
      <c r="HN3470" s="341"/>
    </row>
    <row r="3471" spans="220:222" x14ac:dyDescent="0.3">
      <c r="HL3471" s="341"/>
      <c r="HM3471" s="341"/>
      <c r="HN3471" s="341"/>
    </row>
    <row r="3472" spans="220:222" x14ac:dyDescent="0.3">
      <c r="HL3472" s="341"/>
      <c r="HM3472" s="341"/>
      <c r="HN3472" s="341"/>
    </row>
    <row r="3473" spans="220:222" x14ac:dyDescent="0.3">
      <c r="HL3473" s="341"/>
      <c r="HM3473" s="341"/>
      <c r="HN3473" s="341"/>
    </row>
    <row r="3474" spans="220:222" x14ac:dyDescent="0.3">
      <c r="HL3474" s="341"/>
      <c r="HM3474" s="341"/>
      <c r="HN3474" s="341"/>
    </row>
    <row r="3475" spans="220:222" x14ac:dyDescent="0.3">
      <c r="HL3475" s="341"/>
      <c r="HM3475" s="341"/>
      <c r="HN3475" s="341"/>
    </row>
    <row r="3476" spans="220:222" x14ac:dyDescent="0.3">
      <c r="HL3476" s="341"/>
      <c r="HM3476" s="341"/>
      <c r="HN3476" s="341"/>
    </row>
    <row r="3477" spans="220:222" x14ac:dyDescent="0.3">
      <c r="HL3477" s="341"/>
      <c r="HM3477" s="341"/>
      <c r="HN3477" s="341"/>
    </row>
    <row r="3478" spans="220:222" x14ac:dyDescent="0.3">
      <c r="HL3478" s="341"/>
      <c r="HM3478" s="341"/>
      <c r="HN3478" s="341"/>
    </row>
    <row r="3479" spans="220:222" x14ac:dyDescent="0.3">
      <c r="HL3479" s="341"/>
      <c r="HM3479" s="341"/>
      <c r="HN3479" s="341"/>
    </row>
    <row r="3480" spans="220:222" x14ac:dyDescent="0.3">
      <c r="HL3480" s="341"/>
      <c r="HM3480" s="341"/>
      <c r="HN3480" s="341"/>
    </row>
    <row r="3481" spans="220:222" x14ac:dyDescent="0.3">
      <c r="HL3481" s="341"/>
      <c r="HM3481" s="341"/>
      <c r="HN3481" s="341"/>
    </row>
    <row r="3482" spans="220:222" x14ac:dyDescent="0.3">
      <c r="HL3482" s="341"/>
      <c r="HM3482" s="341"/>
      <c r="HN3482" s="341"/>
    </row>
    <row r="3483" spans="220:222" x14ac:dyDescent="0.3">
      <c r="HL3483" s="341"/>
      <c r="HM3483" s="341"/>
      <c r="HN3483" s="341"/>
    </row>
    <row r="3484" spans="220:222" x14ac:dyDescent="0.3">
      <c r="HL3484" s="341"/>
      <c r="HM3484" s="341"/>
      <c r="HN3484" s="341"/>
    </row>
    <row r="3485" spans="220:222" x14ac:dyDescent="0.3">
      <c r="HL3485" s="341"/>
      <c r="HM3485" s="341"/>
      <c r="HN3485" s="341"/>
    </row>
    <row r="3486" spans="220:222" x14ac:dyDescent="0.3">
      <c r="HL3486" s="341"/>
      <c r="HM3486" s="341"/>
      <c r="HN3486" s="341"/>
    </row>
    <row r="3487" spans="220:222" x14ac:dyDescent="0.3">
      <c r="HL3487" s="341"/>
      <c r="HM3487" s="341"/>
      <c r="HN3487" s="341"/>
    </row>
    <row r="3488" spans="220:222" x14ac:dyDescent="0.3">
      <c r="HL3488" s="341"/>
      <c r="HM3488" s="341"/>
      <c r="HN3488" s="341"/>
    </row>
    <row r="3489" spans="220:222" x14ac:dyDescent="0.3">
      <c r="HL3489" s="341"/>
      <c r="HM3489" s="341"/>
      <c r="HN3489" s="341"/>
    </row>
    <row r="3490" spans="220:222" x14ac:dyDescent="0.3">
      <c r="HL3490" s="341"/>
      <c r="HM3490" s="341"/>
      <c r="HN3490" s="341"/>
    </row>
    <row r="3491" spans="220:222" x14ac:dyDescent="0.3">
      <c r="HL3491" s="341"/>
      <c r="HM3491" s="341"/>
      <c r="HN3491" s="341"/>
    </row>
    <row r="3492" spans="220:222" x14ac:dyDescent="0.3">
      <c r="HL3492" s="341"/>
      <c r="HM3492" s="341"/>
      <c r="HN3492" s="341"/>
    </row>
    <row r="3493" spans="220:222" x14ac:dyDescent="0.3">
      <c r="HL3493" s="341"/>
      <c r="HM3493" s="341"/>
      <c r="HN3493" s="341"/>
    </row>
    <row r="3494" spans="220:222" x14ac:dyDescent="0.3">
      <c r="HL3494" s="341"/>
      <c r="HM3494" s="341"/>
      <c r="HN3494" s="341"/>
    </row>
    <row r="3495" spans="220:222" x14ac:dyDescent="0.3">
      <c r="HL3495" s="341"/>
      <c r="HM3495" s="341"/>
      <c r="HN3495" s="341"/>
    </row>
    <row r="3496" spans="220:222" x14ac:dyDescent="0.3">
      <c r="HL3496" s="341"/>
      <c r="HM3496" s="341"/>
      <c r="HN3496" s="341"/>
    </row>
    <row r="3497" spans="220:222" x14ac:dyDescent="0.3">
      <c r="HL3497" s="341"/>
      <c r="HM3497" s="341"/>
      <c r="HN3497" s="341"/>
    </row>
    <row r="3498" spans="220:222" x14ac:dyDescent="0.3">
      <c r="HL3498" s="341"/>
      <c r="HM3498" s="341"/>
      <c r="HN3498" s="341"/>
    </row>
    <row r="3499" spans="220:222" x14ac:dyDescent="0.3">
      <c r="HL3499" s="341"/>
      <c r="HM3499" s="341"/>
      <c r="HN3499" s="341"/>
    </row>
    <row r="3500" spans="220:222" x14ac:dyDescent="0.3">
      <c r="HL3500" s="341"/>
      <c r="HM3500" s="341"/>
      <c r="HN3500" s="341"/>
    </row>
    <row r="3501" spans="220:222" x14ac:dyDescent="0.3">
      <c r="HL3501" s="341"/>
      <c r="HM3501" s="341"/>
      <c r="HN3501" s="341"/>
    </row>
    <row r="3502" spans="220:222" x14ac:dyDescent="0.3">
      <c r="HL3502" s="341"/>
      <c r="HM3502" s="341"/>
      <c r="HN3502" s="341"/>
    </row>
    <row r="3503" spans="220:222" x14ac:dyDescent="0.3">
      <c r="HL3503" s="341"/>
      <c r="HM3503" s="341"/>
      <c r="HN3503" s="341"/>
    </row>
    <row r="3504" spans="220:222" x14ac:dyDescent="0.3">
      <c r="HL3504" s="341"/>
      <c r="HM3504" s="341"/>
      <c r="HN3504" s="341"/>
    </row>
    <row r="3505" spans="220:222" x14ac:dyDescent="0.3">
      <c r="HL3505" s="341"/>
      <c r="HM3505" s="341"/>
      <c r="HN3505" s="341"/>
    </row>
    <row r="3506" spans="220:222" x14ac:dyDescent="0.3">
      <c r="HL3506" s="341"/>
      <c r="HM3506" s="341"/>
      <c r="HN3506" s="341"/>
    </row>
    <row r="3507" spans="220:222" x14ac:dyDescent="0.3">
      <c r="HL3507" s="341"/>
      <c r="HM3507" s="341"/>
      <c r="HN3507" s="341"/>
    </row>
    <row r="3508" spans="220:222" x14ac:dyDescent="0.3">
      <c r="HL3508" s="341"/>
      <c r="HM3508" s="341"/>
      <c r="HN3508" s="341"/>
    </row>
    <row r="3509" spans="220:222" x14ac:dyDescent="0.3">
      <c r="HL3509" s="341"/>
      <c r="HM3509" s="341"/>
      <c r="HN3509" s="341"/>
    </row>
    <row r="3510" spans="220:222" x14ac:dyDescent="0.3">
      <c r="HL3510" s="341"/>
      <c r="HM3510" s="341"/>
      <c r="HN3510" s="341"/>
    </row>
    <row r="3511" spans="220:222" x14ac:dyDescent="0.3">
      <c r="HL3511" s="341"/>
      <c r="HM3511" s="341"/>
      <c r="HN3511" s="341"/>
    </row>
    <row r="3512" spans="220:222" x14ac:dyDescent="0.3">
      <c r="HL3512" s="341"/>
      <c r="HM3512" s="341"/>
      <c r="HN3512" s="341"/>
    </row>
    <row r="3513" spans="220:222" x14ac:dyDescent="0.3">
      <c r="HL3513" s="341"/>
      <c r="HM3513" s="341"/>
      <c r="HN3513" s="341"/>
    </row>
    <row r="3514" spans="220:222" x14ac:dyDescent="0.3">
      <c r="HL3514" s="341"/>
      <c r="HM3514" s="341"/>
      <c r="HN3514" s="341"/>
    </row>
    <row r="3515" spans="220:222" x14ac:dyDescent="0.3">
      <c r="HL3515" s="341"/>
      <c r="HM3515" s="341"/>
      <c r="HN3515" s="341"/>
    </row>
    <row r="3516" spans="220:222" x14ac:dyDescent="0.3">
      <c r="HL3516" s="341"/>
      <c r="HM3516" s="341"/>
      <c r="HN3516" s="341"/>
    </row>
    <row r="3517" spans="220:222" x14ac:dyDescent="0.3">
      <c r="HL3517" s="341"/>
      <c r="HM3517" s="341"/>
      <c r="HN3517" s="341"/>
    </row>
    <row r="3518" spans="220:222" x14ac:dyDescent="0.3">
      <c r="HL3518" s="341"/>
      <c r="HM3518" s="341"/>
      <c r="HN3518" s="341"/>
    </row>
    <row r="3519" spans="220:222" x14ac:dyDescent="0.3">
      <c r="HL3519" s="341"/>
      <c r="HM3519" s="341"/>
      <c r="HN3519" s="341"/>
    </row>
    <row r="3520" spans="220:222" x14ac:dyDescent="0.3">
      <c r="HL3520" s="341"/>
      <c r="HM3520" s="341"/>
      <c r="HN3520" s="341"/>
    </row>
    <row r="3521" spans="220:222" x14ac:dyDescent="0.3">
      <c r="HL3521" s="341"/>
      <c r="HM3521" s="341"/>
      <c r="HN3521" s="341"/>
    </row>
    <row r="3522" spans="220:222" x14ac:dyDescent="0.3">
      <c r="HL3522" s="341"/>
      <c r="HM3522" s="341"/>
      <c r="HN3522" s="341"/>
    </row>
    <row r="3523" spans="220:222" x14ac:dyDescent="0.3">
      <c r="HL3523" s="341"/>
      <c r="HM3523" s="341"/>
      <c r="HN3523" s="341"/>
    </row>
    <row r="3524" spans="220:222" x14ac:dyDescent="0.3">
      <c r="HL3524" s="341"/>
      <c r="HM3524" s="341"/>
      <c r="HN3524" s="341"/>
    </row>
    <row r="3525" spans="220:222" x14ac:dyDescent="0.3">
      <c r="HL3525" s="341"/>
      <c r="HM3525" s="341"/>
      <c r="HN3525" s="341"/>
    </row>
    <row r="3526" spans="220:222" x14ac:dyDescent="0.3">
      <c r="HL3526" s="341"/>
      <c r="HM3526" s="341"/>
      <c r="HN3526" s="341"/>
    </row>
    <row r="3527" spans="220:222" x14ac:dyDescent="0.3">
      <c r="HL3527" s="341"/>
      <c r="HM3527" s="341"/>
      <c r="HN3527" s="341"/>
    </row>
    <row r="3528" spans="220:222" x14ac:dyDescent="0.3">
      <c r="HL3528" s="341"/>
      <c r="HM3528" s="341"/>
      <c r="HN3528" s="341"/>
    </row>
    <row r="3529" spans="220:222" x14ac:dyDescent="0.3">
      <c r="HL3529" s="341"/>
      <c r="HM3529" s="341"/>
      <c r="HN3529" s="341"/>
    </row>
    <row r="3530" spans="220:222" x14ac:dyDescent="0.3">
      <c r="HL3530" s="341"/>
      <c r="HM3530" s="341"/>
      <c r="HN3530" s="341"/>
    </row>
    <row r="3531" spans="220:222" x14ac:dyDescent="0.3">
      <c r="HL3531" s="341"/>
      <c r="HM3531" s="341"/>
      <c r="HN3531" s="341"/>
    </row>
    <row r="3532" spans="220:222" x14ac:dyDescent="0.3">
      <c r="HL3532" s="341"/>
      <c r="HM3532" s="341"/>
      <c r="HN3532" s="341"/>
    </row>
    <row r="3533" spans="220:222" x14ac:dyDescent="0.3">
      <c r="HL3533" s="341"/>
      <c r="HM3533" s="341"/>
      <c r="HN3533" s="341"/>
    </row>
    <row r="3534" spans="220:222" x14ac:dyDescent="0.3">
      <c r="HL3534" s="341"/>
      <c r="HM3534" s="341"/>
      <c r="HN3534" s="341"/>
    </row>
    <row r="3535" spans="220:222" x14ac:dyDescent="0.3">
      <c r="HL3535" s="341"/>
      <c r="HM3535" s="341"/>
      <c r="HN3535" s="341"/>
    </row>
    <row r="3536" spans="220:222" x14ac:dyDescent="0.3">
      <c r="HL3536" s="341"/>
      <c r="HM3536" s="341"/>
      <c r="HN3536" s="341"/>
    </row>
    <row r="3537" spans="220:222" x14ac:dyDescent="0.3">
      <c r="HL3537" s="341"/>
      <c r="HM3537" s="341"/>
      <c r="HN3537" s="341"/>
    </row>
    <row r="3538" spans="220:222" x14ac:dyDescent="0.3">
      <c r="HL3538" s="341"/>
      <c r="HM3538" s="341"/>
      <c r="HN3538" s="341"/>
    </row>
    <row r="3539" spans="220:222" x14ac:dyDescent="0.3">
      <c r="HL3539" s="341"/>
      <c r="HM3539" s="341"/>
      <c r="HN3539" s="341"/>
    </row>
    <row r="3540" spans="220:222" x14ac:dyDescent="0.3">
      <c r="HL3540" s="341"/>
      <c r="HM3540" s="341"/>
      <c r="HN3540" s="341"/>
    </row>
    <row r="3541" spans="220:222" x14ac:dyDescent="0.3">
      <c r="HL3541" s="341"/>
      <c r="HM3541" s="341"/>
      <c r="HN3541" s="341"/>
    </row>
    <row r="3542" spans="220:222" x14ac:dyDescent="0.3">
      <c r="HL3542" s="341"/>
      <c r="HM3542" s="341"/>
      <c r="HN3542" s="341"/>
    </row>
    <row r="3543" spans="220:222" x14ac:dyDescent="0.3">
      <c r="HL3543" s="341"/>
      <c r="HM3543" s="341"/>
      <c r="HN3543" s="341"/>
    </row>
    <row r="3544" spans="220:222" x14ac:dyDescent="0.3">
      <c r="HL3544" s="341"/>
      <c r="HM3544" s="341"/>
      <c r="HN3544" s="341"/>
    </row>
    <row r="3545" spans="220:222" x14ac:dyDescent="0.3">
      <c r="HL3545" s="341"/>
      <c r="HM3545" s="341"/>
      <c r="HN3545" s="341"/>
    </row>
    <row r="3546" spans="220:222" x14ac:dyDescent="0.3">
      <c r="HL3546" s="341"/>
      <c r="HM3546" s="341"/>
      <c r="HN3546" s="341"/>
    </row>
    <row r="3547" spans="220:222" x14ac:dyDescent="0.3">
      <c r="HL3547" s="341"/>
      <c r="HM3547" s="341"/>
      <c r="HN3547" s="341"/>
    </row>
    <row r="3548" spans="220:222" x14ac:dyDescent="0.3">
      <c r="HL3548" s="341"/>
      <c r="HM3548" s="341"/>
      <c r="HN3548" s="341"/>
    </row>
    <row r="3549" spans="220:222" x14ac:dyDescent="0.3">
      <c r="HL3549" s="341"/>
      <c r="HM3549" s="341"/>
      <c r="HN3549" s="341"/>
    </row>
    <row r="3550" spans="220:222" x14ac:dyDescent="0.3">
      <c r="HL3550" s="341"/>
      <c r="HM3550" s="341"/>
      <c r="HN3550" s="341"/>
    </row>
    <row r="3551" spans="220:222" x14ac:dyDescent="0.3">
      <c r="HL3551" s="341"/>
      <c r="HM3551" s="341"/>
      <c r="HN3551" s="341"/>
    </row>
    <row r="3552" spans="220:222" x14ac:dyDescent="0.3">
      <c r="HL3552" s="341"/>
      <c r="HM3552" s="341"/>
      <c r="HN3552" s="341"/>
    </row>
    <row r="3553" spans="220:222" x14ac:dyDescent="0.3">
      <c r="HL3553" s="341"/>
      <c r="HM3553" s="341"/>
      <c r="HN3553" s="341"/>
    </row>
    <row r="3554" spans="220:222" x14ac:dyDescent="0.3">
      <c r="HL3554" s="341"/>
      <c r="HM3554" s="341"/>
      <c r="HN3554" s="341"/>
    </row>
    <row r="3555" spans="220:222" x14ac:dyDescent="0.3">
      <c r="HL3555" s="341"/>
      <c r="HM3555" s="341"/>
      <c r="HN3555" s="341"/>
    </row>
    <row r="3556" spans="220:222" x14ac:dyDescent="0.3">
      <c r="HL3556" s="341"/>
      <c r="HM3556" s="341"/>
      <c r="HN3556" s="341"/>
    </row>
    <row r="3557" spans="220:222" x14ac:dyDescent="0.3">
      <c r="HL3557" s="341"/>
      <c r="HM3557" s="341"/>
      <c r="HN3557" s="341"/>
    </row>
    <row r="3558" spans="220:222" x14ac:dyDescent="0.3">
      <c r="HL3558" s="341"/>
      <c r="HM3558" s="341"/>
      <c r="HN3558" s="341"/>
    </row>
    <row r="3559" spans="220:222" x14ac:dyDescent="0.3">
      <c r="HL3559" s="341"/>
      <c r="HM3559" s="341"/>
      <c r="HN3559" s="341"/>
    </row>
    <row r="3560" spans="220:222" x14ac:dyDescent="0.3">
      <c r="HL3560" s="341"/>
      <c r="HM3560" s="341"/>
      <c r="HN3560" s="341"/>
    </row>
    <row r="3561" spans="220:222" x14ac:dyDescent="0.3">
      <c r="HL3561" s="341"/>
      <c r="HM3561" s="341"/>
      <c r="HN3561" s="341"/>
    </row>
    <row r="3562" spans="220:222" x14ac:dyDescent="0.3">
      <c r="HL3562" s="341"/>
      <c r="HM3562" s="341"/>
      <c r="HN3562" s="341"/>
    </row>
    <row r="3563" spans="220:222" x14ac:dyDescent="0.3">
      <c r="HL3563" s="341"/>
      <c r="HM3563" s="341"/>
      <c r="HN3563" s="341"/>
    </row>
    <row r="3564" spans="220:222" x14ac:dyDescent="0.3">
      <c r="HL3564" s="341"/>
      <c r="HM3564" s="341"/>
      <c r="HN3564" s="341"/>
    </row>
    <row r="3565" spans="220:222" x14ac:dyDescent="0.3">
      <c r="HL3565" s="341"/>
      <c r="HM3565" s="341"/>
      <c r="HN3565" s="341"/>
    </row>
    <row r="3566" spans="220:222" x14ac:dyDescent="0.3">
      <c r="HL3566" s="341"/>
      <c r="HM3566" s="341"/>
      <c r="HN3566" s="341"/>
    </row>
    <row r="3567" spans="220:222" x14ac:dyDescent="0.3">
      <c r="HL3567" s="341"/>
      <c r="HM3567" s="341"/>
      <c r="HN3567" s="341"/>
    </row>
    <row r="3568" spans="220:222" x14ac:dyDescent="0.3">
      <c r="HL3568" s="341"/>
      <c r="HM3568" s="341"/>
      <c r="HN3568" s="341"/>
    </row>
    <row r="3569" spans="220:222" x14ac:dyDescent="0.3">
      <c r="HL3569" s="341"/>
      <c r="HM3569" s="341"/>
      <c r="HN3569" s="341"/>
    </row>
    <row r="3570" spans="220:222" x14ac:dyDescent="0.3">
      <c r="HL3570" s="341"/>
      <c r="HM3570" s="341"/>
      <c r="HN3570" s="341"/>
    </row>
    <row r="3571" spans="220:222" x14ac:dyDescent="0.3">
      <c r="HL3571" s="341"/>
      <c r="HM3571" s="341"/>
      <c r="HN3571" s="341"/>
    </row>
    <row r="3572" spans="220:222" x14ac:dyDescent="0.3">
      <c r="HL3572" s="341"/>
      <c r="HM3572" s="341"/>
      <c r="HN3572" s="341"/>
    </row>
    <row r="3573" spans="220:222" x14ac:dyDescent="0.3">
      <c r="HL3573" s="341"/>
      <c r="HM3573" s="341"/>
      <c r="HN3573" s="341"/>
    </row>
    <row r="3574" spans="220:222" x14ac:dyDescent="0.3">
      <c r="HL3574" s="341"/>
      <c r="HM3574" s="341"/>
      <c r="HN3574" s="341"/>
    </row>
    <row r="3575" spans="220:222" x14ac:dyDescent="0.3">
      <c r="HL3575" s="341"/>
      <c r="HM3575" s="341"/>
      <c r="HN3575" s="341"/>
    </row>
    <row r="3576" spans="220:222" x14ac:dyDescent="0.3">
      <c r="HL3576" s="341"/>
      <c r="HM3576" s="341"/>
      <c r="HN3576" s="341"/>
    </row>
    <row r="3577" spans="220:222" x14ac:dyDescent="0.3">
      <c r="HL3577" s="341"/>
      <c r="HM3577" s="341"/>
      <c r="HN3577" s="341"/>
    </row>
    <row r="3578" spans="220:222" x14ac:dyDescent="0.3">
      <c r="HL3578" s="341"/>
      <c r="HM3578" s="341"/>
      <c r="HN3578" s="341"/>
    </row>
    <row r="3579" spans="220:222" x14ac:dyDescent="0.3">
      <c r="HL3579" s="341"/>
      <c r="HM3579" s="341"/>
      <c r="HN3579" s="341"/>
    </row>
    <row r="3580" spans="220:222" x14ac:dyDescent="0.3">
      <c r="HL3580" s="341"/>
      <c r="HM3580" s="341"/>
      <c r="HN3580" s="341"/>
    </row>
    <row r="3581" spans="220:222" x14ac:dyDescent="0.3">
      <c r="HL3581" s="341"/>
      <c r="HM3581" s="341"/>
      <c r="HN3581" s="341"/>
    </row>
    <row r="3582" spans="220:222" x14ac:dyDescent="0.3">
      <c r="HL3582" s="341"/>
      <c r="HM3582" s="341"/>
      <c r="HN3582" s="341"/>
    </row>
    <row r="3583" spans="220:222" x14ac:dyDescent="0.3">
      <c r="HL3583" s="341"/>
      <c r="HM3583" s="341"/>
      <c r="HN3583" s="341"/>
    </row>
    <row r="3584" spans="220:222" x14ac:dyDescent="0.3">
      <c r="HL3584" s="341"/>
      <c r="HM3584" s="341"/>
      <c r="HN3584" s="341"/>
    </row>
    <row r="3585" spans="220:222" x14ac:dyDescent="0.3">
      <c r="HL3585" s="341"/>
      <c r="HM3585" s="341"/>
      <c r="HN3585" s="341"/>
    </row>
    <row r="3586" spans="220:222" x14ac:dyDescent="0.3">
      <c r="HL3586" s="341"/>
      <c r="HM3586" s="341"/>
      <c r="HN3586" s="341"/>
    </row>
    <row r="3587" spans="220:222" x14ac:dyDescent="0.3">
      <c r="HL3587" s="341"/>
      <c r="HM3587" s="341"/>
      <c r="HN3587" s="341"/>
    </row>
    <row r="3588" spans="220:222" x14ac:dyDescent="0.3">
      <c r="HL3588" s="341"/>
      <c r="HM3588" s="341"/>
      <c r="HN3588" s="341"/>
    </row>
    <row r="3589" spans="220:222" x14ac:dyDescent="0.3">
      <c r="HL3589" s="341"/>
      <c r="HM3589" s="341"/>
      <c r="HN3589" s="341"/>
    </row>
    <row r="3590" spans="220:222" x14ac:dyDescent="0.3">
      <c r="HL3590" s="341"/>
      <c r="HM3590" s="341"/>
      <c r="HN3590" s="341"/>
    </row>
    <row r="3591" spans="220:222" x14ac:dyDescent="0.3">
      <c r="HL3591" s="341"/>
      <c r="HM3591" s="341"/>
      <c r="HN3591" s="341"/>
    </row>
    <row r="3592" spans="220:222" x14ac:dyDescent="0.3">
      <c r="HL3592" s="341"/>
      <c r="HM3592" s="341"/>
      <c r="HN3592" s="341"/>
    </row>
    <row r="3593" spans="220:222" x14ac:dyDescent="0.3">
      <c r="HL3593" s="341"/>
      <c r="HM3593" s="341"/>
      <c r="HN3593" s="341"/>
    </row>
    <row r="3594" spans="220:222" x14ac:dyDescent="0.3">
      <c r="HL3594" s="341"/>
      <c r="HM3594" s="341"/>
      <c r="HN3594" s="341"/>
    </row>
    <row r="3595" spans="220:222" x14ac:dyDescent="0.3">
      <c r="HL3595" s="341"/>
      <c r="HM3595" s="341"/>
      <c r="HN3595" s="341"/>
    </row>
    <row r="3596" spans="220:222" x14ac:dyDescent="0.3">
      <c r="HL3596" s="341"/>
      <c r="HM3596" s="341"/>
      <c r="HN3596" s="341"/>
    </row>
    <row r="3597" spans="220:222" x14ac:dyDescent="0.3">
      <c r="HL3597" s="341"/>
      <c r="HM3597" s="341"/>
      <c r="HN3597" s="341"/>
    </row>
    <row r="3598" spans="220:222" x14ac:dyDescent="0.3">
      <c r="HL3598" s="341"/>
      <c r="HM3598" s="341"/>
      <c r="HN3598" s="341"/>
    </row>
    <row r="3599" spans="220:222" x14ac:dyDescent="0.3">
      <c r="HL3599" s="341"/>
      <c r="HM3599" s="341"/>
      <c r="HN3599" s="341"/>
    </row>
    <row r="3600" spans="220:222" x14ac:dyDescent="0.3">
      <c r="HL3600" s="341"/>
      <c r="HM3600" s="341"/>
      <c r="HN3600" s="341"/>
    </row>
    <row r="3601" spans="220:222" x14ac:dyDescent="0.3">
      <c r="HL3601" s="341"/>
      <c r="HM3601" s="341"/>
      <c r="HN3601" s="341"/>
    </row>
    <row r="3602" spans="220:222" x14ac:dyDescent="0.3">
      <c r="HL3602" s="341"/>
      <c r="HM3602" s="341"/>
      <c r="HN3602" s="341"/>
    </row>
    <row r="3603" spans="220:222" x14ac:dyDescent="0.3">
      <c r="HL3603" s="341"/>
      <c r="HM3603" s="341"/>
      <c r="HN3603" s="341"/>
    </row>
    <row r="3604" spans="220:222" x14ac:dyDescent="0.3">
      <c r="HL3604" s="341"/>
      <c r="HM3604" s="341"/>
      <c r="HN3604" s="341"/>
    </row>
    <row r="3605" spans="220:222" x14ac:dyDescent="0.3">
      <c r="HL3605" s="341"/>
      <c r="HM3605" s="341"/>
      <c r="HN3605" s="341"/>
    </row>
    <row r="3606" spans="220:222" x14ac:dyDescent="0.3">
      <c r="HL3606" s="341"/>
      <c r="HM3606" s="341"/>
      <c r="HN3606" s="341"/>
    </row>
    <row r="3607" spans="220:222" x14ac:dyDescent="0.3">
      <c r="HL3607" s="341"/>
      <c r="HM3607" s="341"/>
      <c r="HN3607" s="341"/>
    </row>
    <row r="3608" spans="220:222" x14ac:dyDescent="0.3">
      <c r="HL3608" s="341"/>
      <c r="HM3608" s="341"/>
      <c r="HN3608" s="341"/>
    </row>
    <row r="3609" spans="220:222" x14ac:dyDescent="0.3">
      <c r="HL3609" s="341"/>
      <c r="HM3609" s="341"/>
      <c r="HN3609" s="341"/>
    </row>
    <row r="3610" spans="220:222" x14ac:dyDescent="0.3">
      <c r="HL3610" s="341"/>
      <c r="HM3610" s="341"/>
      <c r="HN3610" s="341"/>
    </row>
    <row r="3611" spans="220:222" x14ac:dyDescent="0.3">
      <c r="HL3611" s="341"/>
      <c r="HM3611" s="341"/>
      <c r="HN3611" s="341"/>
    </row>
    <row r="3612" spans="220:222" x14ac:dyDescent="0.3">
      <c r="HL3612" s="341"/>
      <c r="HM3612" s="341"/>
      <c r="HN3612" s="341"/>
    </row>
    <row r="3613" spans="220:222" x14ac:dyDescent="0.3">
      <c r="HL3613" s="341"/>
      <c r="HM3613" s="341"/>
      <c r="HN3613" s="341"/>
    </row>
    <row r="3614" spans="220:222" x14ac:dyDescent="0.3">
      <c r="HL3614" s="341"/>
      <c r="HM3614" s="341"/>
      <c r="HN3614" s="341"/>
    </row>
    <row r="3615" spans="220:222" x14ac:dyDescent="0.3">
      <c r="HL3615" s="341"/>
      <c r="HM3615" s="341"/>
      <c r="HN3615" s="341"/>
    </row>
    <row r="3616" spans="220:222" x14ac:dyDescent="0.3">
      <c r="HL3616" s="341"/>
      <c r="HM3616" s="341"/>
      <c r="HN3616" s="341"/>
    </row>
    <row r="3617" spans="220:222" x14ac:dyDescent="0.3">
      <c r="HL3617" s="341"/>
      <c r="HM3617" s="341"/>
      <c r="HN3617" s="341"/>
    </row>
    <row r="3618" spans="220:222" x14ac:dyDescent="0.3">
      <c r="HL3618" s="341"/>
      <c r="HM3618" s="341"/>
      <c r="HN3618" s="341"/>
    </row>
    <row r="3619" spans="220:222" x14ac:dyDescent="0.3">
      <c r="HL3619" s="341"/>
      <c r="HM3619" s="341"/>
      <c r="HN3619" s="341"/>
    </row>
    <row r="3620" spans="220:222" x14ac:dyDescent="0.3">
      <c r="HL3620" s="341"/>
      <c r="HM3620" s="341"/>
      <c r="HN3620" s="341"/>
    </row>
    <row r="3621" spans="220:222" x14ac:dyDescent="0.3">
      <c r="HL3621" s="341"/>
      <c r="HM3621" s="341"/>
      <c r="HN3621" s="341"/>
    </row>
    <row r="3622" spans="220:222" x14ac:dyDescent="0.3">
      <c r="HL3622" s="341"/>
      <c r="HM3622" s="341"/>
      <c r="HN3622" s="341"/>
    </row>
    <row r="3623" spans="220:222" x14ac:dyDescent="0.3">
      <c r="HL3623" s="341"/>
      <c r="HM3623" s="341"/>
      <c r="HN3623" s="341"/>
    </row>
    <row r="3624" spans="220:222" x14ac:dyDescent="0.3">
      <c r="HL3624" s="341"/>
      <c r="HM3624" s="341"/>
      <c r="HN3624" s="341"/>
    </row>
    <row r="3625" spans="220:222" x14ac:dyDescent="0.3">
      <c r="HL3625" s="341"/>
      <c r="HM3625" s="341"/>
      <c r="HN3625" s="341"/>
    </row>
    <row r="3626" spans="220:222" x14ac:dyDescent="0.3">
      <c r="HL3626" s="341"/>
      <c r="HM3626" s="341"/>
      <c r="HN3626" s="341"/>
    </row>
    <row r="3627" spans="220:222" x14ac:dyDescent="0.3">
      <c r="HL3627" s="341"/>
      <c r="HM3627" s="341"/>
      <c r="HN3627" s="341"/>
    </row>
    <row r="3628" spans="220:222" x14ac:dyDescent="0.3">
      <c r="HL3628" s="341"/>
      <c r="HM3628" s="341"/>
      <c r="HN3628" s="341"/>
    </row>
    <row r="3629" spans="220:222" x14ac:dyDescent="0.3">
      <c r="HL3629" s="341"/>
      <c r="HM3629" s="341"/>
      <c r="HN3629" s="341"/>
    </row>
    <row r="3630" spans="220:222" x14ac:dyDescent="0.3">
      <c r="HL3630" s="341"/>
      <c r="HM3630" s="341"/>
      <c r="HN3630" s="341"/>
    </row>
    <row r="3631" spans="220:222" x14ac:dyDescent="0.3">
      <c r="HL3631" s="341"/>
      <c r="HM3631" s="341"/>
      <c r="HN3631" s="341"/>
    </row>
    <row r="3632" spans="220:222" x14ac:dyDescent="0.3">
      <c r="HL3632" s="341"/>
      <c r="HM3632" s="341"/>
      <c r="HN3632" s="341"/>
    </row>
    <row r="3633" spans="220:222" x14ac:dyDescent="0.3">
      <c r="HL3633" s="341"/>
      <c r="HM3633" s="341"/>
      <c r="HN3633" s="341"/>
    </row>
    <row r="3634" spans="220:222" x14ac:dyDescent="0.3">
      <c r="HL3634" s="341"/>
      <c r="HM3634" s="341"/>
      <c r="HN3634" s="341"/>
    </row>
    <row r="3635" spans="220:222" x14ac:dyDescent="0.3">
      <c r="HL3635" s="341"/>
      <c r="HM3635" s="341"/>
      <c r="HN3635" s="341"/>
    </row>
    <row r="3636" spans="220:222" x14ac:dyDescent="0.3">
      <c r="HL3636" s="341"/>
      <c r="HM3636" s="341"/>
      <c r="HN3636" s="341"/>
    </row>
    <row r="3637" spans="220:222" x14ac:dyDescent="0.3">
      <c r="HL3637" s="341"/>
      <c r="HM3637" s="341"/>
      <c r="HN3637" s="341"/>
    </row>
    <row r="3638" spans="220:222" x14ac:dyDescent="0.3">
      <c r="HL3638" s="341"/>
      <c r="HM3638" s="341"/>
      <c r="HN3638" s="341"/>
    </row>
    <row r="3639" spans="220:222" x14ac:dyDescent="0.3">
      <c r="HL3639" s="341"/>
      <c r="HM3639" s="341"/>
      <c r="HN3639" s="341"/>
    </row>
    <row r="3640" spans="220:222" x14ac:dyDescent="0.3">
      <c r="HL3640" s="341"/>
      <c r="HM3640" s="341"/>
      <c r="HN3640" s="341"/>
    </row>
    <row r="3641" spans="220:222" x14ac:dyDescent="0.3">
      <c r="HL3641" s="341"/>
      <c r="HM3641" s="341"/>
      <c r="HN3641" s="341"/>
    </row>
    <row r="3642" spans="220:222" x14ac:dyDescent="0.3">
      <c r="HL3642" s="341"/>
      <c r="HM3642" s="341"/>
      <c r="HN3642" s="341"/>
    </row>
    <row r="3643" spans="220:222" x14ac:dyDescent="0.3">
      <c r="HL3643" s="341"/>
      <c r="HM3643" s="341"/>
      <c r="HN3643" s="341"/>
    </row>
    <row r="3644" spans="220:222" x14ac:dyDescent="0.3">
      <c r="HL3644" s="341"/>
      <c r="HM3644" s="341"/>
      <c r="HN3644" s="341"/>
    </row>
    <row r="3645" spans="220:222" x14ac:dyDescent="0.3">
      <c r="HL3645" s="341"/>
      <c r="HM3645" s="341"/>
      <c r="HN3645" s="341"/>
    </row>
    <row r="3646" spans="220:222" x14ac:dyDescent="0.3">
      <c r="HL3646" s="341"/>
      <c r="HM3646" s="341"/>
      <c r="HN3646" s="341"/>
    </row>
    <row r="3647" spans="220:222" x14ac:dyDescent="0.3">
      <c r="HL3647" s="341"/>
      <c r="HM3647" s="341"/>
      <c r="HN3647" s="341"/>
    </row>
    <row r="3648" spans="220:222" x14ac:dyDescent="0.3">
      <c r="HL3648" s="341"/>
      <c r="HM3648" s="341"/>
      <c r="HN3648" s="341"/>
    </row>
    <row r="3649" spans="220:222" x14ac:dyDescent="0.3">
      <c r="HL3649" s="341"/>
      <c r="HM3649" s="341"/>
      <c r="HN3649" s="341"/>
    </row>
    <row r="3650" spans="220:222" x14ac:dyDescent="0.3">
      <c r="HL3650" s="341"/>
      <c r="HM3650" s="341"/>
      <c r="HN3650" s="341"/>
    </row>
    <row r="3651" spans="220:222" x14ac:dyDescent="0.3">
      <c r="HL3651" s="341"/>
      <c r="HM3651" s="341"/>
      <c r="HN3651" s="341"/>
    </row>
    <row r="3652" spans="220:222" x14ac:dyDescent="0.3">
      <c r="HL3652" s="341"/>
      <c r="HM3652" s="341"/>
      <c r="HN3652" s="341"/>
    </row>
    <row r="3653" spans="220:222" x14ac:dyDescent="0.3">
      <c r="HL3653" s="341"/>
      <c r="HM3653" s="341"/>
      <c r="HN3653" s="341"/>
    </row>
    <row r="3654" spans="220:222" x14ac:dyDescent="0.3">
      <c r="HL3654" s="341"/>
      <c r="HM3654" s="341"/>
      <c r="HN3654" s="341"/>
    </row>
    <row r="3655" spans="220:222" x14ac:dyDescent="0.3">
      <c r="HL3655" s="341"/>
      <c r="HM3655" s="341"/>
      <c r="HN3655" s="341"/>
    </row>
    <row r="3656" spans="220:222" x14ac:dyDescent="0.3">
      <c r="HL3656" s="341"/>
      <c r="HM3656" s="341"/>
      <c r="HN3656" s="341"/>
    </row>
    <row r="3657" spans="220:222" x14ac:dyDescent="0.3">
      <c r="HL3657" s="341"/>
      <c r="HM3657" s="341"/>
      <c r="HN3657" s="341"/>
    </row>
    <row r="3658" spans="220:222" x14ac:dyDescent="0.3">
      <c r="HL3658" s="341"/>
      <c r="HM3658" s="341"/>
      <c r="HN3658" s="341"/>
    </row>
    <row r="3659" spans="220:222" x14ac:dyDescent="0.3">
      <c r="HL3659" s="341"/>
      <c r="HM3659" s="341"/>
      <c r="HN3659" s="341"/>
    </row>
    <row r="3660" spans="220:222" x14ac:dyDescent="0.3">
      <c r="HL3660" s="341"/>
      <c r="HM3660" s="341"/>
      <c r="HN3660" s="341"/>
    </row>
    <row r="3661" spans="220:222" x14ac:dyDescent="0.3">
      <c r="HL3661" s="341"/>
      <c r="HM3661" s="341"/>
      <c r="HN3661" s="341"/>
    </row>
    <row r="3662" spans="220:222" x14ac:dyDescent="0.3">
      <c r="HL3662" s="341"/>
      <c r="HM3662" s="341"/>
      <c r="HN3662" s="341"/>
    </row>
    <row r="3663" spans="220:222" x14ac:dyDescent="0.3">
      <c r="HL3663" s="341"/>
      <c r="HM3663" s="341"/>
      <c r="HN3663" s="341"/>
    </row>
    <row r="3664" spans="220:222" x14ac:dyDescent="0.3">
      <c r="HL3664" s="341"/>
      <c r="HM3664" s="341"/>
      <c r="HN3664" s="341"/>
    </row>
    <row r="3665" spans="220:222" x14ac:dyDescent="0.3">
      <c r="HL3665" s="341"/>
      <c r="HM3665" s="341"/>
      <c r="HN3665" s="341"/>
    </row>
    <row r="3666" spans="220:222" x14ac:dyDescent="0.3">
      <c r="HL3666" s="341"/>
      <c r="HM3666" s="341"/>
      <c r="HN3666" s="341"/>
    </row>
    <row r="3667" spans="220:222" x14ac:dyDescent="0.3">
      <c r="HL3667" s="341"/>
      <c r="HM3667" s="341"/>
      <c r="HN3667" s="341"/>
    </row>
    <row r="3668" spans="220:222" x14ac:dyDescent="0.3">
      <c r="HL3668" s="341"/>
      <c r="HM3668" s="341"/>
      <c r="HN3668" s="341"/>
    </row>
    <row r="3669" spans="220:222" x14ac:dyDescent="0.3">
      <c r="HL3669" s="341"/>
      <c r="HM3669" s="341"/>
      <c r="HN3669" s="341"/>
    </row>
    <row r="3670" spans="220:222" x14ac:dyDescent="0.3">
      <c r="HL3670" s="341"/>
      <c r="HM3670" s="341"/>
      <c r="HN3670" s="341"/>
    </row>
    <row r="3671" spans="220:222" x14ac:dyDescent="0.3">
      <c r="HL3671" s="341"/>
      <c r="HM3671" s="341"/>
      <c r="HN3671" s="341"/>
    </row>
    <row r="3672" spans="220:222" x14ac:dyDescent="0.3">
      <c r="HL3672" s="341"/>
      <c r="HM3672" s="341"/>
      <c r="HN3672" s="341"/>
    </row>
    <row r="3673" spans="220:222" x14ac:dyDescent="0.3">
      <c r="HL3673" s="341"/>
      <c r="HM3673" s="341"/>
      <c r="HN3673" s="341"/>
    </row>
    <row r="3674" spans="220:222" x14ac:dyDescent="0.3">
      <c r="HL3674" s="341"/>
      <c r="HM3674" s="341"/>
      <c r="HN3674" s="341"/>
    </row>
    <row r="3675" spans="220:222" x14ac:dyDescent="0.3">
      <c r="HL3675" s="341"/>
      <c r="HM3675" s="341"/>
      <c r="HN3675" s="341"/>
    </row>
    <row r="3676" spans="220:222" x14ac:dyDescent="0.3">
      <c r="HL3676" s="341"/>
      <c r="HM3676" s="341"/>
      <c r="HN3676" s="341"/>
    </row>
    <row r="3677" spans="220:222" x14ac:dyDescent="0.3">
      <c r="HL3677" s="341"/>
      <c r="HM3677" s="341"/>
      <c r="HN3677" s="341"/>
    </row>
    <row r="3678" spans="220:222" x14ac:dyDescent="0.3">
      <c r="HL3678" s="341"/>
      <c r="HM3678" s="341"/>
      <c r="HN3678" s="341"/>
    </row>
    <row r="3679" spans="220:222" x14ac:dyDescent="0.3">
      <c r="HL3679" s="341"/>
      <c r="HM3679" s="341"/>
      <c r="HN3679" s="341"/>
    </row>
    <row r="3680" spans="220:222" x14ac:dyDescent="0.3">
      <c r="HL3680" s="341"/>
      <c r="HM3680" s="341"/>
      <c r="HN3680" s="341"/>
    </row>
    <row r="3681" spans="220:222" x14ac:dyDescent="0.3">
      <c r="HL3681" s="341"/>
      <c r="HM3681" s="341"/>
      <c r="HN3681" s="341"/>
    </row>
    <row r="3682" spans="220:222" x14ac:dyDescent="0.3">
      <c r="HL3682" s="341"/>
      <c r="HM3682" s="341"/>
      <c r="HN3682" s="341"/>
    </row>
    <row r="3683" spans="220:222" x14ac:dyDescent="0.3">
      <c r="HL3683" s="341"/>
      <c r="HM3683" s="341"/>
      <c r="HN3683" s="341"/>
    </row>
    <row r="3684" spans="220:222" x14ac:dyDescent="0.3">
      <c r="HL3684" s="341"/>
      <c r="HM3684" s="341"/>
      <c r="HN3684" s="341"/>
    </row>
    <row r="3685" spans="220:222" x14ac:dyDescent="0.3">
      <c r="HL3685" s="341"/>
      <c r="HM3685" s="341"/>
      <c r="HN3685" s="341"/>
    </row>
    <row r="3686" spans="220:222" x14ac:dyDescent="0.3">
      <c r="HL3686" s="341"/>
      <c r="HM3686" s="341"/>
      <c r="HN3686" s="341"/>
    </row>
    <row r="3687" spans="220:222" x14ac:dyDescent="0.3">
      <c r="HL3687" s="341"/>
      <c r="HM3687" s="341"/>
      <c r="HN3687" s="341"/>
    </row>
    <row r="3688" spans="220:222" x14ac:dyDescent="0.3">
      <c r="HL3688" s="341"/>
      <c r="HM3688" s="341"/>
      <c r="HN3688" s="341"/>
    </row>
    <row r="3689" spans="220:222" x14ac:dyDescent="0.3">
      <c r="HL3689" s="341"/>
      <c r="HM3689" s="341"/>
      <c r="HN3689" s="341"/>
    </row>
    <row r="3690" spans="220:222" x14ac:dyDescent="0.3">
      <c r="HL3690" s="341"/>
      <c r="HM3690" s="341"/>
      <c r="HN3690" s="341"/>
    </row>
    <row r="3691" spans="220:222" x14ac:dyDescent="0.3">
      <c r="HL3691" s="341"/>
      <c r="HM3691" s="341"/>
      <c r="HN3691" s="341"/>
    </row>
    <row r="3692" spans="220:222" x14ac:dyDescent="0.3">
      <c r="HL3692" s="341"/>
      <c r="HM3692" s="341"/>
      <c r="HN3692" s="341"/>
    </row>
    <row r="3693" spans="220:222" x14ac:dyDescent="0.3">
      <c r="HL3693" s="341"/>
      <c r="HM3693" s="341"/>
      <c r="HN3693" s="341"/>
    </row>
    <row r="3694" spans="220:222" x14ac:dyDescent="0.3">
      <c r="HL3694" s="341"/>
      <c r="HM3694" s="341"/>
      <c r="HN3694" s="341"/>
    </row>
    <row r="3695" spans="220:222" x14ac:dyDescent="0.3">
      <c r="HL3695" s="341"/>
      <c r="HM3695" s="341"/>
      <c r="HN3695" s="341"/>
    </row>
    <row r="3696" spans="220:222" x14ac:dyDescent="0.3">
      <c r="HL3696" s="341"/>
      <c r="HM3696" s="341"/>
      <c r="HN3696" s="341"/>
    </row>
    <row r="3697" spans="220:222" x14ac:dyDescent="0.3">
      <c r="HL3697" s="341"/>
      <c r="HM3697" s="341"/>
      <c r="HN3697" s="341"/>
    </row>
    <row r="3698" spans="220:222" x14ac:dyDescent="0.3">
      <c r="HL3698" s="341"/>
      <c r="HM3698" s="341"/>
      <c r="HN3698" s="341"/>
    </row>
    <row r="3699" spans="220:222" x14ac:dyDescent="0.3">
      <c r="HL3699" s="341"/>
      <c r="HM3699" s="341"/>
      <c r="HN3699" s="341"/>
    </row>
    <row r="3700" spans="220:222" x14ac:dyDescent="0.3">
      <c r="HL3700" s="341"/>
      <c r="HM3700" s="341"/>
      <c r="HN3700" s="341"/>
    </row>
    <row r="3701" spans="220:222" x14ac:dyDescent="0.3">
      <c r="HL3701" s="341"/>
      <c r="HM3701" s="341"/>
      <c r="HN3701" s="341"/>
    </row>
    <row r="3702" spans="220:222" x14ac:dyDescent="0.3">
      <c r="HL3702" s="341"/>
      <c r="HM3702" s="341"/>
      <c r="HN3702" s="341"/>
    </row>
    <row r="3703" spans="220:222" x14ac:dyDescent="0.3">
      <c r="HL3703" s="341"/>
      <c r="HM3703" s="341"/>
      <c r="HN3703" s="341"/>
    </row>
    <row r="3704" spans="220:222" x14ac:dyDescent="0.3">
      <c r="HL3704" s="341"/>
      <c r="HM3704" s="341"/>
      <c r="HN3704" s="341"/>
    </row>
    <row r="3705" spans="220:222" x14ac:dyDescent="0.3">
      <c r="HL3705" s="341"/>
      <c r="HM3705" s="341"/>
      <c r="HN3705" s="341"/>
    </row>
    <row r="3706" spans="220:222" x14ac:dyDescent="0.3">
      <c r="HL3706" s="341"/>
      <c r="HM3706" s="341"/>
      <c r="HN3706" s="341"/>
    </row>
    <row r="3707" spans="220:222" x14ac:dyDescent="0.3">
      <c r="HL3707" s="341"/>
      <c r="HM3707" s="341"/>
      <c r="HN3707" s="341"/>
    </row>
    <row r="3708" spans="220:222" x14ac:dyDescent="0.3">
      <c r="HL3708" s="341"/>
      <c r="HM3708" s="341"/>
      <c r="HN3708" s="341"/>
    </row>
    <row r="3709" spans="220:222" x14ac:dyDescent="0.3">
      <c r="HL3709" s="341"/>
      <c r="HM3709" s="341"/>
      <c r="HN3709" s="341"/>
    </row>
    <row r="3710" spans="220:222" x14ac:dyDescent="0.3">
      <c r="HL3710" s="341"/>
      <c r="HM3710" s="341"/>
      <c r="HN3710" s="341"/>
    </row>
    <row r="3711" spans="220:222" x14ac:dyDescent="0.3">
      <c r="HL3711" s="341"/>
      <c r="HM3711" s="341"/>
      <c r="HN3711" s="341"/>
    </row>
    <row r="3712" spans="220:222" x14ac:dyDescent="0.3">
      <c r="HL3712" s="341"/>
      <c r="HM3712" s="341"/>
      <c r="HN3712" s="341"/>
    </row>
    <row r="3713" spans="220:222" x14ac:dyDescent="0.3">
      <c r="HL3713" s="341"/>
      <c r="HM3713" s="341"/>
      <c r="HN3713" s="341"/>
    </row>
    <row r="3714" spans="220:222" x14ac:dyDescent="0.3">
      <c r="HL3714" s="341"/>
      <c r="HM3714" s="341"/>
      <c r="HN3714" s="341"/>
    </row>
    <row r="3715" spans="220:222" x14ac:dyDescent="0.3">
      <c r="HL3715" s="341"/>
      <c r="HM3715" s="341"/>
      <c r="HN3715" s="341"/>
    </row>
    <row r="3716" spans="220:222" x14ac:dyDescent="0.3">
      <c r="HL3716" s="341"/>
      <c r="HM3716" s="341"/>
      <c r="HN3716" s="341"/>
    </row>
    <row r="3717" spans="220:222" x14ac:dyDescent="0.3">
      <c r="HL3717" s="341"/>
      <c r="HM3717" s="341"/>
      <c r="HN3717" s="341"/>
    </row>
    <row r="3718" spans="220:222" x14ac:dyDescent="0.3">
      <c r="HL3718" s="341"/>
      <c r="HM3718" s="341"/>
      <c r="HN3718" s="341"/>
    </row>
    <row r="3719" spans="220:222" x14ac:dyDescent="0.3">
      <c r="HL3719" s="341"/>
      <c r="HM3719" s="341"/>
      <c r="HN3719" s="341"/>
    </row>
    <row r="3720" spans="220:222" x14ac:dyDescent="0.3">
      <c r="HL3720" s="341"/>
      <c r="HM3720" s="341"/>
      <c r="HN3720" s="341"/>
    </row>
    <row r="3721" spans="220:222" x14ac:dyDescent="0.3">
      <c r="HL3721" s="341"/>
      <c r="HM3721" s="341"/>
      <c r="HN3721" s="341"/>
    </row>
    <row r="3722" spans="220:222" x14ac:dyDescent="0.3">
      <c r="HL3722" s="341"/>
      <c r="HM3722" s="341"/>
      <c r="HN3722" s="341"/>
    </row>
    <row r="3723" spans="220:222" x14ac:dyDescent="0.3">
      <c r="HL3723" s="341"/>
      <c r="HM3723" s="341"/>
      <c r="HN3723" s="341"/>
    </row>
    <row r="3724" spans="220:222" x14ac:dyDescent="0.3">
      <c r="HL3724" s="341"/>
      <c r="HM3724" s="341"/>
      <c r="HN3724" s="341"/>
    </row>
    <row r="3725" spans="220:222" x14ac:dyDescent="0.3">
      <c r="HL3725" s="341"/>
      <c r="HM3725" s="341"/>
      <c r="HN3725" s="341"/>
    </row>
    <row r="3726" spans="220:222" x14ac:dyDescent="0.3">
      <c r="HL3726" s="341"/>
      <c r="HM3726" s="341"/>
      <c r="HN3726" s="341"/>
    </row>
    <row r="3727" spans="220:222" x14ac:dyDescent="0.3">
      <c r="HL3727" s="341"/>
      <c r="HM3727" s="341"/>
      <c r="HN3727" s="341"/>
    </row>
    <row r="3728" spans="220:222" x14ac:dyDescent="0.3">
      <c r="HL3728" s="341"/>
      <c r="HM3728" s="341"/>
      <c r="HN3728" s="341"/>
    </row>
    <row r="3729" spans="220:222" x14ac:dyDescent="0.3">
      <c r="HL3729" s="341"/>
      <c r="HM3729" s="341"/>
      <c r="HN3729" s="341"/>
    </row>
    <row r="3730" spans="220:222" x14ac:dyDescent="0.3">
      <c r="HL3730" s="341"/>
      <c r="HM3730" s="341"/>
      <c r="HN3730" s="341"/>
    </row>
    <row r="3731" spans="220:222" x14ac:dyDescent="0.3">
      <c r="HL3731" s="341"/>
      <c r="HM3731" s="341"/>
      <c r="HN3731" s="341"/>
    </row>
    <row r="3732" spans="220:222" x14ac:dyDescent="0.3">
      <c r="HL3732" s="341"/>
      <c r="HM3732" s="341"/>
      <c r="HN3732" s="341"/>
    </row>
    <row r="3733" spans="220:222" x14ac:dyDescent="0.3">
      <c r="HL3733" s="341"/>
      <c r="HM3733" s="341"/>
      <c r="HN3733" s="341"/>
    </row>
    <row r="3734" spans="220:222" x14ac:dyDescent="0.3">
      <c r="HL3734" s="341"/>
      <c r="HM3734" s="341"/>
      <c r="HN3734" s="341"/>
    </row>
    <row r="3735" spans="220:222" x14ac:dyDescent="0.3">
      <c r="HL3735" s="341"/>
      <c r="HM3735" s="341"/>
      <c r="HN3735" s="341"/>
    </row>
    <row r="3736" spans="220:222" x14ac:dyDescent="0.3">
      <c r="HL3736" s="341"/>
      <c r="HM3736" s="341"/>
      <c r="HN3736" s="341"/>
    </row>
    <row r="3737" spans="220:222" x14ac:dyDescent="0.3">
      <c r="HL3737" s="341"/>
      <c r="HM3737" s="341"/>
      <c r="HN3737" s="341"/>
    </row>
    <row r="3738" spans="220:222" x14ac:dyDescent="0.3">
      <c r="HL3738" s="341"/>
      <c r="HM3738" s="341"/>
      <c r="HN3738" s="341"/>
    </row>
    <row r="3739" spans="220:222" x14ac:dyDescent="0.3">
      <c r="HL3739" s="341"/>
      <c r="HM3739" s="341"/>
      <c r="HN3739" s="341"/>
    </row>
    <row r="3740" spans="220:222" x14ac:dyDescent="0.3">
      <c r="HL3740" s="341"/>
      <c r="HM3740" s="341"/>
      <c r="HN3740" s="341"/>
    </row>
    <row r="3741" spans="220:222" x14ac:dyDescent="0.3">
      <c r="HL3741" s="341"/>
      <c r="HM3741" s="341"/>
      <c r="HN3741" s="341"/>
    </row>
    <row r="3742" spans="220:222" x14ac:dyDescent="0.3">
      <c r="HL3742" s="341"/>
      <c r="HM3742" s="341"/>
      <c r="HN3742" s="341"/>
    </row>
    <row r="3743" spans="220:222" x14ac:dyDescent="0.3">
      <c r="HL3743" s="341"/>
      <c r="HM3743" s="341"/>
      <c r="HN3743" s="341"/>
    </row>
    <row r="3744" spans="220:222" x14ac:dyDescent="0.3">
      <c r="HL3744" s="341"/>
      <c r="HM3744" s="341"/>
      <c r="HN3744" s="341"/>
    </row>
    <row r="3745" spans="220:222" x14ac:dyDescent="0.3">
      <c r="HL3745" s="341"/>
      <c r="HM3745" s="341"/>
      <c r="HN3745" s="341"/>
    </row>
    <row r="3746" spans="220:222" x14ac:dyDescent="0.3">
      <c r="HL3746" s="341"/>
      <c r="HM3746" s="341"/>
      <c r="HN3746" s="341"/>
    </row>
    <row r="3747" spans="220:222" x14ac:dyDescent="0.3">
      <c r="HL3747" s="341"/>
      <c r="HM3747" s="341"/>
      <c r="HN3747" s="341"/>
    </row>
    <row r="3748" spans="220:222" x14ac:dyDescent="0.3">
      <c r="HL3748" s="341"/>
      <c r="HM3748" s="341"/>
      <c r="HN3748" s="341"/>
    </row>
    <row r="3749" spans="220:222" x14ac:dyDescent="0.3">
      <c r="HL3749" s="341"/>
      <c r="HM3749" s="341"/>
      <c r="HN3749" s="341"/>
    </row>
    <row r="3750" spans="220:222" x14ac:dyDescent="0.3">
      <c r="HL3750" s="341"/>
      <c r="HM3750" s="341"/>
      <c r="HN3750" s="341"/>
    </row>
    <row r="3751" spans="220:222" x14ac:dyDescent="0.3">
      <c r="HL3751" s="341"/>
      <c r="HM3751" s="341"/>
      <c r="HN3751" s="341"/>
    </row>
    <row r="3752" spans="220:222" x14ac:dyDescent="0.3">
      <c r="HL3752" s="341"/>
      <c r="HM3752" s="341"/>
      <c r="HN3752" s="341"/>
    </row>
    <row r="3753" spans="220:222" x14ac:dyDescent="0.3">
      <c r="HL3753" s="341"/>
      <c r="HM3753" s="341"/>
      <c r="HN3753" s="341"/>
    </row>
    <row r="3754" spans="220:222" x14ac:dyDescent="0.3">
      <c r="HL3754" s="341"/>
      <c r="HM3754" s="341"/>
      <c r="HN3754" s="341"/>
    </row>
    <row r="3755" spans="220:222" x14ac:dyDescent="0.3">
      <c r="HL3755" s="341"/>
      <c r="HM3755" s="341"/>
      <c r="HN3755" s="341"/>
    </row>
    <row r="3756" spans="220:222" x14ac:dyDescent="0.3">
      <c r="HL3756" s="341"/>
      <c r="HM3756" s="341"/>
      <c r="HN3756" s="341"/>
    </row>
    <row r="3757" spans="220:222" x14ac:dyDescent="0.3">
      <c r="HL3757" s="341"/>
      <c r="HM3757" s="341"/>
      <c r="HN3757" s="341"/>
    </row>
    <row r="3758" spans="220:222" x14ac:dyDescent="0.3">
      <c r="HL3758" s="341"/>
      <c r="HM3758" s="341"/>
      <c r="HN3758" s="341"/>
    </row>
    <row r="3759" spans="220:222" x14ac:dyDescent="0.3">
      <c r="HL3759" s="341"/>
      <c r="HM3759" s="341"/>
      <c r="HN3759" s="341"/>
    </row>
    <row r="3760" spans="220:222" x14ac:dyDescent="0.3">
      <c r="HL3760" s="341"/>
      <c r="HM3760" s="341"/>
      <c r="HN3760" s="341"/>
    </row>
    <row r="3761" spans="220:222" x14ac:dyDescent="0.3">
      <c r="HL3761" s="341"/>
      <c r="HM3761" s="341"/>
      <c r="HN3761" s="341"/>
    </row>
    <row r="3762" spans="220:222" x14ac:dyDescent="0.3">
      <c r="HL3762" s="341"/>
      <c r="HM3762" s="341"/>
      <c r="HN3762" s="341"/>
    </row>
    <row r="3763" spans="220:222" x14ac:dyDescent="0.3">
      <c r="HL3763" s="341"/>
      <c r="HM3763" s="341"/>
      <c r="HN3763" s="341"/>
    </row>
    <row r="3764" spans="220:222" x14ac:dyDescent="0.3">
      <c r="HL3764" s="341"/>
      <c r="HM3764" s="341"/>
      <c r="HN3764" s="341"/>
    </row>
    <row r="3765" spans="220:222" x14ac:dyDescent="0.3">
      <c r="HL3765" s="341"/>
      <c r="HM3765" s="341"/>
      <c r="HN3765" s="341"/>
    </row>
    <row r="3766" spans="220:222" x14ac:dyDescent="0.3">
      <c r="HL3766" s="341"/>
      <c r="HM3766" s="341"/>
      <c r="HN3766" s="341"/>
    </row>
    <row r="3767" spans="220:222" x14ac:dyDescent="0.3">
      <c r="HL3767" s="341"/>
      <c r="HM3767" s="341"/>
      <c r="HN3767" s="341"/>
    </row>
    <row r="3768" spans="220:222" x14ac:dyDescent="0.3">
      <c r="HL3768" s="341"/>
      <c r="HM3768" s="341"/>
      <c r="HN3768" s="341"/>
    </row>
    <row r="3769" spans="220:222" x14ac:dyDescent="0.3">
      <c r="HL3769" s="341"/>
      <c r="HM3769" s="341"/>
      <c r="HN3769" s="341"/>
    </row>
    <row r="3770" spans="220:222" x14ac:dyDescent="0.3">
      <c r="HL3770" s="341"/>
      <c r="HM3770" s="341"/>
      <c r="HN3770" s="341"/>
    </row>
    <row r="3771" spans="220:222" x14ac:dyDescent="0.3">
      <c r="HL3771" s="341"/>
      <c r="HM3771" s="341"/>
      <c r="HN3771" s="341"/>
    </row>
    <row r="3772" spans="220:222" x14ac:dyDescent="0.3">
      <c r="HL3772" s="341"/>
      <c r="HM3772" s="341"/>
      <c r="HN3772" s="341"/>
    </row>
    <row r="3773" spans="220:222" x14ac:dyDescent="0.3">
      <c r="HL3773" s="341"/>
      <c r="HM3773" s="341"/>
      <c r="HN3773" s="341"/>
    </row>
    <row r="3774" spans="220:222" x14ac:dyDescent="0.3">
      <c r="HL3774" s="341"/>
      <c r="HM3774" s="341"/>
      <c r="HN3774" s="341"/>
    </row>
    <row r="3775" spans="220:222" x14ac:dyDescent="0.3">
      <c r="HL3775" s="341"/>
      <c r="HM3775" s="341"/>
      <c r="HN3775" s="341"/>
    </row>
    <row r="3776" spans="220:222" x14ac:dyDescent="0.3">
      <c r="HL3776" s="341"/>
      <c r="HM3776" s="341"/>
      <c r="HN3776" s="341"/>
    </row>
    <row r="3777" spans="220:222" x14ac:dyDescent="0.3">
      <c r="HL3777" s="341"/>
      <c r="HM3777" s="341"/>
      <c r="HN3777" s="341"/>
    </row>
    <row r="3778" spans="220:222" x14ac:dyDescent="0.3">
      <c r="HL3778" s="341"/>
      <c r="HM3778" s="341"/>
      <c r="HN3778" s="341"/>
    </row>
    <row r="3779" spans="220:222" x14ac:dyDescent="0.3">
      <c r="HL3779" s="341"/>
      <c r="HM3779" s="341"/>
      <c r="HN3779" s="341"/>
    </row>
    <row r="3780" spans="220:222" x14ac:dyDescent="0.3">
      <c r="HL3780" s="341"/>
      <c r="HM3780" s="341"/>
      <c r="HN3780" s="341"/>
    </row>
    <row r="3781" spans="220:222" x14ac:dyDescent="0.3">
      <c r="HL3781" s="341"/>
      <c r="HM3781" s="341"/>
      <c r="HN3781" s="341"/>
    </row>
    <row r="3782" spans="220:222" x14ac:dyDescent="0.3">
      <c r="HL3782" s="341"/>
      <c r="HM3782" s="341"/>
      <c r="HN3782" s="341"/>
    </row>
    <row r="3783" spans="220:222" x14ac:dyDescent="0.3">
      <c r="HL3783" s="341"/>
      <c r="HM3783" s="341"/>
      <c r="HN3783" s="341"/>
    </row>
    <row r="3784" spans="220:222" x14ac:dyDescent="0.3">
      <c r="HL3784" s="341"/>
      <c r="HM3784" s="341"/>
      <c r="HN3784" s="341"/>
    </row>
    <row r="3785" spans="220:222" x14ac:dyDescent="0.3">
      <c r="HL3785" s="341"/>
      <c r="HM3785" s="341"/>
      <c r="HN3785" s="341"/>
    </row>
    <row r="3786" spans="220:222" x14ac:dyDescent="0.3">
      <c r="HL3786" s="341"/>
      <c r="HM3786" s="341"/>
      <c r="HN3786" s="341"/>
    </row>
    <row r="3787" spans="220:222" x14ac:dyDescent="0.3">
      <c r="HL3787" s="341"/>
      <c r="HM3787" s="341"/>
      <c r="HN3787" s="341"/>
    </row>
    <row r="3788" spans="220:222" x14ac:dyDescent="0.3">
      <c r="HL3788" s="341"/>
      <c r="HM3788" s="341"/>
      <c r="HN3788" s="341"/>
    </row>
    <row r="3789" spans="220:222" x14ac:dyDescent="0.3">
      <c r="HL3789" s="341"/>
      <c r="HM3789" s="341"/>
      <c r="HN3789" s="341"/>
    </row>
    <row r="3790" spans="220:222" x14ac:dyDescent="0.3">
      <c r="HL3790" s="341"/>
      <c r="HM3790" s="341"/>
      <c r="HN3790" s="341"/>
    </row>
    <row r="3791" spans="220:222" x14ac:dyDescent="0.3">
      <c r="HL3791" s="341"/>
      <c r="HM3791" s="341"/>
      <c r="HN3791" s="341"/>
    </row>
    <row r="3792" spans="220:222" x14ac:dyDescent="0.3">
      <c r="HL3792" s="341"/>
      <c r="HM3792" s="341"/>
      <c r="HN3792" s="341"/>
    </row>
    <row r="3793" spans="220:222" x14ac:dyDescent="0.3">
      <c r="HL3793" s="341"/>
      <c r="HM3793" s="341"/>
      <c r="HN3793" s="341"/>
    </row>
    <row r="3794" spans="220:222" x14ac:dyDescent="0.3">
      <c r="HL3794" s="341"/>
      <c r="HM3794" s="341"/>
      <c r="HN3794" s="341"/>
    </row>
    <row r="3795" spans="220:222" x14ac:dyDescent="0.3">
      <c r="HL3795" s="341"/>
      <c r="HM3795" s="341"/>
      <c r="HN3795" s="341"/>
    </row>
    <row r="3796" spans="220:222" x14ac:dyDescent="0.3">
      <c r="HL3796" s="341"/>
      <c r="HM3796" s="341"/>
      <c r="HN3796" s="341"/>
    </row>
    <row r="3797" spans="220:222" x14ac:dyDescent="0.3">
      <c r="HL3797" s="341"/>
      <c r="HM3797" s="341"/>
      <c r="HN3797" s="341"/>
    </row>
    <row r="3798" spans="220:222" x14ac:dyDescent="0.3">
      <c r="HL3798" s="341"/>
      <c r="HM3798" s="341"/>
      <c r="HN3798" s="341"/>
    </row>
    <row r="3799" spans="220:222" x14ac:dyDescent="0.3">
      <c r="HL3799" s="341"/>
      <c r="HM3799" s="341"/>
      <c r="HN3799" s="341"/>
    </row>
    <row r="3800" spans="220:222" x14ac:dyDescent="0.3">
      <c r="HL3800" s="341"/>
      <c r="HM3800" s="341"/>
      <c r="HN3800" s="341"/>
    </row>
    <row r="3801" spans="220:222" x14ac:dyDescent="0.3">
      <c r="HL3801" s="341"/>
      <c r="HM3801" s="341"/>
      <c r="HN3801" s="341"/>
    </row>
    <row r="3802" spans="220:222" x14ac:dyDescent="0.3">
      <c r="HL3802" s="341"/>
      <c r="HM3802" s="341"/>
      <c r="HN3802" s="341"/>
    </row>
    <row r="3803" spans="220:222" x14ac:dyDescent="0.3">
      <c r="HL3803" s="341"/>
      <c r="HM3803" s="341"/>
      <c r="HN3803" s="341"/>
    </row>
    <row r="3804" spans="220:222" x14ac:dyDescent="0.3">
      <c r="HL3804" s="341"/>
      <c r="HM3804" s="341"/>
      <c r="HN3804" s="341"/>
    </row>
    <row r="3805" spans="220:222" x14ac:dyDescent="0.3">
      <c r="HL3805" s="341"/>
      <c r="HM3805" s="341"/>
      <c r="HN3805" s="341"/>
    </row>
    <row r="3806" spans="220:222" x14ac:dyDescent="0.3">
      <c r="HL3806" s="341"/>
      <c r="HM3806" s="341"/>
      <c r="HN3806" s="341"/>
    </row>
    <row r="3807" spans="220:222" x14ac:dyDescent="0.3">
      <c r="HL3807" s="341"/>
      <c r="HM3807" s="341"/>
      <c r="HN3807" s="341"/>
    </row>
    <row r="3808" spans="220:222" x14ac:dyDescent="0.3">
      <c r="HL3808" s="341"/>
      <c r="HM3808" s="341"/>
      <c r="HN3808" s="341"/>
    </row>
    <row r="3809" spans="220:222" x14ac:dyDescent="0.3">
      <c r="HL3809" s="341"/>
      <c r="HM3809" s="341"/>
      <c r="HN3809" s="341"/>
    </row>
    <row r="3810" spans="220:222" x14ac:dyDescent="0.3">
      <c r="HL3810" s="341"/>
      <c r="HM3810" s="341"/>
      <c r="HN3810" s="341"/>
    </row>
    <row r="3811" spans="220:222" x14ac:dyDescent="0.3">
      <c r="HL3811" s="341"/>
      <c r="HM3811" s="341"/>
      <c r="HN3811" s="341"/>
    </row>
    <row r="3812" spans="220:222" x14ac:dyDescent="0.3">
      <c r="HL3812" s="341"/>
      <c r="HM3812" s="341"/>
      <c r="HN3812" s="341"/>
    </row>
    <row r="3813" spans="220:222" x14ac:dyDescent="0.3">
      <c r="HL3813" s="341"/>
      <c r="HM3813" s="341"/>
      <c r="HN3813" s="341"/>
    </row>
    <row r="3814" spans="220:222" x14ac:dyDescent="0.3">
      <c r="HL3814" s="341"/>
      <c r="HM3814" s="341"/>
      <c r="HN3814" s="341"/>
    </row>
    <row r="3815" spans="220:222" x14ac:dyDescent="0.3">
      <c r="HL3815" s="341"/>
      <c r="HM3815" s="341"/>
      <c r="HN3815" s="341"/>
    </row>
    <row r="3816" spans="220:222" x14ac:dyDescent="0.3">
      <c r="HL3816" s="341"/>
      <c r="HM3816" s="341"/>
      <c r="HN3816" s="341"/>
    </row>
    <row r="3817" spans="220:222" x14ac:dyDescent="0.3">
      <c r="HL3817" s="341"/>
      <c r="HM3817" s="341"/>
      <c r="HN3817" s="341"/>
    </row>
    <row r="3818" spans="220:222" x14ac:dyDescent="0.3">
      <c r="HL3818" s="341"/>
      <c r="HM3818" s="341"/>
      <c r="HN3818" s="341"/>
    </row>
    <row r="3819" spans="220:222" x14ac:dyDescent="0.3">
      <c r="HL3819" s="341"/>
      <c r="HM3819" s="341"/>
      <c r="HN3819" s="341"/>
    </row>
    <row r="3820" spans="220:222" x14ac:dyDescent="0.3">
      <c r="HL3820" s="341"/>
      <c r="HM3820" s="341"/>
      <c r="HN3820" s="341"/>
    </row>
    <row r="3821" spans="220:222" x14ac:dyDescent="0.3">
      <c r="HL3821" s="341"/>
      <c r="HM3821" s="341"/>
      <c r="HN3821" s="341"/>
    </row>
    <row r="3822" spans="220:222" x14ac:dyDescent="0.3">
      <c r="HL3822" s="341"/>
      <c r="HM3822" s="341"/>
      <c r="HN3822" s="341"/>
    </row>
    <row r="3823" spans="220:222" x14ac:dyDescent="0.3">
      <c r="HL3823" s="341"/>
      <c r="HM3823" s="341"/>
      <c r="HN3823" s="341"/>
    </row>
    <row r="3824" spans="220:222" x14ac:dyDescent="0.3">
      <c r="HL3824" s="341"/>
      <c r="HM3824" s="341"/>
      <c r="HN3824" s="341"/>
    </row>
    <row r="3825" spans="220:222" x14ac:dyDescent="0.3">
      <c r="HL3825" s="341"/>
      <c r="HM3825" s="341"/>
      <c r="HN3825" s="341"/>
    </row>
    <row r="3826" spans="220:222" x14ac:dyDescent="0.3">
      <c r="HL3826" s="341"/>
      <c r="HM3826" s="341"/>
      <c r="HN3826" s="341"/>
    </row>
    <row r="3827" spans="220:222" x14ac:dyDescent="0.3">
      <c r="HL3827" s="341"/>
      <c r="HM3827" s="341"/>
      <c r="HN3827" s="341"/>
    </row>
    <row r="3828" spans="220:222" x14ac:dyDescent="0.3">
      <c r="HL3828" s="341"/>
      <c r="HM3828" s="341"/>
      <c r="HN3828" s="341"/>
    </row>
    <row r="3829" spans="220:222" x14ac:dyDescent="0.3">
      <c r="HL3829" s="341"/>
      <c r="HM3829" s="341"/>
      <c r="HN3829" s="341"/>
    </row>
    <row r="3830" spans="220:222" x14ac:dyDescent="0.3">
      <c r="HL3830" s="341"/>
      <c r="HM3830" s="341"/>
      <c r="HN3830" s="341"/>
    </row>
    <row r="3831" spans="220:222" x14ac:dyDescent="0.3">
      <c r="HL3831" s="341"/>
      <c r="HM3831" s="341"/>
      <c r="HN3831" s="341"/>
    </row>
    <row r="3832" spans="220:222" x14ac:dyDescent="0.3">
      <c r="HL3832" s="341"/>
      <c r="HM3832" s="341"/>
      <c r="HN3832" s="341"/>
    </row>
    <row r="3833" spans="220:222" x14ac:dyDescent="0.3">
      <c r="HL3833" s="341"/>
      <c r="HM3833" s="341"/>
      <c r="HN3833" s="341"/>
    </row>
    <row r="3834" spans="220:222" x14ac:dyDescent="0.3">
      <c r="HL3834" s="341"/>
      <c r="HM3834" s="341"/>
      <c r="HN3834" s="341"/>
    </row>
    <row r="3835" spans="220:222" x14ac:dyDescent="0.3">
      <c r="HL3835" s="341"/>
      <c r="HM3835" s="341"/>
      <c r="HN3835" s="341"/>
    </row>
    <row r="3836" spans="220:222" x14ac:dyDescent="0.3">
      <c r="HL3836" s="341"/>
      <c r="HM3836" s="341"/>
      <c r="HN3836" s="341"/>
    </row>
    <row r="3837" spans="220:222" x14ac:dyDescent="0.3">
      <c r="HL3837" s="341"/>
      <c r="HM3837" s="341"/>
      <c r="HN3837" s="341"/>
    </row>
    <row r="3838" spans="220:222" x14ac:dyDescent="0.3">
      <c r="HL3838" s="341"/>
      <c r="HM3838" s="341"/>
      <c r="HN3838" s="341"/>
    </row>
    <row r="3839" spans="220:222" x14ac:dyDescent="0.3">
      <c r="HL3839" s="341"/>
      <c r="HM3839" s="341"/>
      <c r="HN3839" s="341"/>
    </row>
    <row r="3840" spans="220:222" x14ac:dyDescent="0.3">
      <c r="HL3840" s="341"/>
      <c r="HM3840" s="341"/>
      <c r="HN3840" s="341"/>
    </row>
    <row r="3841" spans="220:222" x14ac:dyDescent="0.3">
      <c r="HL3841" s="341"/>
      <c r="HM3841" s="341"/>
      <c r="HN3841" s="341"/>
    </row>
    <row r="3842" spans="220:222" x14ac:dyDescent="0.3">
      <c r="HL3842" s="341"/>
      <c r="HM3842" s="341"/>
      <c r="HN3842" s="341"/>
    </row>
    <row r="3843" spans="220:222" x14ac:dyDescent="0.3">
      <c r="HL3843" s="341"/>
      <c r="HM3843" s="341"/>
      <c r="HN3843" s="341"/>
    </row>
    <row r="3844" spans="220:222" x14ac:dyDescent="0.3">
      <c r="HL3844" s="341"/>
      <c r="HM3844" s="341"/>
      <c r="HN3844" s="341"/>
    </row>
    <row r="3845" spans="220:222" x14ac:dyDescent="0.3">
      <c r="HL3845" s="341"/>
      <c r="HM3845" s="341"/>
      <c r="HN3845" s="341"/>
    </row>
    <row r="3846" spans="220:222" x14ac:dyDescent="0.3">
      <c r="HL3846" s="341"/>
      <c r="HM3846" s="341"/>
      <c r="HN3846" s="341"/>
    </row>
    <row r="3847" spans="220:222" x14ac:dyDescent="0.3">
      <c r="HL3847" s="341"/>
      <c r="HM3847" s="341"/>
      <c r="HN3847" s="341"/>
    </row>
    <row r="3848" spans="220:222" x14ac:dyDescent="0.3">
      <c r="HL3848" s="341"/>
      <c r="HM3848" s="341"/>
      <c r="HN3848" s="341"/>
    </row>
    <row r="3849" spans="220:222" x14ac:dyDescent="0.3">
      <c r="HL3849" s="341"/>
      <c r="HM3849" s="341"/>
      <c r="HN3849" s="341"/>
    </row>
    <row r="3850" spans="220:222" x14ac:dyDescent="0.3">
      <c r="HL3850" s="341"/>
      <c r="HM3850" s="341"/>
      <c r="HN3850" s="341"/>
    </row>
    <row r="3851" spans="220:222" x14ac:dyDescent="0.3">
      <c r="HL3851" s="341"/>
      <c r="HM3851" s="341"/>
      <c r="HN3851" s="341"/>
    </row>
    <row r="3852" spans="220:222" x14ac:dyDescent="0.3">
      <c r="HL3852" s="341"/>
      <c r="HM3852" s="341"/>
      <c r="HN3852" s="341"/>
    </row>
    <row r="3853" spans="220:222" x14ac:dyDescent="0.3">
      <c r="HL3853" s="341"/>
      <c r="HM3853" s="341"/>
      <c r="HN3853" s="341"/>
    </row>
    <row r="3854" spans="220:222" x14ac:dyDescent="0.3">
      <c r="HL3854" s="341"/>
      <c r="HM3854" s="341"/>
      <c r="HN3854" s="341"/>
    </row>
    <row r="3855" spans="220:222" x14ac:dyDescent="0.3">
      <c r="HL3855" s="341"/>
      <c r="HM3855" s="341"/>
      <c r="HN3855" s="341"/>
    </row>
    <row r="3856" spans="220:222" x14ac:dyDescent="0.3">
      <c r="HL3856" s="341"/>
      <c r="HM3856" s="341"/>
      <c r="HN3856" s="341"/>
    </row>
    <row r="3857" spans="220:222" x14ac:dyDescent="0.3">
      <c r="HL3857" s="341"/>
      <c r="HM3857" s="341"/>
      <c r="HN3857" s="341"/>
    </row>
    <row r="3858" spans="220:222" x14ac:dyDescent="0.3">
      <c r="HL3858" s="341"/>
      <c r="HM3858" s="341"/>
      <c r="HN3858" s="341"/>
    </row>
    <row r="3859" spans="220:222" x14ac:dyDescent="0.3">
      <c r="HL3859" s="341"/>
      <c r="HM3859" s="341"/>
      <c r="HN3859" s="341"/>
    </row>
    <row r="3860" spans="220:222" x14ac:dyDescent="0.3">
      <c r="HL3860" s="341"/>
      <c r="HM3860" s="341"/>
      <c r="HN3860" s="341"/>
    </row>
    <row r="3861" spans="220:222" x14ac:dyDescent="0.3">
      <c r="HL3861" s="341"/>
      <c r="HM3861" s="341"/>
      <c r="HN3861" s="341"/>
    </row>
    <row r="3862" spans="220:222" x14ac:dyDescent="0.3">
      <c r="HL3862" s="341"/>
      <c r="HM3862" s="341"/>
      <c r="HN3862" s="341"/>
    </row>
    <row r="3863" spans="220:222" x14ac:dyDescent="0.3">
      <c r="HL3863" s="341"/>
      <c r="HM3863" s="341"/>
      <c r="HN3863" s="341"/>
    </row>
    <row r="3864" spans="220:222" x14ac:dyDescent="0.3">
      <c r="HL3864" s="341"/>
      <c r="HM3864" s="341"/>
      <c r="HN3864" s="341"/>
    </row>
    <row r="3865" spans="220:222" x14ac:dyDescent="0.3">
      <c r="HL3865" s="341"/>
      <c r="HM3865" s="341"/>
      <c r="HN3865" s="341"/>
    </row>
    <row r="3866" spans="220:222" x14ac:dyDescent="0.3">
      <c r="HL3866" s="341"/>
      <c r="HM3866" s="341"/>
      <c r="HN3866" s="341"/>
    </row>
    <row r="3867" spans="220:222" x14ac:dyDescent="0.3">
      <c r="HL3867" s="341"/>
      <c r="HM3867" s="341"/>
      <c r="HN3867" s="341"/>
    </row>
    <row r="3868" spans="220:222" x14ac:dyDescent="0.3">
      <c r="HL3868" s="341"/>
      <c r="HM3868" s="341"/>
      <c r="HN3868" s="341"/>
    </row>
    <row r="3869" spans="220:222" x14ac:dyDescent="0.3">
      <c r="HL3869" s="341"/>
      <c r="HM3869" s="341"/>
      <c r="HN3869" s="341"/>
    </row>
    <row r="3870" spans="220:222" x14ac:dyDescent="0.3">
      <c r="HL3870" s="341"/>
      <c r="HM3870" s="341"/>
      <c r="HN3870" s="341"/>
    </row>
    <row r="3871" spans="220:222" x14ac:dyDescent="0.3">
      <c r="HL3871" s="341"/>
      <c r="HM3871" s="341"/>
      <c r="HN3871" s="341"/>
    </row>
    <row r="3872" spans="220:222" x14ac:dyDescent="0.3">
      <c r="HL3872" s="341"/>
      <c r="HM3872" s="341"/>
      <c r="HN3872" s="341"/>
    </row>
    <row r="3873" spans="220:222" x14ac:dyDescent="0.3">
      <c r="HL3873" s="341"/>
      <c r="HM3873" s="341"/>
      <c r="HN3873" s="341"/>
    </row>
    <row r="3874" spans="220:222" x14ac:dyDescent="0.3">
      <c r="HL3874" s="341"/>
      <c r="HM3874" s="341"/>
      <c r="HN3874" s="341"/>
    </row>
    <row r="3875" spans="220:222" x14ac:dyDescent="0.3">
      <c r="HL3875" s="341"/>
      <c r="HM3875" s="341"/>
      <c r="HN3875" s="341"/>
    </row>
    <row r="3876" spans="220:222" x14ac:dyDescent="0.3">
      <c r="HL3876" s="341"/>
      <c r="HM3876" s="341"/>
      <c r="HN3876" s="341"/>
    </row>
    <row r="3877" spans="220:222" x14ac:dyDescent="0.3">
      <c r="HL3877" s="341"/>
      <c r="HM3877" s="341"/>
      <c r="HN3877" s="341"/>
    </row>
    <row r="3878" spans="220:222" x14ac:dyDescent="0.3">
      <c r="HL3878" s="341"/>
      <c r="HM3878" s="341"/>
      <c r="HN3878" s="341"/>
    </row>
    <row r="3879" spans="220:222" x14ac:dyDescent="0.3">
      <c r="HL3879" s="341"/>
      <c r="HM3879" s="341"/>
      <c r="HN3879" s="341"/>
    </row>
    <row r="3880" spans="220:222" x14ac:dyDescent="0.3">
      <c r="HL3880" s="341"/>
      <c r="HM3880" s="341"/>
      <c r="HN3880" s="341"/>
    </row>
    <row r="3881" spans="220:222" x14ac:dyDescent="0.3">
      <c r="HL3881" s="341"/>
      <c r="HM3881" s="341"/>
      <c r="HN3881" s="341"/>
    </row>
    <row r="3882" spans="220:222" x14ac:dyDescent="0.3">
      <c r="HL3882" s="341"/>
      <c r="HM3882" s="341"/>
      <c r="HN3882" s="341"/>
    </row>
    <row r="3883" spans="220:222" x14ac:dyDescent="0.3">
      <c r="HL3883" s="341"/>
      <c r="HM3883" s="341"/>
      <c r="HN3883" s="341"/>
    </row>
    <row r="3884" spans="220:222" x14ac:dyDescent="0.3">
      <c r="HL3884" s="341"/>
      <c r="HM3884" s="341"/>
      <c r="HN3884" s="341"/>
    </row>
    <row r="3885" spans="220:222" x14ac:dyDescent="0.3">
      <c r="HL3885" s="341"/>
      <c r="HM3885" s="341"/>
      <c r="HN3885" s="341"/>
    </row>
    <row r="3886" spans="220:222" x14ac:dyDescent="0.3">
      <c r="HL3886" s="341"/>
      <c r="HM3886" s="341"/>
      <c r="HN3886" s="341"/>
    </row>
    <row r="3887" spans="220:222" x14ac:dyDescent="0.3">
      <c r="HL3887" s="341"/>
      <c r="HM3887" s="341"/>
      <c r="HN3887" s="341"/>
    </row>
    <row r="3888" spans="220:222" x14ac:dyDescent="0.3">
      <c r="HL3888" s="341"/>
      <c r="HM3888" s="341"/>
      <c r="HN3888" s="341"/>
    </row>
    <row r="3889" spans="220:222" x14ac:dyDescent="0.3">
      <c r="HL3889" s="341"/>
      <c r="HM3889" s="341"/>
      <c r="HN3889" s="341"/>
    </row>
    <row r="3890" spans="220:222" x14ac:dyDescent="0.3">
      <c r="HL3890" s="341"/>
      <c r="HM3890" s="341"/>
      <c r="HN3890" s="341"/>
    </row>
    <row r="3891" spans="220:222" x14ac:dyDescent="0.3">
      <c r="HL3891" s="341"/>
      <c r="HM3891" s="341"/>
      <c r="HN3891" s="341"/>
    </row>
    <row r="3892" spans="220:222" x14ac:dyDescent="0.3">
      <c r="HL3892" s="341"/>
      <c r="HM3892" s="341"/>
      <c r="HN3892" s="341"/>
    </row>
    <row r="3893" spans="220:222" x14ac:dyDescent="0.3">
      <c r="HL3893" s="341"/>
      <c r="HM3893" s="341"/>
      <c r="HN3893" s="341"/>
    </row>
    <row r="3894" spans="220:222" x14ac:dyDescent="0.3">
      <c r="HL3894" s="341"/>
      <c r="HM3894" s="341"/>
      <c r="HN3894" s="341"/>
    </row>
    <row r="3895" spans="220:222" x14ac:dyDescent="0.3">
      <c r="HL3895" s="341"/>
      <c r="HM3895" s="341"/>
      <c r="HN3895" s="341"/>
    </row>
    <row r="3896" spans="220:222" x14ac:dyDescent="0.3">
      <c r="HL3896" s="341"/>
      <c r="HM3896" s="341"/>
      <c r="HN3896" s="341"/>
    </row>
    <row r="3897" spans="220:222" x14ac:dyDescent="0.3">
      <c r="HL3897" s="341"/>
      <c r="HM3897" s="341"/>
      <c r="HN3897" s="341"/>
    </row>
    <row r="3898" spans="220:222" x14ac:dyDescent="0.3">
      <c r="HL3898" s="341"/>
      <c r="HM3898" s="341"/>
      <c r="HN3898" s="341"/>
    </row>
    <row r="3899" spans="220:222" x14ac:dyDescent="0.3">
      <c r="HL3899" s="341"/>
      <c r="HM3899" s="341"/>
      <c r="HN3899" s="341"/>
    </row>
    <row r="3900" spans="220:222" x14ac:dyDescent="0.3">
      <c r="HL3900" s="341"/>
      <c r="HM3900" s="341"/>
      <c r="HN3900" s="341"/>
    </row>
    <row r="3901" spans="220:222" x14ac:dyDescent="0.3">
      <c r="HL3901" s="341"/>
      <c r="HM3901" s="341"/>
      <c r="HN3901" s="341"/>
    </row>
    <row r="3902" spans="220:222" x14ac:dyDescent="0.3">
      <c r="HL3902" s="341"/>
      <c r="HM3902" s="341"/>
      <c r="HN3902" s="341"/>
    </row>
    <row r="3903" spans="220:222" x14ac:dyDescent="0.3">
      <c r="HL3903" s="341"/>
      <c r="HM3903" s="341"/>
      <c r="HN3903" s="341"/>
    </row>
    <row r="3904" spans="220:222" x14ac:dyDescent="0.3">
      <c r="HL3904" s="341"/>
      <c r="HM3904" s="341"/>
      <c r="HN3904" s="341"/>
    </row>
    <row r="3905" spans="220:222" x14ac:dyDescent="0.3">
      <c r="HL3905" s="341"/>
      <c r="HM3905" s="341"/>
      <c r="HN3905" s="341"/>
    </row>
    <row r="3906" spans="220:222" x14ac:dyDescent="0.3">
      <c r="HL3906" s="341"/>
      <c r="HM3906" s="341"/>
      <c r="HN3906" s="341"/>
    </row>
    <row r="3907" spans="220:222" x14ac:dyDescent="0.3">
      <c r="HL3907" s="341"/>
      <c r="HM3907" s="341"/>
      <c r="HN3907" s="341"/>
    </row>
    <row r="3908" spans="220:222" x14ac:dyDescent="0.3">
      <c r="HL3908" s="341"/>
      <c r="HM3908" s="341"/>
      <c r="HN3908" s="341"/>
    </row>
    <row r="3909" spans="220:222" x14ac:dyDescent="0.3">
      <c r="HL3909" s="341"/>
      <c r="HM3909" s="341"/>
      <c r="HN3909" s="341"/>
    </row>
    <row r="3910" spans="220:222" x14ac:dyDescent="0.3">
      <c r="HL3910" s="341"/>
      <c r="HM3910" s="341"/>
      <c r="HN3910" s="341"/>
    </row>
    <row r="3911" spans="220:222" x14ac:dyDescent="0.3">
      <c r="HL3911" s="341"/>
      <c r="HM3911" s="341"/>
      <c r="HN3911" s="341"/>
    </row>
    <row r="3912" spans="220:222" x14ac:dyDescent="0.3">
      <c r="HL3912" s="341"/>
      <c r="HM3912" s="341"/>
      <c r="HN3912" s="341"/>
    </row>
    <row r="3913" spans="220:222" x14ac:dyDescent="0.3">
      <c r="HL3913" s="341"/>
      <c r="HM3913" s="341"/>
      <c r="HN3913" s="341"/>
    </row>
    <row r="3914" spans="220:222" x14ac:dyDescent="0.3">
      <c r="HL3914" s="341"/>
      <c r="HM3914" s="341"/>
      <c r="HN3914" s="341"/>
    </row>
    <row r="3915" spans="220:222" x14ac:dyDescent="0.3">
      <c r="HL3915" s="341"/>
      <c r="HM3915" s="341"/>
      <c r="HN3915" s="341"/>
    </row>
    <row r="3916" spans="220:222" x14ac:dyDescent="0.3">
      <c r="HL3916" s="341"/>
      <c r="HM3916" s="341"/>
      <c r="HN3916" s="341"/>
    </row>
    <row r="3917" spans="220:222" x14ac:dyDescent="0.3">
      <c r="HL3917" s="341"/>
      <c r="HM3917" s="341"/>
      <c r="HN3917" s="341"/>
    </row>
    <row r="3918" spans="220:222" x14ac:dyDescent="0.3">
      <c r="HL3918" s="341"/>
      <c r="HM3918" s="341"/>
      <c r="HN3918" s="341"/>
    </row>
    <row r="3919" spans="220:222" x14ac:dyDescent="0.3">
      <c r="HL3919" s="341"/>
      <c r="HM3919" s="341"/>
      <c r="HN3919" s="341"/>
    </row>
    <row r="3920" spans="220:222" x14ac:dyDescent="0.3">
      <c r="HL3920" s="341"/>
      <c r="HM3920" s="341"/>
      <c r="HN3920" s="341"/>
    </row>
    <row r="3921" spans="220:222" x14ac:dyDescent="0.3">
      <c r="HL3921" s="341"/>
      <c r="HM3921" s="341"/>
      <c r="HN3921" s="341"/>
    </row>
    <row r="3922" spans="220:222" x14ac:dyDescent="0.3">
      <c r="HL3922" s="341"/>
      <c r="HM3922" s="341"/>
      <c r="HN3922" s="341"/>
    </row>
    <row r="3923" spans="220:222" x14ac:dyDescent="0.3">
      <c r="HL3923" s="341"/>
      <c r="HM3923" s="341"/>
      <c r="HN3923" s="341"/>
    </row>
    <row r="3924" spans="220:222" x14ac:dyDescent="0.3">
      <c r="HL3924" s="341"/>
      <c r="HM3924" s="341"/>
      <c r="HN3924" s="341"/>
    </row>
    <row r="3925" spans="220:222" x14ac:dyDescent="0.3">
      <c r="HL3925" s="341"/>
      <c r="HM3925" s="341"/>
      <c r="HN3925" s="341"/>
    </row>
    <row r="3926" spans="220:222" x14ac:dyDescent="0.3">
      <c r="HL3926" s="341"/>
      <c r="HM3926" s="341"/>
      <c r="HN3926" s="341"/>
    </row>
    <row r="3927" spans="220:222" x14ac:dyDescent="0.3">
      <c r="HL3927" s="341"/>
      <c r="HM3927" s="341"/>
      <c r="HN3927" s="341"/>
    </row>
    <row r="3928" spans="220:222" x14ac:dyDescent="0.3">
      <c r="HL3928" s="341"/>
      <c r="HM3928" s="341"/>
      <c r="HN3928" s="341"/>
    </row>
    <row r="3929" spans="220:222" x14ac:dyDescent="0.3">
      <c r="HL3929" s="341"/>
      <c r="HM3929" s="341"/>
      <c r="HN3929" s="341"/>
    </row>
    <row r="3930" spans="220:222" x14ac:dyDescent="0.3">
      <c r="HL3930" s="341"/>
      <c r="HM3930" s="341"/>
      <c r="HN3930" s="341"/>
    </row>
    <row r="3931" spans="220:222" x14ac:dyDescent="0.3">
      <c r="HL3931" s="341"/>
      <c r="HM3931" s="341"/>
      <c r="HN3931" s="341"/>
    </row>
    <row r="3932" spans="220:222" x14ac:dyDescent="0.3">
      <c r="HL3932" s="341"/>
      <c r="HM3932" s="341"/>
      <c r="HN3932" s="341"/>
    </row>
    <row r="3933" spans="220:222" x14ac:dyDescent="0.3">
      <c r="HL3933" s="341"/>
      <c r="HM3933" s="341"/>
      <c r="HN3933" s="341"/>
    </row>
    <row r="3934" spans="220:222" x14ac:dyDescent="0.3">
      <c r="HL3934" s="341"/>
      <c r="HM3934" s="341"/>
      <c r="HN3934" s="341"/>
    </row>
    <row r="3935" spans="220:222" x14ac:dyDescent="0.3">
      <c r="HL3935" s="341"/>
      <c r="HM3935" s="341"/>
      <c r="HN3935" s="341"/>
    </row>
    <row r="3936" spans="220:222" x14ac:dyDescent="0.3">
      <c r="HL3936" s="341"/>
      <c r="HM3936" s="341"/>
      <c r="HN3936" s="341"/>
    </row>
    <row r="3937" spans="220:222" x14ac:dyDescent="0.3">
      <c r="HL3937" s="341"/>
      <c r="HM3937" s="341"/>
      <c r="HN3937" s="341"/>
    </row>
    <row r="3938" spans="220:222" x14ac:dyDescent="0.3">
      <c r="HL3938" s="341"/>
      <c r="HM3938" s="341"/>
      <c r="HN3938" s="341"/>
    </row>
    <row r="3939" spans="220:222" x14ac:dyDescent="0.3">
      <c r="HL3939" s="341"/>
      <c r="HM3939" s="341"/>
      <c r="HN3939" s="341"/>
    </row>
    <row r="3940" spans="220:222" x14ac:dyDescent="0.3">
      <c r="HL3940" s="341"/>
      <c r="HM3940" s="341"/>
      <c r="HN3940" s="341"/>
    </row>
    <row r="3941" spans="220:222" x14ac:dyDescent="0.3">
      <c r="HL3941" s="341"/>
      <c r="HM3941" s="341"/>
      <c r="HN3941" s="341"/>
    </row>
    <row r="3942" spans="220:222" x14ac:dyDescent="0.3">
      <c r="HL3942" s="341"/>
      <c r="HM3942" s="341"/>
      <c r="HN3942" s="341"/>
    </row>
    <row r="3943" spans="220:222" x14ac:dyDescent="0.3">
      <c r="HL3943" s="341"/>
      <c r="HM3943" s="341"/>
      <c r="HN3943" s="341"/>
    </row>
    <row r="3944" spans="220:222" x14ac:dyDescent="0.3">
      <c r="HL3944" s="341"/>
      <c r="HM3944" s="341"/>
      <c r="HN3944" s="341"/>
    </row>
    <row r="3945" spans="220:222" x14ac:dyDescent="0.3">
      <c r="HL3945" s="341"/>
      <c r="HM3945" s="341"/>
      <c r="HN3945" s="341"/>
    </row>
    <row r="3946" spans="220:222" x14ac:dyDescent="0.3">
      <c r="HL3946" s="341"/>
      <c r="HM3946" s="341"/>
      <c r="HN3946" s="341"/>
    </row>
    <row r="3947" spans="220:222" x14ac:dyDescent="0.3">
      <c r="HL3947" s="341"/>
      <c r="HM3947" s="341"/>
      <c r="HN3947" s="341"/>
    </row>
    <row r="3948" spans="220:222" x14ac:dyDescent="0.3">
      <c r="HL3948" s="341"/>
      <c r="HM3948" s="341"/>
      <c r="HN3948" s="341"/>
    </row>
    <row r="3949" spans="220:222" x14ac:dyDescent="0.3">
      <c r="HL3949" s="341"/>
      <c r="HM3949" s="341"/>
      <c r="HN3949" s="341"/>
    </row>
    <row r="3950" spans="220:222" x14ac:dyDescent="0.3">
      <c r="HL3950" s="341"/>
      <c r="HM3950" s="341"/>
      <c r="HN3950" s="341"/>
    </row>
    <row r="3951" spans="220:222" x14ac:dyDescent="0.3">
      <c r="HL3951" s="341"/>
      <c r="HM3951" s="341"/>
      <c r="HN3951" s="341"/>
    </row>
    <row r="3952" spans="220:222" x14ac:dyDescent="0.3">
      <c r="HL3952" s="341"/>
      <c r="HM3952" s="341"/>
      <c r="HN3952" s="341"/>
    </row>
    <row r="3953" spans="220:222" x14ac:dyDescent="0.3">
      <c r="HL3953" s="341"/>
      <c r="HM3953" s="341"/>
      <c r="HN3953" s="341"/>
    </row>
    <row r="3954" spans="220:222" x14ac:dyDescent="0.3">
      <c r="HL3954" s="341"/>
      <c r="HM3954" s="341"/>
      <c r="HN3954" s="341"/>
    </row>
    <row r="3955" spans="220:222" x14ac:dyDescent="0.3">
      <c r="HL3955" s="341"/>
      <c r="HM3955" s="341"/>
      <c r="HN3955" s="341"/>
    </row>
    <row r="3956" spans="220:222" x14ac:dyDescent="0.3">
      <c r="HL3956" s="341"/>
      <c r="HM3956" s="341"/>
      <c r="HN3956" s="341"/>
    </row>
    <row r="3957" spans="220:222" x14ac:dyDescent="0.3">
      <c r="HL3957" s="341"/>
      <c r="HM3957" s="341"/>
      <c r="HN3957" s="341"/>
    </row>
    <row r="3958" spans="220:222" x14ac:dyDescent="0.3">
      <c r="HL3958" s="341"/>
      <c r="HM3958" s="341"/>
      <c r="HN3958" s="341"/>
    </row>
    <row r="3959" spans="220:222" x14ac:dyDescent="0.3">
      <c r="HL3959" s="341"/>
      <c r="HM3959" s="341"/>
      <c r="HN3959" s="341"/>
    </row>
    <row r="3960" spans="220:222" x14ac:dyDescent="0.3">
      <c r="HL3960" s="341"/>
      <c r="HM3960" s="341"/>
      <c r="HN3960" s="341"/>
    </row>
    <row r="3961" spans="220:222" x14ac:dyDescent="0.3">
      <c r="HL3961" s="341"/>
      <c r="HM3961" s="341"/>
      <c r="HN3961" s="341"/>
    </row>
    <row r="3962" spans="220:222" x14ac:dyDescent="0.3">
      <c r="HL3962" s="341"/>
      <c r="HM3962" s="341"/>
      <c r="HN3962" s="341"/>
    </row>
    <row r="3963" spans="220:222" x14ac:dyDescent="0.3">
      <c r="HL3963" s="341"/>
      <c r="HM3963" s="341"/>
      <c r="HN3963" s="341"/>
    </row>
    <row r="3964" spans="220:222" x14ac:dyDescent="0.3">
      <c r="HL3964" s="341"/>
      <c r="HM3964" s="341"/>
      <c r="HN3964" s="341"/>
    </row>
    <row r="3965" spans="220:222" x14ac:dyDescent="0.3">
      <c r="HL3965" s="341"/>
      <c r="HM3965" s="341"/>
      <c r="HN3965" s="341"/>
    </row>
    <row r="3966" spans="220:222" x14ac:dyDescent="0.3">
      <c r="HL3966" s="341"/>
      <c r="HM3966" s="341"/>
      <c r="HN3966" s="341"/>
    </row>
    <row r="3967" spans="220:222" x14ac:dyDescent="0.3">
      <c r="HL3967" s="341"/>
      <c r="HM3967" s="341"/>
      <c r="HN3967" s="341"/>
    </row>
    <row r="3968" spans="220:222" x14ac:dyDescent="0.3">
      <c r="HL3968" s="341"/>
      <c r="HM3968" s="341"/>
      <c r="HN3968" s="341"/>
    </row>
    <row r="3969" spans="220:222" x14ac:dyDescent="0.3">
      <c r="HL3969" s="341"/>
      <c r="HM3969" s="341"/>
      <c r="HN3969" s="341"/>
    </row>
    <row r="3970" spans="220:222" x14ac:dyDescent="0.3">
      <c r="HL3970" s="341"/>
      <c r="HM3970" s="341"/>
      <c r="HN3970" s="341"/>
    </row>
    <row r="3971" spans="220:222" x14ac:dyDescent="0.3">
      <c r="HL3971" s="341"/>
      <c r="HM3971" s="341"/>
      <c r="HN3971" s="341"/>
    </row>
    <row r="3972" spans="220:222" x14ac:dyDescent="0.3">
      <c r="HL3972" s="341"/>
      <c r="HM3972" s="341"/>
      <c r="HN3972" s="341"/>
    </row>
    <row r="3973" spans="220:222" x14ac:dyDescent="0.3">
      <c r="HL3973" s="341"/>
      <c r="HM3973" s="341"/>
      <c r="HN3973" s="341"/>
    </row>
    <row r="3974" spans="220:222" x14ac:dyDescent="0.3">
      <c r="HL3974" s="341"/>
      <c r="HM3974" s="341"/>
      <c r="HN3974" s="341"/>
    </row>
    <row r="3975" spans="220:222" x14ac:dyDescent="0.3">
      <c r="HL3975" s="341"/>
      <c r="HM3975" s="341"/>
      <c r="HN3975" s="341"/>
    </row>
    <row r="3976" spans="220:222" x14ac:dyDescent="0.3">
      <c r="HL3976" s="341"/>
      <c r="HM3976" s="341"/>
      <c r="HN3976" s="341"/>
    </row>
    <row r="3977" spans="220:222" x14ac:dyDescent="0.3">
      <c r="HL3977" s="341"/>
      <c r="HM3977" s="341"/>
      <c r="HN3977" s="341"/>
    </row>
    <row r="3978" spans="220:222" x14ac:dyDescent="0.3">
      <c r="HL3978" s="341"/>
      <c r="HM3978" s="341"/>
      <c r="HN3978" s="341"/>
    </row>
    <row r="3979" spans="220:222" x14ac:dyDescent="0.3">
      <c r="HL3979" s="341"/>
      <c r="HM3979" s="341"/>
      <c r="HN3979" s="341"/>
    </row>
    <row r="3980" spans="220:222" x14ac:dyDescent="0.3">
      <c r="HL3980" s="341"/>
      <c r="HM3980" s="341"/>
      <c r="HN3980" s="341"/>
    </row>
    <row r="3981" spans="220:222" x14ac:dyDescent="0.3">
      <c r="HL3981" s="341"/>
      <c r="HM3981" s="341"/>
      <c r="HN3981" s="341"/>
    </row>
    <row r="3982" spans="220:222" x14ac:dyDescent="0.3">
      <c r="HL3982" s="341"/>
      <c r="HM3982" s="341"/>
      <c r="HN3982" s="341"/>
    </row>
    <row r="3983" spans="220:222" x14ac:dyDescent="0.3">
      <c r="HL3983" s="341"/>
      <c r="HM3983" s="341"/>
      <c r="HN3983" s="341"/>
    </row>
    <row r="3984" spans="220:222" x14ac:dyDescent="0.3">
      <c r="HL3984" s="341"/>
      <c r="HM3984" s="341"/>
      <c r="HN3984" s="341"/>
    </row>
    <row r="3985" spans="220:222" x14ac:dyDescent="0.3">
      <c r="HL3985" s="341"/>
      <c r="HM3985" s="341"/>
      <c r="HN3985" s="341"/>
    </row>
    <row r="3986" spans="220:222" x14ac:dyDescent="0.3">
      <c r="HL3986" s="341"/>
      <c r="HM3986" s="341"/>
      <c r="HN3986" s="341"/>
    </row>
    <row r="3987" spans="220:222" x14ac:dyDescent="0.3">
      <c r="HL3987" s="341"/>
      <c r="HM3987" s="341"/>
      <c r="HN3987" s="341"/>
    </row>
    <row r="3988" spans="220:222" x14ac:dyDescent="0.3">
      <c r="HL3988" s="341"/>
      <c r="HM3988" s="341"/>
      <c r="HN3988" s="341"/>
    </row>
    <row r="3989" spans="220:222" x14ac:dyDescent="0.3">
      <c r="HL3989" s="341"/>
      <c r="HM3989" s="341"/>
      <c r="HN3989" s="341"/>
    </row>
    <row r="3990" spans="220:222" x14ac:dyDescent="0.3">
      <c r="HL3990" s="341"/>
      <c r="HM3990" s="341"/>
      <c r="HN3990" s="341"/>
    </row>
    <row r="3991" spans="220:222" x14ac:dyDescent="0.3">
      <c r="HL3991" s="341"/>
      <c r="HM3991" s="341"/>
      <c r="HN3991" s="341"/>
    </row>
    <row r="3992" spans="220:222" x14ac:dyDescent="0.3">
      <c r="HL3992" s="341"/>
      <c r="HM3992" s="341"/>
      <c r="HN3992" s="341"/>
    </row>
    <row r="3993" spans="220:222" x14ac:dyDescent="0.3">
      <c r="HL3993" s="341"/>
      <c r="HM3993" s="341"/>
      <c r="HN3993" s="341"/>
    </row>
    <row r="3994" spans="220:222" x14ac:dyDescent="0.3">
      <c r="HL3994" s="341"/>
      <c r="HM3994" s="341"/>
      <c r="HN3994" s="341"/>
    </row>
    <row r="3995" spans="220:222" x14ac:dyDescent="0.3">
      <c r="HL3995" s="341"/>
      <c r="HM3995" s="341"/>
      <c r="HN3995" s="341"/>
    </row>
    <row r="3996" spans="220:222" x14ac:dyDescent="0.3">
      <c r="HL3996" s="341"/>
      <c r="HM3996" s="341"/>
      <c r="HN3996" s="341"/>
    </row>
    <row r="3997" spans="220:222" x14ac:dyDescent="0.3">
      <c r="HL3997" s="341"/>
      <c r="HM3997" s="341"/>
      <c r="HN3997" s="341"/>
    </row>
    <row r="3998" spans="220:222" x14ac:dyDescent="0.3">
      <c r="HL3998" s="341"/>
      <c r="HM3998" s="341"/>
      <c r="HN3998" s="341"/>
    </row>
    <row r="3999" spans="220:222" x14ac:dyDescent="0.3">
      <c r="HL3999" s="341"/>
      <c r="HM3999" s="341"/>
      <c r="HN3999" s="341"/>
    </row>
    <row r="4000" spans="220:222" x14ac:dyDescent="0.3">
      <c r="HL4000" s="341"/>
      <c r="HM4000" s="341"/>
      <c r="HN4000" s="341"/>
    </row>
    <row r="4001" spans="220:222" x14ac:dyDescent="0.3">
      <c r="HL4001" s="341"/>
      <c r="HM4001" s="341"/>
      <c r="HN4001" s="341"/>
    </row>
    <row r="4002" spans="220:222" x14ac:dyDescent="0.3">
      <c r="HL4002" s="341"/>
      <c r="HM4002" s="341"/>
      <c r="HN4002" s="341"/>
    </row>
    <row r="4003" spans="220:222" x14ac:dyDescent="0.3">
      <c r="HL4003" s="341"/>
      <c r="HM4003" s="341"/>
      <c r="HN4003" s="341"/>
    </row>
    <row r="4004" spans="220:222" x14ac:dyDescent="0.3">
      <c r="HL4004" s="341"/>
      <c r="HM4004" s="341"/>
      <c r="HN4004" s="341"/>
    </row>
    <row r="4005" spans="220:222" x14ac:dyDescent="0.3">
      <c r="HL4005" s="341"/>
      <c r="HM4005" s="341"/>
      <c r="HN4005" s="341"/>
    </row>
    <row r="4006" spans="220:222" x14ac:dyDescent="0.3">
      <c r="HL4006" s="341"/>
      <c r="HM4006" s="341"/>
      <c r="HN4006" s="341"/>
    </row>
    <row r="4007" spans="220:222" x14ac:dyDescent="0.3">
      <c r="HL4007" s="341"/>
      <c r="HM4007" s="341"/>
      <c r="HN4007" s="341"/>
    </row>
    <row r="4008" spans="220:222" x14ac:dyDescent="0.3">
      <c r="HL4008" s="341"/>
      <c r="HM4008" s="341"/>
      <c r="HN4008" s="341"/>
    </row>
    <row r="4009" spans="220:222" x14ac:dyDescent="0.3">
      <c r="HL4009" s="341"/>
      <c r="HM4009" s="341"/>
      <c r="HN4009" s="341"/>
    </row>
    <row r="4010" spans="220:222" x14ac:dyDescent="0.3">
      <c r="HL4010" s="341"/>
      <c r="HM4010" s="341"/>
      <c r="HN4010" s="341"/>
    </row>
    <row r="4011" spans="220:222" x14ac:dyDescent="0.3">
      <c r="HL4011" s="341"/>
      <c r="HM4011" s="341"/>
      <c r="HN4011" s="341"/>
    </row>
    <row r="4012" spans="220:222" x14ac:dyDescent="0.3">
      <c r="HL4012" s="341"/>
      <c r="HM4012" s="341"/>
      <c r="HN4012" s="341"/>
    </row>
    <row r="4013" spans="220:222" x14ac:dyDescent="0.3">
      <c r="HL4013" s="341"/>
      <c r="HM4013" s="341"/>
      <c r="HN4013" s="341"/>
    </row>
    <row r="4014" spans="220:222" x14ac:dyDescent="0.3">
      <c r="HL4014" s="341"/>
      <c r="HM4014" s="341"/>
      <c r="HN4014" s="341"/>
    </row>
    <row r="4015" spans="220:222" x14ac:dyDescent="0.3">
      <c r="HL4015" s="341"/>
      <c r="HM4015" s="341"/>
      <c r="HN4015" s="341"/>
    </row>
    <row r="4016" spans="220:222" x14ac:dyDescent="0.3">
      <c r="HL4016" s="341"/>
      <c r="HM4016" s="341"/>
      <c r="HN4016" s="341"/>
    </row>
    <row r="4017" spans="220:222" x14ac:dyDescent="0.3">
      <c r="HL4017" s="341"/>
      <c r="HM4017" s="341"/>
      <c r="HN4017" s="341"/>
    </row>
    <row r="4018" spans="220:222" x14ac:dyDescent="0.3">
      <c r="HL4018" s="341"/>
      <c r="HM4018" s="341"/>
      <c r="HN4018" s="341"/>
    </row>
    <row r="4019" spans="220:222" x14ac:dyDescent="0.3">
      <c r="HL4019" s="341"/>
      <c r="HM4019" s="341"/>
      <c r="HN4019" s="341"/>
    </row>
    <row r="4020" spans="220:222" x14ac:dyDescent="0.3">
      <c r="HL4020" s="341"/>
      <c r="HM4020" s="341"/>
      <c r="HN4020" s="341"/>
    </row>
    <row r="4021" spans="220:222" x14ac:dyDescent="0.3">
      <c r="HL4021" s="341"/>
      <c r="HM4021" s="341"/>
      <c r="HN4021" s="341"/>
    </row>
    <row r="4022" spans="220:222" x14ac:dyDescent="0.3">
      <c r="HL4022" s="341"/>
      <c r="HM4022" s="341"/>
      <c r="HN4022" s="341"/>
    </row>
    <row r="4023" spans="220:222" x14ac:dyDescent="0.3">
      <c r="HL4023" s="341"/>
      <c r="HM4023" s="341"/>
      <c r="HN4023" s="341"/>
    </row>
    <row r="4024" spans="220:222" x14ac:dyDescent="0.3">
      <c r="HL4024" s="341"/>
      <c r="HM4024" s="341"/>
      <c r="HN4024" s="341"/>
    </row>
    <row r="4025" spans="220:222" x14ac:dyDescent="0.3">
      <c r="HL4025" s="341"/>
      <c r="HM4025" s="341"/>
      <c r="HN4025" s="341"/>
    </row>
    <row r="4026" spans="220:222" x14ac:dyDescent="0.3">
      <c r="HL4026" s="341"/>
      <c r="HM4026" s="341"/>
      <c r="HN4026" s="341"/>
    </row>
    <row r="4027" spans="220:222" x14ac:dyDescent="0.3">
      <c r="HL4027" s="341"/>
      <c r="HM4027" s="341"/>
      <c r="HN4027" s="341"/>
    </row>
    <row r="4028" spans="220:222" x14ac:dyDescent="0.3">
      <c r="HL4028" s="341"/>
      <c r="HM4028" s="341"/>
      <c r="HN4028" s="341"/>
    </row>
    <row r="4029" spans="220:222" x14ac:dyDescent="0.3">
      <c r="HL4029" s="341"/>
      <c r="HM4029" s="341"/>
      <c r="HN4029" s="341"/>
    </row>
    <row r="4030" spans="220:222" x14ac:dyDescent="0.3">
      <c r="HL4030" s="341"/>
      <c r="HM4030" s="341"/>
      <c r="HN4030" s="341"/>
    </row>
    <row r="4031" spans="220:222" x14ac:dyDescent="0.3">
      <c r="HL4031" s="341"/>
      <c r="HM4031" s="341"/>
      <c r="HN4031" s="341"/>
    </row>
    <row r="4032" spans="220:222" x14ac:dyDescent="0.3">
      <c r="HL4032" s="341"/>
      <c r="HM4032" s="341"/>
      <c r="HN4032" s="341"/>
    </row>
    <row r="4033" spans="220:222" x14ac:dyDescent="0.3">
      <c r="HL4033" s="341"/>
      <c r="HM4033" s="341"/>
      <c r="HN4033" s="341"/>
    </row>
    <row r="4034" spans="220:222" x14ac:dyDescent="0.3">
      <c r="HL4034" s="341"/>
      <c r="HM4034" s="341"/>
      <c r="HN4034" s="341"/>
    </row>
    <row r="4035" spans="220:222" x14ac:dyDescent="0.3">
      <c r="HL4035" s="341"/>
      <c r="HM4035" s="341"/>
      <c r="HN4035" s="341"/>
    </row>
    <row r="4036" spans="220:222" x14ac:dyDescent="0.3">
      <c r="HL4036" s="341"/>
      <c r="HM4036" s="341"/>
      <c r="HN4036" s="341"/>
    </row>
    <row r="4037" spans="220:222" x14ac:dyDescent="0.3">
      <c r="HL4037" s="341"/>
      <c r="HM4037" s="341"/>
      <c r="HN4037" s="341"/>
    </row>
    <row r="4038" spans="220:222" x14ac:dyDescent="0.3">
      <c r="HL4038" s="341"/>
      <c r="HM4038" s="341"/>
      <c r="HN4038" s="341"/>
    </row>
    <row r="4039" spans="220:222" x14ac:dyDescent="0.3">
      <c r="HL4039" s="341"/>
      <c r="HM4039" s="341"/>
      <c r="HN4039" s="341"/>
    </row>
    <row r="4040" spans="220:222" x14ac:dyDescent="0.3">
      <c r="HL4040" s="341"/>
      <c r="HM4040" s="341"/>
      <c r="HN4040" s="341"/>
    </row>
    <row r="4041" spans="220:222" x14ac:dyDescent="0.3">
      <c r="HL4041" s="341"/>
      <c r="HM4041" s="341"/>
      <c r="HN4041" s="341"/>
    </row>
    <row r="4042" spans="220:222" x14ac:dyDescent="0.3">
      <c r="HL4042" s="341"/>
      <c r="HM4042" s="341"/>
      <c r="HN4042" s="341"/>
    </row>
    <row r="4043" spans="220:222" x14ac:dyDescent="0.3">
      <c r="HL4043" s="341"/>
      <c r="HM4043" s="341"/>
      <c r="HN4043" s="341"/>
    </row>
    <row r="4044" spans="220:222" x14ac:dyDescent="0.3">
      <c r="HL4044" s="341"/>
      <c r="HM4044" s="341"/>
      <c r="HN4044" s="341"/>
    </row>
    <row r="4045" spans="220:222" x14ac:dyDescent="0.3">
      <c r="HL4045" s="341"/>
      <c r="HM4045" s="341"/>
      <c r="HN4045" s="341"/>
    </row>
    <row r="4046" spans="220:222" x14ac:dyDescent="0.3">
      <c r="HL4046" s="341"/>
      <c r="HM4046" s="341"/>
      <c r="HN4046" s="341"/>
    </row>
    <row r="4047" spans="220:222" x14ac:dyDescent="0.3">
      <c r="HL4047" s="341"/>
      <c r="HM4047" s="341"/>
      <c r="HN4047" s="341"/>
    </row>
    <row r="4048" spans="220:222" x14ac:dyDescent="0.3">
      <c r="HL4048" s="341"/>
      <c r="HM4048" s="341"/>
      <c r="HN4048" s="341"/>
    </row>
    <row r="4049" spans="220:222" x14ac:dyDescent="0.3">
      <c r="HL4049" s="341"/>
      <c r="HM4049" s="341"/>
      <c r="HN4049" s="341"/>
    </row>
    <row r="4050" spans="220:222" x14ac:dyDescent="0.3">
      <c r="HL4050" s="341"/>
      <c r="HM4050" s="341"/>
      <c r="HN4050" s="341"/>
    </row>
    <row r="4051" spans="220:222" x14ac:dyDescent="0.3">
      <c r="HL4051" s="341"/>
      <c r="HM4051" s="341"/>
      <c r="HN4051" s="341"/>
    </row>
    <row r="4052" spans="220:222" x14ac:dyDescent="0.3">
      <c r="HL4052" s="341"/>
      <c r="HM4052" s="341"/>
      <c r="HN4052" s="341"/>
    </row>
    <row r="4053" spans="220:222" x14ac:dyDescent="0.3">
      <c r="HL4053" s="341"/>
      <c r="HM4053" s="341"/>
      <c r="HN4053" s="341"/>
    </row>
    <row r="4054" spans="220:222" x14ac:dyDescent="0.3">
      <c r="HL4054" s="341"/>
      <c r="HM4054" s="341"/>
      <c r="HN4054" s="341"/>
    </row>
    <row r="4055" spans="220:222" x14ac:dyDescent="0.3">
      <c r="HL4055" s="341"/>
      <c r="HM4055" s="341"/>
      <c r="HN4055" s="341"/>
    </row>
    <row r="4056" spans="220:222" x14ac:dyDescent="0.3">
      <c r="HL4056" s="341"/>
      <c r="HM4056" s="341"/>
      <c r="HN4056" s="341"/>
    </row>
    <row r="4057" spans="220:222" x14ac:dyDescent="0.3">
      <c r="HL4057" s="341"/>
      <c r="HM4057" s="341"/>
      <c r="HN4057" s="341"/>
    </row>
    <row r="4058" spans="220:222" x14ac:dyDescent="0.3">
      <c r="HL4058" s="341"/>
      <c r="HM4058" s="341"/>
      <c r="HN4058" s="341"/>
    </row>
    <row r="4059" spans="220:222" x14ac:dyDescent="0.3">
      <c r="HL4059" s="341"/>
      <c r="HM4059" s="341"/>
      <c r="HN4059" s="341"/>
    </row>
    <row r="4060" spans="220:222" x14ac:dyDescent="0.3">
      <c r="HL4060" s="341"/>
      <c r="HM4060" s="341"/>
      <c r="HN4060" s="341"/>
    </row>
    <row r="4061" spans="220:222" x14ac:dyDescent="0.3">
      <c r="HL4061" s="341"/>
      <c r="HM4061" s="341"/>
      <c r="HN4061" s="341"/>
    </row>
    <row r="4062" spans="220:222" x14ac:dyDescent="0.3">
      <c r="HL4062" s="341"/>
      <c r="HM4062" s="341"/>
      <c r="HN4062" s="341"/>
    </row>
    <row r="4063" spans="220:222" x14ac:dyDescent="0.3">
      <c r="HL4063" s="341"/>
      <c r="HM4063" s="341"/>
      <c r="HN4063" s="341"/>
    </row>
    <row r="4064" spans="220:222" x14ac:dyDescent="0.3">
      <c r="HL4064" s="341"/>
      <c r="HM4064" s="341"/>
      <c r="HN4064" s="341"/>
    </row>
    <row r="4065" spans="220:222" x14ac:dyDescent="0.3">
      <c r="HL4065" s="341"/>
      <c r="HM4065" s="341"/>
      <c r="HN4065" s="341"/>
    </row>
    <row r="4066" spans="220:222" x14ac:dyDescent="0.3">
      <c r="HL4066" s="341"/>
      <c r="HM4066" s="341"/>
      <c r="HN4066" s="341"/>
    </row>
    <row r="4067" spans="220:222" x14ac:dyDescent="0.3">
      <c r="HL4067" s="341"/>
      <c r="HM4067" s="341"/>
      <c r="HN4067" s="341"/>
    </row>
    <row r="4068" spans="220:222" x14ac:dyDescent="0.3">
      <c r="HL4068" s="341"/>
      <c r="HM4068" s="341"/>
      <c r="HN4068" s="341"/>
    </row>
    <row r="4069" spans="220:222" x14ac:dyDescent="0.3">
      <c r="HL4069" s="341"/>
      <c r="HM4069" s="341"/>
      <c r="HN4069" s="341"/>
    </row>
    <row r="4070" spans="220:222" x14ac:dyDescent="0.3">
      <c r="HL4070" s="341"/>
      <c r="HM4070" s="341"/>
      <c r="HN4070" s="341"/>
    </row>
    <row r="4071" spans="220:222" x14ac:dyDescent="0.3">
      <c r="HL4071" s="341"/>
      <c r="HM4071" s="341"/>
      <c r="HN4071" s="341"/>
    </row>
    <row r="4072" spans="220:222" x14ac:dyDescent="0.3">
      <c r="HL4072" s="341"/>
      <c r="HM4072" s="341"/>
      <c r="HN4072" s="341"/>
    </row>
    <row r="4073" spans="220:222" x14ac:dyDescent="0.3">
      <c r="HL4073" s="341"/>
      <c r="HM4073" s="341"/>
      <c r="HN4073" s="341"/>
    </row>
    <row r="4074" spans="220:222" x14ac:dyDescent="0.3">
      <c r="HL4074" s="341"/>
      <c r="HM4074" s="341"/>
      <c r="HN4074" s="341"/>
    </row>
    <row r="4075" spans="220:222" x14ac:dyDescent="0.3">
      <c r="HL4075" s="341"/>
      <c r="HM4075" s="341"/>
      <c r="HN4075" s="341"/>
    </row>
    <row r="4076" spans="220:222" x14ac:dyDescent="0.3">
      <c r="HL4076" s="341"/>
      <c r="HM4076" s="341"/>
      <c r="HN4076" s="341"/>
    </row>
    <row r="4077" spans="220:222" x14ac:dyDescent="0.3">
      <c r="HL4077" s="341"/>
      <c r="HM4077" s="341"/>
      <c r="HN4077" s="341"/>
    </row>
    <row r="4078" spans="220:222" x14ac:dyDescent="0.3">
      <c r="HL4078" s="341"/>
      <c r="HM4078" s="341"/>
      <c r="HN4078" s="341"/>
    </row>
    <row r="4079" spans="220:222" x14ac:dyDescent="0.3">
      <c r="HL4079" s="341"/>
      <c r="HM4079" s="341"/>
      <c r="HN4079" s="341"/>
    </row>
    <row r="4080" spans="220:222" x14ac:dyDescent="0.3">
      <c r="HL4080" s="341"/>
      <c r="HM4080" s="341"/>
      <c r="HN4080" s="341"/>
    </row>
    <row r="4081" spans="220:222" x14ac:dyDescent="0.3">
      <c r="HL4081" s="341"/>
      <c r="HM4081" s="341"/>
      <c r="HN4081" s="341"/>
    </row>
    <row r="4082" spans="220:222" x14ac:dyDescent="0.3">
      <c r="HL4082" s="341"/>
      <c r="HM4082" s="341"/>
      <c r="HN4082" s="341"/>
    </row>
    <row r="4083" spans="220:222" x14ac:dyDescent="0.3">
      <c r="HL4083" s="341"/>
      <c r="HM4083" s="341"/>
      <c r="HN4083" s="341"/>
    </row>
    <row r="4084" spans="220:222" x14ac:dyDescent="0.3">
      <c r="HL4084" s="341"/>
      <c r="HM4084" s="341"/>
      <c r="HN4084" s="341"/>
    </row>
    <row r="4085" spans="220:222" x14ac:dyDescent="0.3">
      <c r="HL4085" s="341"/>
      <c r="HM4085" s="341"/>
      <c r="HN4085" s="341"/>
    </row>
    <row r="4086" spans="220:222" x14ac:dyDescent="0.3">
      <c r="HL4086" s="341"/>
      <c r="HM4086" s="341"/>
      <c r="HN4086" s="341"/>
    </row>
    <row r="4087" spans="220:222" x14ac:dyDescent="0.3">
      <c r="HL4087" s="341"/>
      <c r="HM4087" s="341"/>
      <c r="HN4087" s="341"/>
    </row>
    <row r="4088" spans="220:222" x14ac:dyDescent="0.3">
      <c r="HL4088" s="341"/>
      <c r="HM4088" s="341"/>
      <c r="HN4088" s="341"/>
    </row>
    <row r="4089" spans="220:222" x14ac:dyDescent="0.3">
      <c r="HL4089" s="341"/>
      <c r="HM4089" s="341"/>
      <c r="HN4089" s="341"/>
    </row>
    <row r="4090" spans="220:222" x14ac:dyDescent="0.3">
      <c r="HL4090" s="341"/>
      <c r="HM4090" s="341"/>
      <c r="HN4090" s="341"/>
    </row>
    <row r="4091" spans="220:222" x14ac:dyDescent="0.3">
      <c r="HL4091" s="341"/>
      <c r="HM4091" s="341"/>
      <c r="HN4091" s="341"/>
    </row>
    <row r="4092" spans="220:222" x14ac:dyDescent="0.3">
      <c r="HL4092" s="341"/>
      <c r="HM4092" s="341"/>
      <c r="HN4092" s="341"/>
    </row>
    <row r="4093" spans="220:222" x14ac:dyDescent="0.3">
      <c r="HL4093" s="341"/>
      <c r="HM4093" s="341"/>
      <c r="HN4093" s="341"/>
    </row>
    <row r="4094" spans="220:222" x14ac:dyDescent="0.3">
      <c r="HL4094" s="341"/>
      <c r="HM4094" s="341"/>
      <c r="HN4094" s="341"/>
    </row>
    <row r="4095" spans="220:222" x14ac:dyDescent="0.3">
      <c r="HL4095" s="341"/>
      <c r="HM4095" s="341"/>
      <c r="HN4095" s="341"/>
    </row>
    <row r="4096" spans="220:222" x14ac:dyDescent="0.3">
      <c r="HL4096" s="341"/>
      <c r="HM4096" s="341"/>
      <c r="HN4096" s="341"/>
    </row>
    <row r="4097" spans="220:222" x14ac:dyDescent="0.3">
      <c r="HL4097" s="341"/>
      <c r="HM4097" s="341"/>
      <c r="HN4097" s="341"/>
    </row>
    <row r="4098" spans="220:222" x14ac:dyDescent="0.3">
      <c r="HL4098" s="341"/>
      <c r="HM4098" s="341"/>
      <c r="HN4098" s="341"/>
    </row>
    <row r="4099" spans="220:222" x14ac:dyDescent="0.3">
      <c r="HL4099" s="341"/>
      <c r="HM4099" s="341"/>
      <c r="HN4099" s="341"/>
    </row>
    <row r="4100" spans="220:222" x14ac:dyDescent="0.3">
      <c r="HL4100" s="341"/>
      <c r="HM4100" s="341"/>
      <c r="HN4100" s="341"/>
    </row>
    <row r="4101" spans="220:222" x14ac:dyDescent="0.3">
      <c r="HL4101" s="341"/>
      <c r="HM4101" s="341"/>
      <c r="HN4101" s="341"/>
    </row>
    <row r="4102" spans="220:222" x14ac:dyDescent="0.3">
      <c r="HL4102" s="341"/>
      <c r="HM4102" s="341"/>
      <c r="HN4102" s="341"/>
    </row>
    <row r="4103" spans="220:222" x14ac:dyDescent="0.3">
      <c r="HL4103" s="341"/>
      <c r="HM4103" s="341"/>
      <c r="HN4103" s="341"/>
    </row>
    <row r="4104" spans="220:222" x14ac:dyDescent="0.3">
      <c r="HL4104" s="341"/>
      <c r="HM4104" s="341"/>
      <c r="HN4104" s="341"/>
    </row>
    <row r="4105" spans="220:222" x14ac:dyDescent="0.3">
      <c r="HL4105" s="341"/>
      <c r="HM4105" s="341"/>
      <c r="HN4105" s="341"/>
    </row>
    <row r="4106" spans="220:222" x14ac:dyDescent="0.3">
      <c r="HL4106" s="341"/>
      <c r="HM4106" s="341"/>
      <c r="HN4106" s="341"/>
    </row>
    <row r="4107" spans="220:222" x14ac:dyDescent="0.3">
      <c r="HL4107" s="341"/>
      <c r="HM4107" s="341"/>
      <c r="HN4107" s="341"/>
    </row>
    <row r="4108" spans="220:222" x14ac:dyDescent="0.3">
      <c r="HL4108" s="341"/>
      <c r="HM4108" s="341"/>
      <c r="HN4108" s="341"/>
    </row>
    <row r="4109" spans="220:222" x14ac:dyDescent="0.3">
      <c r="HL4109" s="341"/>
      <c r="HM4109" s="341"/>
      <c r="HN4109" s="341"/>
    </row>
    <row r="4110" spans="220:222" x14ac:dyDescent="0.3">
      <c r="HL4110" s="341"/>
      <c r="HM4110" s="341"/>
      <c r="HN4110" s="341"/>
    </row>
    <row r="4111" spans="220:222" x14ac:dyDescent="0.3">
      <c r="HL4111" s="341"/>
      <c r="HM4111" s="341"/>
      <c r="HN4111" s="341"/>
    </row>
    <row r="4112" spans="220:222" x14ac:dyDescent="0.3">
      <c r="HL4112" s="341"/>
      <c r="HM4112" s="341"/>
      <c r="HN4112" s="341"/>
    </row>
    <row r="4113" spans="220:222" x14ac:dyDescent="0.3">
      <c r="HL4113" s="341"/>
      <c r="HM4113" s="341"/>
      <c r="HN4113" s="341"/>
    </row>
    <row r="4114" spans="220:222" x14ac:dyDescent="0.3">
      <c r="HL4114" s="341"/>
      <c r="HM4114" s="341"/>
      <c r="HN4114" s="341"/>
    </row>
    <row r="4115" spans="220:222" x14ac:dyDescent="0.3">
      <c r="HL4115" s="341"/>
      <c r="HM4115" s="341"/>
      <c r="HN4115" s="341"/>
    </row>
    <row r="4116" spans="220:222" x14ac:dyDescent="0.3">
      <c r="HL4116" s="341"/>
      <c r="HM4116" s="341"/>
      <c r="HN4116" s="341"/>
    </row>
    <row r="4117" spans="220:222" x14ac:dyDescent="0.3">
      <c r="HL4117" s="341"/>
      <c r="HM4117" s="341"/>
      <c r="HN4117" s="341"/>
    </row>
    <row r="4118" spans="220:222" x14ac:dyDescent="0.3">
      <c r="HL4118" s="341"/>
      <c r="HM4118" s="341"/>
      <c r="HN4118" s="341"/>
    </row>
    <row r="4119" spans="220:222" x14ac:dyDescent="0.3">
      <c r="HL4119" s="341"/>
      <c r="HM4119" s="341"/>
      <c r="HN4119" s="341"/>
    </row>
    <row r="4120" spans="220:222" x14ac:dyDescent="0.3">
      <c r="HL4120" s="341"/>
      <c r="HM4120" s="341"/>
      <c r="HN4120" s="341"/>
    </row>
    <row r="4121" spans="220:222" x14ac:dyDescent="0.3">
      <c r="HL4121" s="341"/>
      <c r="HM4121" s="341"/>
      <c r="HN4121" s="341"/>
    </row>
    <row r="4122" spans="220:222" x14ac:dyDescent="0.3">
      <c r="HL4122" s="341"/>
      <c r="HM4122" s="341"/>
      <c r="HN4122" s="341"/>
    </row>
    <row r="4123" spans="220:222" x14ac:dyDescent="0.3">
      <c r="HL4123" s="341"/>
      <c r="HM4123" s="341"/>
      <c r="HN4123" s="341"/>
    </row>
    <row r="4124" spans="220:222" x14ac:dyDescent="0.3">
      <c r="HL4124" s="341"/>
      <c r="HM4124" s="341"/>
      <c r="HN4124" s="341"/>
    </row>
    <row r="4125" spans="220:222" x14ac:dyDescent="0.3">
      <c r="HL4125" s="341"/>
      <c r="HM4125" s="341"/>
      <c r="HN4125" s="341"/>
    </row>
    <row r="4126" spans="220:222" x14ac:dyDescent="0.3">
      <c r="HL4126" s="341"/>
      <c r="HM4126" s="341"/>
      <c r="HN4126" s="341"/>
    </row>
    <row r="4127" spans="220:222" x14ac:dyDescent="0.3">
      <c r="HL4127" s="341"/>
      <c r="HM4127" s="341"/>
      <c r="HN4127" s="341"/>
    </row>
    <row r="4128" spans="220:222" x14ac:dyDescent="0.3">
      <c r="HL4128" s="341"/>
      <c r="HM4128" s="341"/>
      <c r="HN4128" s="341"/>
    </row>
    <row r="4129" spans="220:222" x14ac:dyDescent="0.3">
      <c r="HL4129" s="341"/>
      <c r="HM4129" s="341"/>
      <c r="HN4129" s="341"/>
    </row>
    <row r="4130" spans="220:222" x14ac:dyDescent="0.3">
      <c r="HL4130" s="341"/>
      <c r="HM4130" s="341"/>
      <c r="HN4130" s="341"/>
    </row>
    <row r="4131" spans="220:222" x14ac:dyDescent="0.3">
      <c r="HL4131" s="341"/>
      <c r="HM4131" s="341"/>
      <c r="HN4131" s="341"/>
    </row>
    <row r="4132" spans="220:222" x14ac:dyDescent="0.3">
      <c r="HL4132" s="341"/>
      <c r="HM4132" s="341"/>
      <c r="HN4132" s="341"/>
    </row>
    <row r="4133" spans="220:222" x14ac:dyDescent="0.3">
      <c r="HL4133" s="341"/>
      <c r="HM4133" s="341"/>
      <c r="HN4133" s="341"/>
    </row>
    <row r="4134" spans="220:222" x14ac:dyDescent="0.3">
      <c r="HL4134" s="341"/>
      <c r="HM4134" s="341"/>
      <c r="HN4134" s="341"/>
    </row>
    <row r="4135" spans="220:222" x14ac:dyDescent="0.3">
      <c r="HL4135" s="341"/>
      <c r="HM4135" s="341"/>
      <c r="HN4135" s="341"/>
    </row>
    <row r="4136" spans="220:222" x14ac:dyDescent="0.3">
      <c r="HL4136" s="341"/>
      <c r="HM4136" s="341"/>
      <c r="HN4136" s="341"/>
    </row>
    <row r="4137" spans="220:222" x14ac:dyDescent="0.3">
      <c r="HL4137" s="341"/>
      <c r="HM4137" s="341"/>
      <c r="HN4137" s="341"/>
    </row>
    <row r="4138" spans="220:222" x14ac:dyDescent="0.3">
      <c r="HL4138" s="341"/>
      <c r="HM4138" s="341"/>
      <c r="HN4138" s="341"/>
    </row>
    <row r="4139" spans="220:222" x14ac:dyDescent="0.3">
      <c r="HL4139" s="341"/>
      <c r="HM4139" s="341"/>
      <c r="HN4139" s="341"/>
    </row>
    <row r="4140" spans="220:222" x14ac:dyDescent="0.3">
      <c r="HL4140" s="341"/>
      <c r="HM4140" s="341"/>
      <c r="HN4140" s="341"/>
    </row>
    <row r="4141" spans="220:222" x14ac:dyDescent="0.3">
      <c r="HL4141" s="341"/>
      <c r="HM4141" s="341"/>
      <c r="HN4141" s="341"/>
    </row>
    <row r="4142" spans="220:222" x14ac:dyDescent="0.3">
      <c r="HL4142" s="341"/>
      <c r="HM4142" s="341"/>
      <c r="HN4142" s="341"/>
    </row>
    <row r="4143" spans="220:222" x14ac:dyDescent="0.3">
      <c r="HL4143" s="341"/>
      <c r="HM4143" s="341"/>
      <c r="HN4143" s="341"/>
    </row>
    <row r="4144" spans="220:222" x14ac:dyDescent="0.3">
      <c r="HL4144" s="341"/>
      <c r="HM4144" s="341"/>
      <c r="HN4144" s="341"/>
    </row>
    <row r="4145" spans="220:222" x14ac:dyDescent="0.3">
      <c r="HL4145" s="341"/>
      <c r="HM4145" s="341"/>
      <c r="HN4145" s="341"/>
    </row>
    <row r="4146" spans="220:222" x14ac:dyDescent="0.3">
      <c r="HL4146" s="341"/>
      <c r="HM4146" s="341"/>
      <c r="HN4146" s="341"/>
    </row>
    <row r="4147" spans="220:222" x14ac:dyDescent="0.3">
      <c r="HL4147" s="341"/>
      <c r="HM4147" s="341"/>
      <c r="HN4147" s="341"/>
    </row>
    <row r="4148" spans="220:222" x14ac:dyDescent="0.3">
      <c r="HL4148" s="341"/>
      <c r="HM4148" s="341"/>
      <c r="HN4148" s="341"/>
    </row>
    <row r="4149" spans="220:222" x14ac:dyDescent="0.3">
      <c r="HL4149" s="341"/>
      <c r="HM4149" s="341"/>
      <c r="HN4149" s="341"/>
    </row>
    <row r="4150" spans="220:222" x14ac:dyDescent="0.3">
      <c r="HL4150" s="341"/>
      <c r="HM4150" s="341"/>
      <c r="HN4150" s="341"/>
    </row>
    <row r="4151" spans="220:222" x14ac:dyDescent="0.3">
      <c r="HL4151" s="341"/>
      <c r="HM4151" s="341"/>
      <c r="HN4151" s="341"/>
    </row>
    <row r="4152" spans="220:222" x14ac:dyDescent="0.3">
      <c r="HL4152" s="341"/>
      <c r="HM4152" s="341"/>
      <c r="HN4152" s="341"/>
    </row>
    <row r="4153" spans="220:222" x14ac:dyDescent="0.3">
      <c r="HL4153" s="341"/>
      <c r="HM4153" s="341"/>
      <c r="HN4153" s="341"/>
    </row>
    <row r="4154" spans="220:222" x14ac:dyDescent="0.3">
      <c r="HL4154" s="341"/>
      <c r="HM4154" s="341"/>
      <c r="HN4154" s="341"/>
    </row>
    <row r="4155" spans="220:222" x14ac:dyDescent="0.3">
      <c r="HL4155" s="341"/>
      <c r="HM4155" s="341"/>
      <c r="HN4155" s="341"/>
    </row>
    <row r="4156" spans="220:222" x14ac:dyDescent="0.3">
      <c r="HL4156" s="341"/>
      <c r="HM4156" s="341"/>
      <c r="HN4156" s="341"/>
    </row>
    <row r="4157" spans="220:222" x14ac:dyDescent="0.3">
      <c r="HL4157" s="341"/>
      <c r="HM4157" s="341"/>
      <c r="HN4157" s="341"/>
    </row>
    <row r="4158" spans="220:222" x14ac:dyDescent="0.3">
      <c r="HL4158" s="341"/>
      <c r="HM4158" s="341"/>
      <c r="HN4158" s="341"/>
    </row>
    <row r="4159" spans="220:222" x14ac:dyDescent="0.3">
      <c r="HL4159" s="341"/>
      <c r="HM4159" s="341"/>
      <c r="HN4159" s="341"/>
    </row>
    <row r="4160" spans="220:222" x14ac:dyDescent="0.3">
      <c r="HL4160" s="341"/>
      <c r="HM4160" s="341"/>
      <c r="HN4160" s="341"/>
    </row>
    <row r="4161" spans="220:222" x14ac:dyDescent="0.3">
      <c r="HL4161" s="341"/>
      <c r="HM4161" s="341"/>
      <c r="HN4161" s="341"/>
    </row>
    <row r="4162" spans="220:222" x14ac:dyDescent="0.3">
      <c r="HL4162" s="341"/>
      <c r="HM4162" s="341"/>
      <c r="HN4162" s="341"/>
    </row>
    <row r="4163" spans="220:222" x14ac:dyDescent="0.3">
      <c r="HL4163" s="341"/>
      <c r="HM4163" s="341"/>
      <c r="HN4163" s="341"/>
    </row>
    <row r="4164" spans="220:222" x14ac:dyDescent="0.3">
      <c r="HL4164" s="341"/>
      <c r="HM4164" s="341"/>
      <c r="HN4164" s="341"/>
    </row>
    <row r="4165" spans="220:222" x14ac:dyDescent="0.3">
      <c r="HL4165" s="341"/>
      <c r="HM4165" s="341"/>
      <c r="HN4165" s="341"/>
    </row>
    <row r="4166" spans="220:222" x14ac:dyDescent="0.3">
      <c r="HL4166" s="341"/>
      <c r="HM4166" s="341"/>
      <c r="HN4166" s="341"/>
    </row>
    <row r="4167" spans="220:222" x14ac:dyDescent="0.3">
      <c r="HL4167" s="341"/>
      <c r="HM4167" s="341"/>
      <c r="HN4167" s="341"/>
    </row>
    <row r="4168" spans="220:222" x14ac:dyDescent="0.3">
      <c r="HL4168" s="341"/>
      <c r="HM4168" s="341"/>
      <c r="HN4168" s="341"/>
    </row>
    <row r="4169" spans="220:222" x14ac:dyDescent="0.3">
      <c r="HL4169" s="341"/>
      <c r="HM4169" s="341"/>
      <c r="HN4169" s="341"/>
    </row>
    <row r="4170" spans="220:222" x14ac:dyDescent="0.3">
      <c r="HL4170" s="341"/>
      <c r="HM4170" s="341"/>
      <c r="HN4170" s="341"/>
    </row>
    <row r="4171" spans="220:222" x14ac:dyDescent="0.3">
      <c r="HL4171" s="341"/>
      <c r="HM4171" s="341"/>
      <c r="HN4171" s="341"/>
    </row>
    <row r="4172" spans="220:222" x14ac:dyDescent="0.3">
      <c r="HL4172" s="341"/>
      <c r="HM4172" s="341"/>
      <c r="HN4172" s="341"/>
    </row>
    <row r="4173" spans="220:222" x14ac:dyDescent="0.3">
      <c r="HL4173" s="341"/>
      <c r="HM4173" s="341"/>
      <c r="HN4173" s="341"/>
    </row>
    <row r="4174" spans="220:222" x14ac:dyDescent="0.3">
      <c r="HL4174" s="341"/>
      <c r="HM4174" s="341"/>
      <c r="HN4174" s="341"/>
    </row>
    <row r="4175" spans="220:222" x14ac:dyDescent="0.3">
      <c r="HL4175" s="341"/>
      <c r="HM4175" s="341"/>
      <c r="HN4175" s="341"/>
    </row>
    <row r="4176" spans="220:222" x14ac:dyDescent="0.3">
      <c r="HL4176" s="341"/>
      <c r="HM4176" s="341"/>
      <c r="HN4176" s="341"/>
    </row>
    <row r="4177" spans="220:222" x14ac:dyDescent="0.3">
      <c r="HL4177" s="341"/>
      <c r="HM4177" s="341"/>
      <c r="HN4177" s="341"/>
    </row>
    <row r="4178" spans="220:222" x14ac:dyDescent="0.3">
      <c r="HL4178" s="341"/>
      <c r="HM4178" s="341"/>
      <c r="HN4178" s="341"/>
    </row>
    <row r="4179" spans="220:222" x14ac:dyDescent="0.3">
      <c r="HL4179" s="341"/>
      <c r="HM4179" s="341"/>
      <c r="HN4179" s="341"/>
    </row>
    <row r="4180" spans="220:222" x14ac:dyDescent="0.3">
      <c r="HL4180" s="341"/>
      <c r="HM4180" s="341"/>
      <c r="HN4180" s="341"/>
    </row>
    <row r="4181" spans="220:222" x14ac:dyDescent="0.3">
      <c r="HL4181" s="341"/>
      <c r="HM4181" s="341"/>
      <c r="HN4181" s="341"/>
    </row>
    <row r="4182" spans="220:222" x14ac:dyDescent="0.3">
      <c r="HL4182" s="341"/>
      <c r="HM4182" s="341"/>
      <c r="HN4182" s="341"/>
    </row>
    <row r="4183" spans="220:222" x14ac:dyDescent="0.3">
      <c r="HL4183" s="341"/>
      <c r="HM4183" s="341"/>
      <c r="HN4183" s="341"/>
    </row>
    <row r="4184" spans="220:222" x14ac:dyDescent="0.3">
      <c r="HL4184" s="341"/>
      <c r="HM4184" s="341"/>
      <c r="HN4184" s="341"/>
    </row>
    <row r="4185" spans="220:222" x14ac:dyDescent="0.3">
      <c r="HL4185" s="341"/>
      <c r="HM4185" s="341"/>
      <c r="HN4185" s="341"/>
    </row>
    <row r="4186" spans="220:222" x14ac:dyDescent="0.3">
      <c r="HL4186" s="341"/>
      <c r="HM4186" s="341"/>
      <c r="HN4186" s="341"/>
    </row>
    <row r="4187" spans="220:222" x14ac:dyDescent="0.3">
      <c r="HL4187" s="341"/>
      <c r="HM4187" s="341"/>
      <c r="HN4187" s="341"/>
    </row>
    <row r="4188" spans="220:222" x14ac:dyDescent="0.3">
      <c r="HL4188" s="341"/>
      <c r="HM4188" s="341"/>
      <c r="HN4188" s="341"/>
    </row>
    <row r="4189" spans="220:222" x14ac:dyDescent="0.3">
      <c r="HL4189" s="341"/>
      <c r="HM4189" s="341"/>
      <c r="HN4189" s="341"/>
    </row>
    <row r="4190" spans="220:222" x14ac:dyDescent="0.3">
      <c r="HL4190" s="341"/>
      <c r="HM4190" s="341"/>
      <c r="HN4190" s="341"/>
    </row>
    <row r="4191" spans="220:222" x14ac:dyDescent="0.3">
      <c r="HL4191" s="341"/>
      <c r="HM4191" s="341"/>
      <c r="HN4191" s="341"/>
    </row>
    <row r="4192" spans="220:222" x14ac:dyDescent="0.3">
      <c r="HL4192" s="341"/>
      <c r="HM4192" s="341"/>
      <c r="HN4192" s="341"/>
    </row>
    <row r="4193" spans="220:222" x14ac:dyDescent="0.3">
      <c r="HL4193" s="341"/>
      <c r="HM4193" s="341"/>
      <c r="HN4193" s="341"/>
    </row>
    <row r="4194" spans="220:222" x14ac:dyDescent="0.3">
      <c r="HL4194" s="341"/>
      <c r="HM4194" s="341"/>
      <c r="HN4194" s="341"/>
    </row>
    <row r="4195" spans="220:222" x14ac:dyDescent="0.3">
      <c r="HL4195" s="341"/>
      <c r="HM4195" s="341"/>
      <c r="HN4195" s="341"/>
    </row>
    <row r="4196" spans="220:222" x14ac:dyDescent="0.3">
      <c r="HL4196" s="341"/>
      <c r="HM4196" s="341"/>
      <c r="HN4196" s="341"/>
    </row>
    <row r="4197" spans="220:222" x14ac:dyDescent="0.3">
      <c r="HL4197" s="341"/>
      <c r="HM4197" s="341"/>
      <c r="HN4197" s="341"/>
    </row>
    <row r="4198" spans="220:222" x14ac:dyDescent="0.3">
      <c r="HL4198" s="341"/>
      <c r="HM4198" s="341"/>
      <c r="HN4198" s="341"/>
    </row>
    <row r="4199" spans="220:222" x14ac:dyDescent="0.3">
      <c r="HL4199" s="341"/>
      <c r="HM4199" s="341"/>
      <c r="HN4199" s="341"/>
    </row>
    <row r="4200" spans="220:222" x14ac:dyDescent="0.3">
      <c r="HL4200" s="341"/>
      <c r="HM4200" s="341"/>
      <c r="HN4200" s="341"/>
    </row>
    <row r="4201" spans="220:222" x14ac:dyDescent="0.3">
      <c r="HL4201" s="341"/>
      <c r="HM4201" s="341"/>
      <c r="HN4201" s="341"/>
    </row>
    <row r="4202" spans="220:222" x14ac:dyDescent="0.3">
      <c r="HL4202" s="341"/>
      <c r="HM4202" s="341"/>
      <c r="HN4202" s="341"/>
    </row>
    <row r="4203" spans="220:222" x14ac:dyDescent="0.3">
      <c r="HL4203" s="341"/>
      <c r="HM4203" s="341"/>
      <c r="HN4203" s="341"/>
    </row>
    <row r="4204" spans="220:222" x14ac:dyDescent="0.3">
      <c r="HL4204" s="341"/>
      <c r="HM4204" s="341"/>
      <c r="HN4204" s="341"/>
    </row>
    <row r="4205" spans="220:222" x14ac:dyDescent="0.3">
      <c r="HL4205" s="341"/>
      <c r="HM4205" s="341"/>
      <c r="HN4205" s="341"/>
    </row>
    <row r="4206" spans="220:222" x14ac:dyDescent="0.3">
      <c r="HL4206" s="341"/>
      <c r="HM4206" s="341"/>
      <c r="HN4206" s="341"/>
    </row>
    <row r="4207" spans="220:222" x14ac:dyDescent="0.3">
      <c r="HL4207" s="341"/>
      <c r="HM4207" s="341"/>
      <c r="HN4207" s="341"/>
    </row>
    <row r="4208" spans="220:222" x14ac:dyDescent="0.3">
      <c r="HL4208" s="341"/>
      <c r="HM4208" s="341"/>
      <c r="HN4208" s="341"/>
    </row>
    <row r="4209" spans="220:222" x14ac:dyDescent="0.3">
      <c r="HL4209" s="341"/>
      <c r="HM4209" s="341"/>
      <c r="HN4209" s="341"/>
    </row>
    <row r="4210" spans="220:222" x14ac:dyDescent="0.3">
      <c r="HL4210" s="341"/>
      <c r="HM4210" s="341"/>
      <c r="HN4210" s="341"/>
    </row>
    <row r="4211" spans="220:222" x14ac:dyDescent="0.3">
      <c r="HL4211" s="341"/>
      <c r="HM4211" s="341"/>
      <c r="HN4211" s="341"/>
    </row>
    <row r="4212" spans="220:222" x14ac:dyDescent="0.3">
      <c r="HL4212" s="341"/>
      <c r="HM4212" s="341"/>
      <c r="HN4212" s="341"/>
    </row>
    <row r="4213" spans="220:222" x14ac:dyDescent="0.3">
      <c r="HL4213" s="341"/>
      <c r="HM4213" s="341"/>
      <c r="HN4213" s="341"/>
    </row>
    <row r="4214" spans="220:222" x14ac:dyDescent="0.3">
      <c r="HL4214" s="341"/>
      <c r="HM4214" s="341"/>
      <c r="HN4214" s="341"/>
    </row>
    <row r="4215" spans="220:222" x14ac:dyDescent="0.3">
      <c r="HL4215" s="341"/>
      <c r="HM4215" s="341"/>
      <c r="HN4215" s="341"/>
    </row>
    <row r="4216" spans="220:222" x14ac:dyDescent="0.3">
      <c r="HL4216" s="341"/>
      <c r="HM4216" s="341"/>
      <c r="HN4216" s="341"/>
    </row>
    <row r="4217" spans="220:222" x14ac:dyDescent="0.3">
      <c r="HL4217" s="341"/>
      <c r="HM4217" s="341"/>
      <c r="HN4217" s="341"/>
    </row>
    <row r="4218" spans="220:222" x14ac:dyDescent="0.3">
      <c r="HL4218" s="341"/>
      <c r="HM4218" s="341"/>
      <c r="HN4218" s="341"/>
    </row>
    <row r="4219" spans="220:222" x14ac:dyDescent="0.3">
      <c r="HL4219" s="341"/>
      <c r="HM4219" s="341"/>
      <c r="HN4219" s="341"/>
    </row>
    <row r="4220" spans="220:222" x14ac:dyDescent="0.3">
      <c r="HL4220" s="341"/>
      <c r="HM4220" s="341"/>
      <c r="HN4220" s="341"/>
    </row>
    <row r="4221" spans="220:222" x14ac:dyDescent="0.3">
      <c r="HL4221" s="341"/>
      <c r="HM4221" s="341"/>
      <c r="HN4221" s="341"/>
    </row>
    <row r="4222" spans="220:222" x14ac:dyDescent="0.3">
      <c r="HL4222" s="341"/>
      <c r="HM4222" s="341"/>
      <c r="HN4222" s="341"/>
    </row>
    <row r="4223" spans="220:222" x14ac:dyDescent="0.3">
      <c r="HL4223" s="341"/>
      <c r="HM4223" s="341"/>
      <c r="HN4223" s="341"/>
    </row>
    <row r="4224" spans="220:222" x14ac:dyDescent="0.3">
      <c r="HL4224" s="341"/>
      <c r="HM4224" s="341"/>
      <c r="HN4224" s="341"/>
    </row>
    <row r="4225" spans="220:222" x14ac:dyDescent="0.3">
      <c r="HL4225" s="341"/>
      <c r="HM4225" s="341"/>
      <c r="HN4225" s="341"/>
    </row>
    <row r="4226" spans="220:222" x14ac:dyDescent="0.3">
      <c r="HL4226" s="341"/>
      <c r="HM4226" s="341"/>
      <c r="HN4226" s="341"/>
    </row>
    <row r="4227" spans="220:222" x14ac:dyDescent="0.3">
      <c r="HL4227" s="341"/>
      <c r="HM4227" s="341"/>
      <c r="HN4227" s="341"/>
    </row>
    <row r="4228" spans="220:222" x14ac:dyDescent="0.3">
      <c r="HL4228" s="341"/>
      <c r="HM4228" s="341"/>
      <c r="HN4228" s="341"/>
    </row>
    <row r="4229" spans="220:222" x14ac:dyDescent="0.3">
      <c r="HL4229" s="341"/>
      <c r="HM4229" s="341"/>
      <c r="HN4229" s="341"/>
    </row>
    <row r="4230" spans="220:222" x14ac:dyDescent="0.3">
      <c r="HL4230" s="341"/>
      <c r="HM4230" s="341"/>
      <c r="HN4230" s="341"/>
    </row>
    <row r="4231" spans="220:222" x14ac:dyDescent="0.3">
      <c r="HL4231" s="341"/>
      <c r="HM4231" s="341"/>
      <c r="HN4231" s="341"/>
    </row>
    <row r="4232" spans="220:222" x14ac:dyDescent="0.3">
      <c r="HL4232" s="341"/>
      <c r="HM4232" s="341"/>
      <c r="HN4232" s="341"/>
    </row>
    <row r="4233" spans="220:222" x14ac:dyDescent="0.3">
      <c r="HL4233" s="341"/>
      <c r="HM4233" s="341"/>
      <c r="HN4233" s="341"/>
    </row>
    <row r="4234" spans="220:222" x14ac:dyDescent="0.3">
      <c r="HL4234" s="341"/>
      <c r="HM4234" s="341"/>
      <c r="HN4234" s="341"/>
    </row>
    <row r="4235" spans="220:222" x14ac:dyDescent="0.3">
      <c r="HL4235" s="341"/>
      <c r="HM4235" s="341"/>
      <c r="HN4235" s="341"/>
    </row>
    <row r="4236" spans="220:222" x14ac:dyDescent="0.3">
      <c r="HL4236" s="341"/>
      <c r="HM4236" s="341"/>
      <c r="HN4236" s="341"/>
    </row>
    <row r="4237" spans="220:222" x14ac:dyDescent="0.3">
      <c r="HL4237" s="341"/>
      <c r="HM4237" s="341"/>
      <c r="HN4237" s="341"/>
    </row>
    <row r="4238" spans="220:222" x14ac:dyDescent="0.3">
      <c r="HL4238" s="341"/>
      <c r="HM4238" s="341"/>
      <c r="HN4238" s="341"/>
    </row>
    <row r="4239" spans="220:222" x14ac:dyDescent="0.3">
      <c r="HL4239" s="341"/>
      <c r="HM4239" s="341"/>
      <c r="HN4239" s="341"/>
    </row>
    <row r="4240" spans="220:222" x14ac:dyDescent="0.3">
      <c r="HL4240" s="341"/>
      <c r="HM4240" s="341"/>
      <c r="HN4240" s="341"/>
    </row>
    <row r="4241" spans="220:222" x14ac:dyDescent="0.3">
      <c r="HL4241" s="341"/>
      <c r="HM4241" s="341"/>
      <c r="HN4241" s="341"/>
    </row>
    <row r="4242" spans="220:222" x14ac:dyDescent="0.3">
      <c r="HL4242" s="341"/>
      <c r="HM4242" s="341"/>
      <c r="HN4242" s="341"/>
    </row>
    <row r="4243" spans="220:222" x14ac:dyDescent="0.3">
      <c r="HL4243" s="341"/>
      <c r="HM4243" s="341"/>
      <c r="HN4243" s="341"/>
    </row>
    <row r="4244" spans="220:222" x14ac:dyDescent="0.3">
      <c r="HL4244" s="341"/>
      <c r="HM4244" s="341"/>
      <c r="HN4244" s="341"/>
    </row>
    <row r="4245" spans="220:222" x14ac:dyDescent="0.3">
      <c r="HL4245" s="341"/>
      <c r="HM4245" s="341"/>
      <c r="HN4245" s="341"/>
    </row>
    <row r="4246" spans="220:222" x14ac:dyDescent="0.3">
      <c r="HL4246" s="341"/>
      <c r="HM4246" s="341"/>
      <c r="HN4246" s="341"/>
    </row>
    <row r="4247" spans="220:222" x14ac:dyDescent="0.3">
      <c r="HL4247" s="341"/>
      <c r="HM4247" s="341"/>
      <c r="HN4247" s="341"/>
    </row>
    <row r="4248" spans="220:222" x14ac:dyDescent="0.3">
      <c r="HL4248" s="341"/>
      <c r="HM4248" s="341"/>
      <c r="HN4248" s="341"/>
    </row>
    <row r="4249" spans="220:222" x14ac:dyDescent="0.3">
      <c r="HL4249" s="341"/>
      <c r="HM4249" s="341"/>
      <c r="HN4249" s="341"/>
    </row>
    <row r="4250" spans="220:222" x14ac:dyDescent="0.3">
      <c r="HL4250" s="341"/>
      <c r="HM4250" s="341"/>
      <c r="HN4250" s="341"/>
    </row>
    <row r="4251" spans="220:222" x14ac:dyDescent="0.3">
      <c r="HL4251" s="341"/>
      <c r="HM4251" s="341"/>
      <c r="HN4251" s="341"/>
    </row>
    <row r="4252" spans="220:222" x14ac:dyDescent="0.3">
      <c r="HL4252" s="341"/>
      <c r="HM4252" s="341"/>
      <c r="HN4252" s="341"/>
    </row>
    <row r="4253" spans="220:222" x14ac:dyDescent="0.3">
      <c r="HL4253" s="341"/>
      <c r="HM4253" s="341"/>
      <c r="HN4253" s="341"/>
    </row>
    <row r="4254" spans="220:222" x14ac:dyDescent="0.3">
      <c r="HL4254" s="341"/>
      <c r="HM4254" s="341"/>
      <c r="HN4254" s="341"/>
    </row>
    <row r="4255" spans="220:222" x14ac:dyDescent="0.3">
      <c r="HL4255" s="341"/>
      <c r="HM4255" s="341"/>
      <c r="HN4255" s="341"/>
    </row>
    <row r="4256" spans="220:222" x14ac:dyDescent="0.3">
      <c r="HL4256" s="341"/>
      <c r="HM4256" s="341"/>
      <c r="HN4256" s="341"/>
    </row>
    <row r="4257" spans="220:222" x14ac:dyDescent="0.3">
      <c r="HL4257" s="341"/>
      <c r="HM4257" s="341"/>
      <c r="HN4257" s="341"/>
    </row>
    <row r="4258" spans="220:222" x14ac:dyDescent="0.3">
      <c r="HL4258" s="341"/>
      <c r="HM4258" s="341"/>
      <c r="HN4258" s="341"/>
    </row>
    <row r="4259" spans="220:222" x14ac:dyDescent="0.3">
      <c r="HL4259" s="341"/>
      <c r="HM4259" s="341"/>
      <c r="HN4259" s="341"/>
    </row>
    <row r="4260" spans="220:222" x14ac:dyDescent="0.3">
      <c r="HL4260" s="341"/>
      <c r="HM4260" s="341"/>
      <c r="HN4260" s="341"/>
    </row>
    <row r="4261" spans="220:222" x14ac:dyDescent="0.3">
      <c r="HL4261" s="341"/>
      <c r="HM4261" s="341"/>
      <c r="HN4261" s="341"/>
    </row>
    <row r="4262" spans="220:222" x14ac:dyDescent="0.3">
      <c r="HL4262" s="341"/>
      <c r="HM4262" s="341"/>
      <c r="HN4262" s="341"/>
    </row>
    <row r="4263" spans="220:222" x14ac:dyDescent="0.3">
      <c r="HL4263" s="341"/>
      <c r="HM4263" s="341"/>
      <c r="HN4263" s="341"/>
    </row>
    <row r="4264" spans="220:222" x14ac:dyDescent="0.3">
      <c r="HL4264" s="341"/>
      <c r="HM4264" s="341"/>
      <c r="HN4264" s="341"/>
    </row>
    <row r="4265" spans="220:222" x14ac:dyDescent="0.3">
      <c r="HL4265" s="341"/>
      <c r="HM4265" s="341"/>
      <c r="HN4265" s="341"/>
    </row>
    <row r="4266" spans="220:222" x14ac:dyDescent="0.3">
      <c r="HL4266" s="341"/>
      <c r="HM4266" s="341"/>
      <c r="HN4266" s="341"/>
    </row>
    <row r="4267" spans="220:222" x14ac:dyDescent="0.3">
      <c r="HL4267" s="341"/>
      <c r="HM4267" s="341"/>
      <c r="HN4267" s="341"/>
    </row>
    <row r="4268" spans="220:222" x14ac:dyDescent="0.3">
      <c r="HL4268" s="341"/>
      <c r="HM4268" s="341"/>
      <c r="HN4268" s="341"/>
    </row>
    <row r="4269" spans="220:222" x14ac:dyDescent="0.3">
      <c r="HL4269" s="341"/>
      <c r="HM4269" s="341"/>
      <c r="HN4269" s="341"/>
    </row>
    <row r="4270" spans="220:222" x14ac:dyDescent="0.3">
      <c r="HL4270" s="341"/>
      <c r="HM4270" s="341"/>
      <c r="HN4270" s="341"/>
    </row>
    <row r="4271" spans="220:222" x14ac:dyDescent="0.3">
      <c r="HL4271" s="341"/>
      <c r="HM4271" s="341"/>
      <c r="HN4271" s="341"/>
    </row>
    <row r="4272" spans="220:222" x14ac:dyDescent="0.3">
      <c r="HL4272" s="341"/>
      <c r="HM4272" s="341"/>
      <c r="HN4272" s="341"/>
    </row>
    <row r="4273" spans="220:222" x14ac:dyDescent="0.3">
      <c r="HL4273" s="341"/>
      <c r="HM4273" s="341"/>
      <c r="HN4273" s="341"/>
    </row>
    <row r="4274" spans="220:222" x14ac:dyDescent="0.3">
      <c r="HL4274" s="341"/>
      <c r="HM4274" s="341"/>
      <c r="HN4274" s="341"/>
    </row>
    <row r="4275" spans="220:222" x14ac:dyDescent="0.3">
      <c r="HL4275" s="341"/>
      <c r="HM4275" s="341"/>
      <c r="HN4275" s="341"/>
    </row>
    <row r="4276" spans="220:222" x14ac:dyDescent="0.3">
      <c r="HL4276" s="341"/>
      <c r="HM4276" s="341"/>
      <c r="HN4276" s="341"/>
    </row>
    <row r="4277" spans="220:222" x14ac:dyDescent="0.3">
      <c r="HL4277" s="341"/>
      <c r="HM4277" s="341"/>
      <c r="HN4277" s="341"/>
    </row>
    <row r="4278" spans="220:222" x14ac:dyDescent="0.3">
      <c r="HL4278" s="341"/>
      <c r="HM4278" s="341"/>
      <c r="HN4278" s="341"/>
    </row>
    <row r="4279" spans="220:222" x14ac:dyDescent="0.3">
      <c r="HL4279" s="341"/>
      <c r="HM4279" s="341"/>
      <c r="HN4279" s="341"/>
    </row>
    <row r="4280" spans="220:222" x14ac:dyDescent="0.3">
      <c r="HL4280" s="341"/>
      <c r="HM4280" s="341"/>
      <c r="HN4280" s="341"/>
    </row>
    <row r="4281" spans="220:222" x14ac:dyDescent="0.3">
      <c r="HL4281" s="341"/>
      <c r="HM4281" s="341"/>
      <c r="HN4281" s="341"/>
    </row>
    <row r="4282" spans="220:222" x14ac:dyDescent="0.3">
      <c r="HL4282" s="341"/>
      <c r="HM4282" s="341"/>
      <c r="HN4282" s="341"/>
    </row>
    <row r="4283" spans="220:222" x14ac:dyDescent="0.3">
      <c r="HL4283" s="341"/>
      <c r="HM4283" s="341"/>
      <c r="HN4283" s="341"/>
    </row>
    <row r="4284" spans="220:222" x14ac:dyDescent="0.3">
      <c r="HL4284" s="341"/>
      <c r="HM4284" s="341"/>
      <c r="HN4284" s="341"/>
    </row>
    <row r="4285" spans="220:222" x14ac:dyDescent="0.3">
      <c r="HL4285" s="341"/>
      <c r="HM4285" s="341"/>
      <c r="HN4285" s="341"/>
    </row>
    <row r="4286" spans="220:222" x14ac:dyDescent="0.3">
      <c r="HL4286" s="341"/>
      <c r="HM4286" s="341"/>
      <c r="HN4286" s="341"/>
    </row>
    <row r="4287" spans="220:222" x14ac:dyDescent="0.3">
      <c r="HL4287" s="341"/>
      <c r="HM4287" s="341"/>
      <c r="HN4287" s="341"/>
    </row>
    <row r="4288" spans="220:222" x14ac:dyDescent="0.3">
      <c r="HL4288" s="341"/>
      <c r="HM4288" s="341"/>
      <c r="HN4288" s="341"/>
    </row>
    <row r="4289" spans="220:222" x14ac:dyDescent="0.3">
      <c r="HL4289" s="341"/>
      <c r="HM4289" s="341"/>
      <c r="HN4289" s="341"/>
    </row>
    <row r="4290" spans="220:222" x14ac:dyDescent="0.3">
      <c r="HL4290" s="341"/>
      <c r="HM4290" s="341"/>
      <c r="HN4290" s="341"/>
    </row>
    <row r="4291" spans="220:222" x14ac:dyDescent="0.3">
      <c r="HL4291" s="341"/>
      <c r="HM4291" s="341"/>
      <c r="HN4291" s="341"/>
    </row>
    <row r="4292" spans="220:222" x14ac:dyDescent="0.3">
      <c r="HL4292" s="341"/>
      <c r="HM4292" s="341"/>
      <c r="HN4292" s="341"/>
    </row>
    <row r="4293" spans="220:222" x14ac:dyDescent="0.3">
      <c r="HL4293" s="341"/>
      <c r="HM4293" s="341"/>
      <c r="HN4293" s="341"/>
    </row>
    <row r="4294" spans="220:222" x14ac:dyDescent="0.3">
      <c r="HL4294" s="341"/>
      <c r="HM4294" s="341"/>
      <c r="HN4294" s="341"/>
    </row>
    <row r="4295" spans="220:222" x14ac:dyDescent="0.3">
      <c r="HL4295" s="341"/>
      <c r="HM4295" s="341"/>
      <c r="HN4295" s="341"/>
    </row>
    <row r="4296" spans="220:222" x14ac:dyDescent="0.3">
      <c r="HL4296" s="341"/>
      <c r="HM4296" s="341"/>
      <c r="HN4296" s="341"/>
    </row>
    <row r="4297" spans="220:222" x14ac:dyDescent="0.3">
      <c r="HL4297" s="341"/>
      <c r="HM4297" s="341"/>
      <c r="HN4297" s="341"/>
    </row>
    <row r="4298" spans="220:222" x14ac:dyDescent="0.3">
      <c r="HL4298" s="341"/>
      <c r="HM4298" s="341"/>
      <c r="HN4298" s="341"/>
    </row>
    <row r="4299" spans="220:222" x14ac:dyDescent="0.3">
      <c r="HL4299" s="341"/>
      <c r="HM4299" s="341"/>
      <c r="HN4299" s="341"/>
    </row>
    <row r="4300" spans="220:222" x14ac:dyDescent="0.3">
      <c r="HL4300" s="341"/>
      <c r="HM4300" s="341"/>
      <c r="HN4300" s="341"/>
    </row>
    <row r="4301" spans="220:222" x14ac:dyDescent="0.3">
      <c r="HL4301" s="341"/>
      <c r="HM4301" s="341"/>
      <c r="HN4301" s="341"/>
    </row>
    <row r="4302" spans="220:222" x14ac:dyDescent="0.3">
      <c r="HL4302" s="341"/>
      <c r="HM4302" s="341"/>
      <c r="HN4302" s="341"/>
    </row>
    <row r="4303" spans="220:222" x14ac:dyDescent="0.3">
      <c r="HL4303" s="341"/>
      <c r="HM4303" s="341"/>
      <c r="HN4303" s="341"/>
    </row>
    <row r="4304" spans="220:222" x14ac:dyDescent="0.3">
      <c r="HL4304" s="341"/>
      <c r="HM4304" s="341"/>
      <c r="HN4304" s="341"/>
    </row>
    <row r="4305" spans="220:222" x14ac:dyDescent="0.3">
      <c r="HL4305" s="341"/>
      <c r="HM4305" s="341"/>
      <c r="HN4305" s="341"/>
    </row>
    <row r="4306" spans="220:222" x14ac:dyDescent="0.3">
      <c r="HL4306" s="341"/>
      <c r="HM4306" s="341"/>
      <c r="HN4306" s="341"/>
    </row>
    <row r="4307" spans="220:222" x14ac:dyDescent="0.3">
      <c r="HL4307" s="341"/>
      <c r="HM4307" s="341"/>
      <c r="HN4307" s="341"/>
    </row>
    <row r="4308" spans="220:222" x14ac:dyDescent="0.3">
      <c r="HL4308" s="341"/>
      <c r="HM4308" s="341"/>
      <c r="HN4308" s="341"/>
    </row>
    <row r="4309" spans="220:222" x14ac:dyDescent="0.3">
      <c r="HL4309" s="341"/>
      <c r="HM4309" s="341"/>
      <c r="HN4309" s="341"/>
    </row>
    <row r="4310" spans="220:222" x14ac:dyDescent="0.3">
      <c r="HL4310" s="341"/>
      <c r="HM4310" s="341"/>
      <c r="HN4310" s="341"/>
    </row>
    <row r="4311" spans="220:222" x14ac:dyDescent="0.3">
      <c r="HL4311" s="341"/>
      <c r="HM4311" s="341"/>
      <c r="HN4311" s="341"/>
    </row>
    <row r="4312" spans="220:222" x14ac:dyDescent="0.3">
      <c r="HL4312" s="341"/>
      <c r="HM4312" s="341"/>
      <c r="HN4312" s="341"/>
    </row>
    <row r="4313" spans="220:222" x14ac:dyDescent="0.3">
      <c r="HL4313" s="341"/>
      <c r="HM4313" s="341"/>
      <c r="HN4313" s="341"/>
    </row>
    <row r="4314" spans="220:222" x14ac:dyDescent="0.3">
      <c r="HL4314" s="341"/>
      <c r="HM4314" s="341"/>
      <c r="HN4314" s="341"/>
    </row>
    <row r="4315" spans="220:222" x14ac:dyDescent="0.3">
      <c r="HL4315" s="341"/>
      <c r="HM4315" s="341"/>
      <c r="HN4315" s="341"/>
    </row>
    <row r="4316" spans="220:222" x14ac:dyDescent="0.3">
      <c r="HL4316" s="341"/>
      <c r="HM4316" s="341"/>
      <c r="HN4316" s="341"/>
    </row>
    <row r="4317" spans="220:222" x14ac:dyDescent="0.3">
      <c r="HL4317" s="341"/>
      <c r="HM4317" s="341"/>
      <c r="HN4317" s="341"/>
    </row>
    <row r="4318" spans="220:222" x14ac:dyDescent="0.3">
      <c r="HL4318" s="341"/>
      <c r="HM4318" s="341"/>
      <c r="HN4318" s="341"/>
    </row>
    <row r="4319" spans="220:222" x14ac:dyDescent="0.3">
      <c r="HL4319" s="341"/>
      <c r="HM4319" s="341"/>
      <c r="HN4319" s="341"/>
    </row>
    <row r="4320" spans="220:222" x14ac:dyDescent="0.3">
      <c r="HL4320" s="341"/>
      <c r="HM4320" s="341"/>
      <c r="HN4320" s="341"/>
    </row>
    <row r="4321" spans="220:222" x14ac:dyDescent="0.3">
      <c r="HL4321" s="341"/>
      <c r="HM4321" s="341"/>
      <c r="HN4321" s="341"/>
    </row>
    <row r="4322" spans="220:222" x14ac:dyDescent="0.3">
      <c r="HL4322" s="341"/>
      <c r="HM4322" s="341"/>
      <c r="HN4322" s="341"/>
    </row>
    <row r="4323" spans="220:222" x14ac:dyDescent="0.3">
      <c r="HL4323" s="341"/>
      <c r="HM4323" s="341"/>
      <c r="HN4323" s="341"/>
    </row>
    <row r="4324" spans="220:222" x14ac:dyDescent="0.3">
      <c r="HL4324" s="341"/>
      <c r="HM4324" s="341"/>
      <c r="HN4324" s="341"/>
    </row>
    <row r="4325" spans="220:222" x14ac:dyDescent="0.3">
      <c r="HL4325" s="341"/>
      <c r="HM4325" s="341"/>
      <c r="HN4325" s="341"/>
    </row>
    <row r="4326" spans="220:222" x14ac:dyDescent="0.3">
      <c r="HL4326" s="341"/>
      <c r="HM4326" s="341"/>
      <c r="HN4326" s="341"/>
    </row>
    <row r="4327" spans="220:222" x14ac:dyDescent="0.3">
      <c r="HL4327" s="341"/>
      <c r="HM4327" s="341"/>
      <c r="HN4327" s="341"/>
    </row>
    <row r="4328" spans="220:222" x14ac:dyDescent="0.3">
      <c r="HL4328" s="341"/>
      <c r="HM4328" s="341"/>
      <c r="HN4328" s="341"/>
    </row>
    <row r="4329" spans="220:222" x14ac:dyDescent="0.3">
      <c r="HL4329" s="341"/>
      <c r="HM4329" s="341"/>
      <c r="HN4329" s="341"/>
    </row>
    <row r="4330" spans="220:222" x14ac:dyDescent="0.3">
      <c r="HL4330" s="341"/>
      <c r="HM4330" s="341"/>
      <c r="HN4330" s="341"/>
    </row>
    <row r="4331" spans="220:222" x14ac:dyDescent="0.3">
      <c r="HL4331" s="341"/>
      <c r="HM4331" s="341"/>
      <c r="HN4331" s="341"/>
    </row>
    <row r="4332" spans="220:222" x14ac:dyDescent="0.3">
      <c r="HL4332" s="341"/>
      <c r="HM4332" s="341"/>
      <c r="HN4332" s="341"/>
    </row>
    <row r="4333" spans="220:222" x14ac:dyDescent="0.3">
      <c r="HL4333" s="341"/>
      <c r="HM4333" s="341"/>
      <c r="HN4333" s="341"/>
    </row>
    <row r="4334" spans="220:222" x14ac:dyDescent="0.3">
      <c r="HL4334" s="341"/>
      <c r="HM4334" s="341"/>
      <c r="HN4334" s="341"/>
    </row>
    <row r="4335" spans="220:222" x14ac:dyDescent="0.3">
      <c r="HL4335" s="341"/>
      <c r="HM4335" s="341"/>
      <c r="HN4335" s="341"/>
    </row>
    <row r="4336" spans="220:222" x14ac:dyDescent="0.3">
      <c r="HL4336" s="341"/>
      <c r="HM4336" s="341"/>
      <c r="HN4336" s="341"/>
    </row>
    <row r="4337" spans="220:222" x14ac:dyDescent="0.3">
      <c r="HL4337" s="341"/>
      <c r="HM4337" s="341"/>
      <c r="HN4337" s="341"/>
    </row>
    <row r="4338" spans="220:222" x14ac:dyDescent="0.3">
      <c r="HL4338" s="341"/>
      <c r="HM4338" s="341"/>
      <c r="HN4338" s="341"/>
    </row>
    <row r="4339" spans="220:222" x14ac:dyDescent="0.3">
      <c r="HL4339" s="341"/>
      <c r="HM4339" s="341"/>
      <c r="HN4339" s="341"/>
    </row>
    <row r="4340" spans="220:222" x14ac:dyDescent="0.3">
      <c r="HL4340" s="341"/>
      <c r="HM4340" s="341"/>
      <c r="HN4340" s="341"/>
    </row>
    <row r="4341" spans="220:222" x14ac:dyDescent="0.3">
      <c r="HL4341" s="341"/>
      <c r="HM4341" s="341"/>
      <c r="HN4341" s="341"/>
    </row>
    <row r="4342" spans="220:222" x14ac:dyDescent="0.3">
      <c r="HL4342" s="341"/>
      <c r="HM4342" s="341"/>
      <c r="HN4342" s="341"/>
    </row>
    <row r="4343" spans="220:222" x14ac:dyDescent="0.3">
      <c r="HL4343" s="341"/>
      <c r="HM4343" s="341"/>
      <c r="HN4343" s="341"/>
    </row>
    <row r="4344" spans="220:222" x14ac:dyDescent="0.3">
      <c r="HL4344" s="341"/>
      <c r="HM4344" s="341"/>
      <c r="HN4344" s="341"/>
    </row>
    <row r="4345" spans="220:222" x14ac:dyDescent="0.3">
      <c r="HL4345" s="341"/>
      <c r="HM4345" s="341"/>
      <c r="HN4345" s="341"/>
    </row>
    <row r="4346" spans="220:222" x14ac:dyDescent="0.3">
      <c r="HL4346" s="341"/>
      <c r="HM4346" s="341"/>
      <c r="HN4346" s="341"/>
    </row>
    <row r="4347" spans="220:222" x14ac:dyDescent="0.3">
      <c r="HL4347" s="341"/>
      <c r="HM4347" s="341"/>
      <c r="HN4347" s="341"/>
    </row>
    <row r="4348" spans="220:222" x14ac:dyDescent="0.3">
      <c r="HL4348" s="341"/>
      <c r="HM4348" s="341"/>
      <c r="HN4348" s="341"/>
    </row>
    <row r="4349" spans="220:222" x14ac:dyDescent="0.3">
      <c r="HL4349" s="341"/>
      <c r="HM4349" s="341"/>
      <c r="HN4349" s="341"/>
    </row>
    <row r="4350" spans="220:222" x14ac:dyDescent="0.3">
      <c r="HL4350" s="341"/>
      <c r="HM4350" s="341"/>
      <c r="HN4350" s="341"/>
    </row>
    <row r="4351" spans="220:222" x14ac:dyDescent="0.3">
      <c r="HL4351" s="341"/>
      <c r="HM4351" s="341"/>
      <c r="HN4351" s="341"/>
    </row>
    <row r="4352" spans="220:222" x14ac:dyDescent="0.3">
      <c r="HL4352" s="341"/>
      <c r="HM4352" s="341"/>
      <c r="HN4352" s="341"/>
    </row>
    <row r="4353" spans="220:222" x14ac:dyDescent="0.3">
      <c r="HL4353" s="341"/>
      <c r="HM4353" s="341"/>
      <c r="HN4353" s="341"/>
    </row>
    <row r="4354" spans="220:222" x14ac:dyDescent="0.3">
      <c r="HL4354" s="341"/>
      <c r="HM4354" s="341"/>
      <c r="HN4354" s="341"/>
    </row>
    <row r="4355" spans="220:222" x14ac:dyDescent="0.3">
      <c r="HL4355" s="341"/>
      <c r="HM4355" s="341"/>
      <c r="HN4355" s="341"/>
    </row>
    <row r="4356" spans="220:222" x14ac:dyDescent="0.3">
      <c r="HL4356" s="341"/>
      <c r="HM4356" s="341"/>
      <c r="HN4356" s="341"/>
    </row>
    <row r="4357" spans="220:222" x14ac:dyDescent="0.3">
      <c r="HL4357" s="341"/>
      <c r="HM4357" s="341"/>
      <c r="HN4357" s="341"/>
    </row>
    <row r="4358" spans="220:222" x14ac:dyDescent="0.3">
      <c r="HL4358" s="341"/>
      <c r="HM4358" s="341"/>
      <c r="HN4358" s="341"/>
    </row>
    <row r="4359" spans="220:222" x14ac:dyDescent="0.3">
      <c r="HL4359" s="341"/>
      <c r="HM4359" s="341"/>
      <c r="HN4359" s="341"/>
    </row>
    <row r="4360" spans="220:222" x14ac:dyDescent="0.3">
      <c r="HL4360" s="341"/>
      <c r="HM4360" s="341"/>
      <c r="HN4360" s="341"/>
    </row>
    <row r="4361" spans="220:222" x14ac:dyDescent="0.3">
      <c r="HL4361" s="341"/>
      <c r="HM4361" s="341"/>
      <c r="HN4361" s="341"/>
    </row>
    <row r="4362" spans="220:222" x14ac:dyDescent="0.3">
      <c r="HL4362" s="341"/>
      <c r="HM4362" s="341"/>
      <c r="HN4362" s="341"/>
    </row>
    <row r="4363" spans="220:222" x14ac:dyDescent="0.3">
      <c r="HL4363" s="341"/>
      <c r="HM4363" s="341"/>
      <c r="HN4363" s="341"/>
    </row>
    <row r="4364" spans="220:222" x14ac:dyDescent="0.3">
      <c r="HL4364" s="341"/>
      <c r="HM4364" s="341"/>
      <c r="HN4364" s="341"/>
    </row>
    <row r="4365" spans="220:222" x14ac:dyDescent="0.3">
      <c r="HL4365" s="341"/>
      <c r="HM4365" s="341"/>
      <c r="HN4365" s="341"/>
    </row>
    <row r="4366" spans="220:222" x14ac:dyDescent="0.3">
      <c r="HL4366" s="341"/>
      <c r="HM4366" s="341"/>
      <c r="HN4366" s="341"/>
    </row>
    <row r="4367" spans="220:222" x14ac:dyDescent="0.3">
      <c r="HL4367" s="341"/>
      <c r="HM4367" s="341"/>
      <c r="HN4367" s="341"/>
    </row>
    <row r="4368" spans="220:222" x14ac:dyDescent="0.3">
      <c r="HL4368" s="341"/>
      <c r="HM4368" s="341"/>
      <c r="HN4368" s="341"/>
    </row>
    <row r="4369" spans="220:222" x14ac:dyDescent="0.3">
      <c r="HL4369" s="341"/>
      <c r="HM4369" s="341"/>
      <c r="HN4369" s="341"/>
    </row>
    <row r="4370" spans="220:222" x14ac:dyDescent="0.3">
      <c r="HL4370" s="341"/>
      <c r="HM4370" s="341"/>
      <c r="HN4370" s="341"/>
    </row>
    <row r="4371" spans="220:222" x14ac:dyDescent="0.3">
      <c r="HL4371" s="341"/>
      <c r="HM4371" s="341"/>
      <c r="HN4371" s="341"/>
    </row>
    <row r="4372" spans="220:222" x14ac:dyDescent="0.3">
      <c r="HL4372" s="341"/>
      <c r="HM4372" s="341"/>
      <c r="HN4372" s="341"/>
    </row>
    <row r="4373" spans="220:222" x14ac:dyDescent="0.3">
      <c r="HL4373" s="341"/>
      <c r="HM4373" s="341"/>
      <c r="HN4373" s="341"/>
    </row>
    <row r="4374" spans="220:222" x14ac:dyDescent="0.3">
      <c r="HL4374" s="341"/>
      <c r="HM4374" s="341"/>
      <c r="HN4374" s="341"/>
    </row>
    <row r="4375" spans="220:222" x14ac:dyDescent="0.3">
      <c r="HL4375" s="341"/>
      <c r="HM4375" s="341"/>
      <c r="HN4375" s="341"/>
    </row>
    <row r="4376" spans="220:222" x14ac:dyDescent="0.3">
      <c r="HL4376" s="341"/>
      <c r="HM4376" s="341"/>
      <c r="HN4376" s="341"/>
    </row>
    <row r="4377" spans="220:222" x14ac:dyDescent="0.3">
      <c r="HL4377" s="341"/>
      <c r="HM4377" s="341"/>
      <c r="HN4377" s="341"/>
    </row>
    <row r="4378" spans="220:222" x14ac:dyDescent="0.3">
      <c r="HL4378" s="341"/>
      <c r="HM4378" s="341"/>
      <c r="HN4378" s="341"/>
    </row>
    <row r="4379" spans="220:222" x14ac:dyDescent="0.3">
      <c r="HL4379" s="341"/>
      <c r="HM4379" s="341"/>
      <c r="HN4379" s="341"/>
    </row>
    <row r="4380" spans="220:222" x14ac:dyDescent="0.3">
      <c r="HL4380" s="341"/>
      <c r="HM4380" s="341"/>
      <c r="HN4380" s="341"/>
    </row>
    <row r="4381" spans="220:222" x14ac:dyDescent="0.3">
      <c r="HL4381" s="341"/>
      <c r="HM4381" s="341"/>
      <c r="HN4381" s="341"/>
    </row>
    <row r="4382" spans="220:222" x14ac:dyDescent="0.3">
      <c r="HL4382" s="341"/>
      <c r="HM4382" s="341"/>
      <c r="HN4382" s="341"/>
    </row>
    <row r="4383" spans="220:222" x14ac:dyDescent="0.3">
      <c r="HL4383" s="341"/>
      <c r="HM4383" s="341"/>
      <c r="HN4383" s="341"/>
    </row>
    <row r="4384" spans="220:222" x14ac:dyDescent="0.3">
      <c r="HL4384" s="341"/>
      <c r="HM4384" s="341"/>
      <c r="HN4384" s="341"/>
    </row>
    <row r="4385" spans="220:222" x14ac:dyDescent="0.3">
      <c r="HL4385" s="341"/>
      <c r="HM4385" s="341"/>
      <c r="HN4385" s="341"/>
    </row>
    <row r="4386" spans="220:222" x14ac:dyDescent="0.3">
      <c r="HL4386" s="341"/>
      <c r="HM4386" s="341"/>
      <c r="HN4386" s="341"/>
    </row>
    <row r="4387" spans="220:222" x14ac:dyDescent="0.3">
      <c r="HL4387" s="341"/>
      <c r="HM4387" s="341"/>
      <c r="HN4387" s="341"/>
    </row>
    <row r="4388" spans="220:222" x14ac:dyDescent="0.3">
      <c r="HL4388" s="341"/>
      <c r="HM4388" s="341"/>
      <c r="HN4388" s="341"/>
    </row>
    <row r="4389" spans="220:222" x14ac:dyDescent="0.3">
      <c r="HL4389" s="341"/>
      <c r="HM4389" s="341"/>
      <c r="HN4389" s="341"/>
    </row>
    <row r="4390" spans="220:222" x14ac:dyDescent="0.3">
      <c r="HL4390" s="341"/>
      <c r="HM4390" s="341"/>
      <c r="HN4390" s="341"/>
    </row>
    <row r="4391" spans="220:222" x14ac:dyDescent="0.3">
      <c r="HL4391" s="341"/>
      <c r="HM4391" s="341"/>
      <c r="HN4391" s="341"/>
    </row>
    <row r="4392" spans="220:222" x14ac:dyDescent="0.3">
      <c r="HL4392" s="341"/>
      <c r="HM4392" s="341"/>
      <c r="HN4392" s="341"/>
    </row>
    <row r="4393" spans="220:222" x14ac:dyDescent="0.3">
      <c r="HL4393" s="341"/>
      <c r="HM4393" s="341"/>
      <c r="HN4393" s="341"/>
    </row>
    <row r="4394" spans="220:222" x14ac:dyDescent="0.3">
      <c r="HL4394" s="341"/>
      <c r="HM4394" s="341"/>
      <c r="HN4394" s="341"/>
    </row>
    <row r="4395" spans="220:222" x14ac:dyDescent="0.3">
      <c r="HL4395" s="341"/>
      <c r="HM4395" s="341"/>
      <c r="HN4395" s="341"/>
    </row>
    <row r="4396" spans="220:222" x14ac:dyDescent="0.3">
      <c r="HL4396" s="341"/>
      <c r="HM4396" s="341"/>
      <c r="HN4396" s="341"/>
    </row>
    <row r="4397" spans="220:222" x14ac:dyDescent="0.3">
      <c r="HL4397" s="341"/>
      <c r="HM4397" s="341"/>
      <c r="HN4397" s="341"/>
    </row>
    <row r="4398" spans="220:222" x14ac:dyDescent="0.3">
      <c r="HL4398" s="341"/>
      <c r="HM4398" s="341"/>
      <c r="HN4398" s="341"/>
    </row>
    <row r="4399" spans="220:222" x14ac:dyDescent="0.3">
      <c r="HL4399" s="341"/>
      <c r="HM4399" s="341"/>
      <c r="HN4399" s="341"/>
    </row>
    <row r="4400" spans="220:222" x14ac:dyDescent="0.3">
      <c r="HL4400" s="341"/>
      <c r="HM4400" s="341"/>
      <c r="HN4400" s="341"/>
    </row>
    <row r="4401" spans="220:222" x14ac:dyDescent="0.3">
      <c r="HL4401" s="341"/>
      <c r="HM4401" s="341"/>
      <c r="HN4401" s="341"/>
    </row>
    <row r="4402" spans="220:222" x14ac:dyDescent="0.3">
      <c r="HL4402" s="341"/>
      <c r="HM4402" s="341"/>
      <c r="HN4402" s="341"/>
    </row>
    <row r="4403" spans="220:222" x14ac:dyDescent="0.3">
      <c r="HL4403" s="341"/>
      <c r="HM4403" s="341"/>
      <c r="HN4403" s="341"/>
    </row>
    <row r="4404" spans="220:222" x14ac:dyDescent="0.3">
      <c r="HL4404" s="341"/>
      <c r="HM4404" s="341"/>
      <c r="HN4404" s="341"/>
    </row>
    <row r="4405" spans="220:222" x14ac:dyDescent="0.3">
      <c r="HL4405" s="341"/>
      <c r="HM4405" s="341"/>
      <c r="HN4405" s="341"/>
    </row>
    <row r="4406" spans="220:222" x14ac:dyDescent="0.3">
      <c r="HL4406" s="341"/>
      <c r="HM4406" s="341"/>
      <c r="HN4406" s="341"/>
    </row>
    <row r="4407" spans="220:222" x14ac:dyDescent="0.3">
      <c r="HL4407" s="341"/>
      <c r="HM4407" s="341"/>
      <c r="HN4407" s="341"/>
    </row>
    <row r="4408" spans="220:222" x14ac:dyDescent="0.3">
      <c r="HL4408" s="341"/>
      <c r="HM4408" s="341"/>
      <c r="HN4408" s="341"/>
    </row>
    <row r="4409" spans="220:222" x14ac:dyDescent="0.3">
      <c r="HL4409" s="341"/>
      <c r="HM4409" s="341"/>
      <c r="HN4409" s="341"/>
    </row>
    <row r="4410" spans="220:222" x14ac:dyDescent="0.3">
      <c r="HL4410" s="341"/>
      <c r="HM4410" s="341"/>
      <c r="HN4410" s="341"/>
    </row>
    <row r="4411" spans="220:222" x14ac:dyDescent="0.3">
      <c r="HL4411" s="341"/>
      <c r="HM4411" s="341"/>
      <c r="HN4411" s="341"/>
    </row>
    <row r="4412" spans="220:222" x14ac:dyDescent="0.3">
      <c r="HL4412" s="341"/>
      <c r="HM4412" s="341"/>
      <c r="HN4412" s="341"/>
    </row>
    <row r="4413" spans="220:222" x14ac:dyDescent="0.3">
      <c r="HL4413" s="341"/>
      <c r="HM4413" s="341"/>
      <c r="HN4413" s="341"/>
    </row>
    <row r="4414" spans="220:222" x14ac:dyDescent="0.3">
      <c r="HL4414" s="341"/>
      <c r="HM4414" s="341"/>
      <c r="HN4414" s="341"/>
    </row>
    <row r="4415" spans="220:222" x14ac:dyDescent="0.3">
      <c r="HL4415" s="341"/>
      <c r="HM4415" s="341"/>
      <c r="HN4415" s="341"/>
    </row>
    <row r="4416" spans="220:222" x14ac:dyDescent="0.3">
      <c r="HL4416" s="341"/>
      <c r="HM4416" s="341"/>
      <c r="HN4416" s="341"/>
    </row>
    <row r="4417" spans="220:222" x14ac:dyDescent="0.3">
      <c r="HL4417" s="341"/>
      <c r="HM4417" s="341"/>
      <c r="HN4417" s="341"/>
    </row>
    <row r="4418" spans="220:222" x14ac:dyDescent="0.3">
      <c r="HL4418" s="341"/>
      <c r="HM4418" s="341"/>
      <c r="HN4418" s="341"/>
    </row>
    <row r="4419" spans="220:222" x14ac:dyDescent="0.3">
      <c r="HL4419" s="341"/>
      <c r="HM4419" s="341"/>
      <c r="HN4419" s="341"/>
    </row>
    <row r="4420" spans="220:222" x14ac:dyDescent="0.3">
      <c r="HL4420" s="341"/>
      <c r="HM4420" s="341"/>
      <c r="HN4420" s="341"/>
    </row>
    <row r="4421" spans="220:222" x14ac:dyDescent="0.3">
      <c r="HL4421" s="341"/>
      <c r="HM4421" s="341"/>
      <c r="HN4421" s="341"/>
    </row>
    <row r="4422" spans="220:222" x14ac:dyDescent="0.3">
      <c r="HL4422" s="341"/>
      <c r="HM4422" s="341"/>
      <c r="HN4422" s="341"/>
    </row>
    <row r="4423" spans="220:222" x14ac:dyDescent="0.3">
      <c r="HL4423" s="341"/>
      <c r="HM4423" s="341"/>
      <c r="HN4423" s="341"/>
    </row>
    <row r="4424" spans="220:222" x14ac:dyDescent="0.3">
      <c r="HL4424" s="341"/>
      <c r="HM4424" s="341"/>
      <c r="HN4424" s="341"/>
    </row>
    <row r="4425" spans="220:222" x14ac:dyDescent="0.3">
      <c r="HL4425" s="341"/>
      <c r="HM4425" s="341"/>
      <c r="HN4425" s="341"/>
    </row>
    <row r="4426" spans="220:222" x14ac:dyDescent="0.3">
      <c r="HL4426" s="341"/>
      <c r="HM4426" s="341"/>
      <c r="HN4426" s="341"/>
    </row>
    <row r="4427" spans="220:222" x14ac:dyDescent="0.3">
      <c r="HL4427" s="341"/>
      <c r="HM4427" s="341"/>
      <c r="HN4427" s="341"/>
    </row>
    <row r="4428" spans="220:222" x14ac:dyDescent="0.3">
      <c r="HL4428" s="341"/>
      <c r="HM4428" s="341"/>
      <c r="HN4428" s="341"/>
    </row>
    <row r="4429" spans="220:222" x14ac:dyDescent="0.3">
      <c r="HL4429" s="341"/>
      <c r="HM4429" s="341"/>
      <c r="HN4429" s="341"/>
    </row>
    <row r="4430" spans="220:222" x14ac:dyDescent="0.3">
      <c r="HL4430" s="341"/>
      <c r="HM4430" s="341"/>
      <c r="HN4430" s="341"/>
    </row>
    <row r="4431" spans="220:222" x14ac:dyDescent="0.3">
      <c r="HL4431" s="341"/>
      <c r="HM4431" s="341"/>
      <c r="HN4431" s="341"/>
    </row>
    <row r="4432" spans="220:222" x14ac:dyDescent="0.3">
      <c r="HL4432" s="341"/>
      <c r="HM4432" s="341"/>
      <c r="HN4432" s="341"/>
    </row>
    <row r="4433" spans="220:222" x14ac:dyDescent="0.3">
      <c r="HL4433" s="341"/>
      <c r="HM4433" s="341"/>
      <c r="HN4433" s="341"/>
    </row>
    <row r="4434" spans="220:222" x14ac:dyDescent="0.3">
      <c r="HL4434" s="341"/>
      <c r="HM4434" s="341"/>
      <c r="HN4434" s="341"/>
    </row>
    <row r="4435" spans="220:222" x14ac:dyDescent="0.3">
      <c r="HL4435" s="341"/>
      <c r="HM4435" s="341"/>
      <c r="HN4435" s="341"/>
    </row>
    <row r="4436" spans="220:222" x14ac:dyDescent="0.3">
      <c r="HL4436" s="341"/>
      <c r="HM4436" s="341"/>
      <c r="HN4436" s="341"/>
    </row>
    <row r="4437" spans="220:222" x14ac:dyDescent="0.3">
      <c r="HL4437" s="341"/>
      <c r="HM4437" s="341"/>
      <c r="HN4437" s="341"/>
    </row>
    <row r="4438" spans="220:222" x14ac:dyDescent="0.3">
      <c r="HL4438" s="341"/>
      <c r="HM4438" s="341"/>
      <c r="HN4438" s="341"/>
    </row>
    <row r="4439" spans="220:222" x14ac:dyDescent="0.3">
      <c r="HL4439" s="341"/>
      <c r="HM4439" s="341"/>
      <c r="HN4439" s="341"/>
    </row>
    <row r="4440" spans="220:222" x14ac:dyDescent="0.3">
      <c r="HL4440" s="341"/>
      <c r="HM4440" s="341"/>
      <c r="HN4440" s="341"/>
    </row>
    <row r="4441" spans="220:222" x14ac:dyDescent="0.3">
      <c r="HL4441" s="341"/>
      <c r="HM4441" s="341"/>
      <c r="HN4441" s="341"/>
    </row>
    <row r="4442" spans="220:222" x14ac:dyDescent="0.3">
      <c r="HL4442" s="341"/>
      <c r="HM4442" s="341"/>
      <c r="HN4442" s="341"/>
    </row>
    <row r="4443" spans="220:222" x14ac:dyDescent="0.3">
      <c r="HL4443" s="341"/>
      <c r="HM4443" s="341"/>
      <c r="HN4443" s="341"/>
    </row>
    <row r="4444" spans="220:222" x14ac:dyDescent="0.3">
      <c r="HL4444" s="341"/>
      <c r="HM4444" s="341"/>
      <c r="HN4444" s="341"/>
    </row>
    <row r="4445" spans="220:222" x14ac:dyDescent="0.3">
      <c r="HL4445" s="341"/>
      <c r="HM4445" s="341"/>
      <c r="HN4445" s="341"/>
    </row>
    <row r="4446" spans="220:222" x14ac:dyDescent="0.3">
      <c r="HL4446" s="341"/>
      <c r="HM4446" s="341"/>
      <c r="HN4446" s="341"/>
    </row>
    <row r="4447" spans="220:222" x14ac:dyDescent="0.3">
      <c r="HL4447" s="341"/>
      <c r="HM4447" s="341"/>
      <c r="HN4447" s="341"/>
    </row>
    <row r="4448" spans="220:222" x14ac:dyDescent="0.3">
      <c r="HL4448" s="341"/>
      <c r="HM4448" s="341"/>
      <c r="HN4448" s="341"/>
    </row>
    <row r="4449" spans="220:222" x14ac:dyDescent="0.3">
      <c r="HL4449" s="341"/>
      <c r="HM4449" s="341"/>
      <c r="HN4449" s="341"/>
    </row>
    <row r="4450" spans="220:222" x14ac:dyDescent="0.3">
      <c r="HL4450" s="341"/>
      <c r="HM4450" s="341"/>
      <c r="HN4450" s="341"/>
    </row>
    <row r="4451" spans="220:222" x14ac:dyDescent="0.3">
      <c r="HL4451" s="341"/>
      <c r="HM4451" s="341"/>
      <c r="HN4451" s="341"/>
    </row>
    <row r="4452" spans="220:222" x14ac:dyDescent="0.3">
      <c r="HL4452" s="341"/>
      <c r="HM4452" s="341"/>
      <c r="HN4452" s="341"/>
    </row>
    <row r="4453" spans="220:222" x14ac:dyDescent="0.3">
      <c r="HL4453" s="341"/>
      <c r="HM4453" s="341"/>
      <c r="HN4453" s="341"/>
    </row>
    <row r="4454" spans="220:222" x14ac:dyDescent="0.3">
      <c r="HL4454" s="341"/>
      <c r="HM4454" s="341"/>
      <c r="HN4454" s="341"/>
    </row>
    <row r="4455" spans="220:222" x14ac:dyDescent="0.3">
      <c r="HL4455" s="341"/>
      <c r="HM4455" s="341"/>
      <c r="HN4455" s="341"/>
    </row>
    <row r="4456" spans="220:222" x14ac:dyDescent="0.3">
      <c r="HL4456" s="341"/>
      <c r="HM4456" s="341"/>
      <c r="HN4456" s="341"/>
    </row>
    <row r="4457" spans="220:222" x14ac:dyDescent="0.3">
      <c r="HL4457" s="341"/>
      <c r="HM4457" s="341"/>
      <c r="HN4457" s="341"/>
    </row>
    <row r="4458" spans="220:222" x14ac:dyDescent="0.3">
      <c r="HL4458" s="341"/>
      <c r="HM4458" s="341"/>
      <c r="HN4458" s="341"/>
    </row>
    <row r="4459" spans="220:222" x14ac:dyDescent="0.3">
      <c r="HL4459" s="341"/>
      <c r="HM4459" s="341"/>
      <c r="HN4459" s="341"/>
    </row>
    <row r="4460" spans="220:222" x14ac:dyDescent="0.3">
      <c r="HL4460" s="341"/>
      <c r="HM4460" s="341"/>
      <c r="HN4460" s="341"/>
    </row>
    <row r="4461" spans="220:222" x14ac:dyDescent="0.3">
      <c r="HL4461" s="341"/>
      <c r="HM4461" s="341"/>
      <c r="HN4461" s="341"/>
    </row>
    <row r="4462" spans="220:222" x14ac:dyDescent="0.3">
      <c r="HL4462" s="341"/>
      <c r="HM4462" s="341"/>
      <c r="HN4462" s="341"/>
    </row>
    <row r="4463" spans="220:222" x14ac:dyDescent="0.3">
      <c r="HL4463" s="341"/>
      <c r="HM4463" s="341"/>
      <c r="HN4463" s="341"/>
    </row>
    <row r="4464" spans="220:222" x14ac:dyDescent="0.3">
      <c r="HL4464" s="341"/>
      <c r="HM4464" s="341"/>
      <c r="HN4464" s="341"/>
    </row>
    <row r="4465" spans="220:222" x14ac:dyDescent="0.3">
      <c r="HL4465" s="341"/>
      <c r="HM4465" s="341"/>
      <c r="HN4465" s="341"/>
    </row>
    <row r="4466" spans="220:222" x14ac:dyDescent="0.3">
      <c r="HL4466" s="341"/>
      <c r="HM4466" s="341"/>
      <c r="HN4466" s="341"/>
    </row>
    <row r="4467" spans="220:222" x14ac:dyDescent="0.3">
      <c r="HL4467" s="341"/>
      <c r="HM4467" s="341"/>
      <c r="HN4467" s="341"/>
    </row>
    <row r="4468" spans="220:222" x14ac:dyDescent="0.3">
      <c r="HL4468" s="341"/>
      <c r="HM4468" s="341"/>
      <c r="HN4468" s="341"/>
    </row>
    <row r="4469" spans="220:222" x14ac:dyDescent="0.3">
      <c r="HL4469" s="341"/>
      <c r="HM4469" s="341"/>
      <c r="HN4469" s="341"/>
    </row>
    <row r="4470" spans="220:222" x14ac:dyDescent="0.3">
      <c r="HL4470" s="341"/>
      <c r="HM4470" s="341"/>
      <c r="HN4470" s="341"/>
    </row>
    <row r="4471" spans="220:222" x14ac:dyDescent="0.3">
      <c r="HL4471" s="341"/>
      <c r="HM4471" s="341"/>
      <c r="HN4471" s="341"/>
    </row>
    <row r="4472" spans="220:222" x14ac:dyDescent="0.3">
      <c r="HL4472" s="341"/>
      <c r="HM4472" s="341"/>
      <c r="HN4472" s="341"/>
    </row>
    <row r="4473" spans="220:222" x14ac:dyDescent="0.3">
      <c r="HL4473" s="341"/>
      <c r="HM4473" s="341"/>
      <c r="HN4473" s="341"/>
    </row>
    <row r="4474" spans="220:222" x14ac:dyDescent="0.3">
      <c r="HL4474" s="341"/>
      <c r="HM4474" s="341"/>
      <c r="HN4474" s="341"/>
    </row>
    <row r="4475" spans="220:222" x14ac:dyDescent="0.3">
      <c r="HL4475" s="341"/>
      <c r="HM4475" s="341"/>
      <c r="HN4475" s="341"/>
    </row>
    <row r="4476" spans="220:222" x14ac:dyDescent="0.3">
      <c r="HL4476" s="341"/>
      <c r="HM4476" s="341"/>
      <c r="HN4476" s="341"/>
    </row>
    <row r="4477" spans="220:222" x14ac:dyDescent="0.3">
      <c r="HL4477" s="341"/>
      <c r="HM4477" s="341"/>
      <c r="HN4477" s="341"/>
    </row>
    <row r="4478" spans="220:222" x14ac:dyDescent="0.3">
      <c r="HL4478" s="341"/>
      <c r="HM4478" s="341"/>
      <c r="HN4478" s="341"/>
    </row>
    <row r="4479" spans="220:222" x14ac:dyDescent="0.3">
      <c r="HL4479" s="341"/>
      <c r="HM4479" s="341"/>
      <c r="HN4479" s="341"/>
    </row>
    <row r="4480" spans="220:222" x14ac:dyDescent="0.3">
      <c r="HL4480" s="341"/>
      <c r="HM4480" s="341"/>
      <c r="HN4480" s="341"/>
    </row>
    <row r="4481" spans="220:222" x14ac:dyDescent="0.3">
      <c r="HL4481" s="341"/>
      <c r="HM4481" s="341"/>
      <c r="HN4481" s="341"/>
    </row>
    <row r="4482" spans="220:222" x14ac:dyDescent="0.3">
      <c r="HL4482" s="341"/>
      <c r="HM4482" s="341"/>
      <c r="HN4482" s="341"/>
    </row>
    <row r="4483" spans="220:222" x14ac:dyDescent="0.3">
      <c r="HL4483" s="341"/>
      <c r="HM4483" s="341"/>
      <c r="HN4483" s="341"/>
    </row>
    <row r="4484" spans="220:222" x14ac:dyDescent="0.3">
      <c r="HL4484" s="341"/>
      <c r="HM4484" s="341"/>
      <c r="HN4484" s="341"/>
    </row>
    <row r="4485" spans="220:222" x14ac:dyDescent="0.3">
      <c r="HL4485" s="341"/>
      <c r="HM4485" s="341"/>
      <c r="HN4485" s="341"/>
    </row>
    <row r="4486" spans="220:222" x14ac:dyDescent="0.3">
      <c r="HL4486" s="341"/>
      <c r="HM4486" s="341"/>
      <c r="HN4486" s="341"/>
    </row>
    <row r="4487" spans="220:222" x14ac:dyDescent="0.3">
      <c r="HL4487" s="341"/>
      <c r="HM4487" s="341"/>
      <c r="HN4487" s="341"/>
    </row>
    <row r="4488" spans="220:222" x14ac:dyDescent="0.3">
      <c r="HL4488" s="341"/>
      <c r="HM4488" s="341"/>
      <c r="HN4488" s="341"/>
    </row>
    <row r="4489" spans="220:222" x14ac:dyDescent="0.3">
      <c r="HL4489" s="341"/>
      <c r="HM4489" s="341"/>
      <c r="HN4489" s="341"/>
    </row>
    <row r="4490" spans="220:222" x14ac:dyDescent="0.3">
      <c r="HL4490" s="341"/>
      <c r="HM4490" s="341"/>
      <c r="HN4490" s="341"/>
    </row>
    <row r="4491" spans="220:222" x14ac:dyDescent="0.3">
      <c r="HL4491" s="341"/>
      <c r="HM4491" s="341"/>
      <c r="HN4491" s="341"/>
    </row>
    <row r="4492" spans="220:222" x14ac:dyDescent="0.3">
      <c r="HL4492" s="341"/>
      <c r="HM4492" s="341"/>
      <c r="HN4492" s="341"/>
    </row>
    <row r="4493" spans="220:222" x14ac:dyDescent="0.3">
      <c r="HL4493" s="341"/>
      <c r="HM4493" s="341"/>
      <c r="HN4493" s="341"/>
    </row>
    <row r="4494" spans="220:222" x14ac:dyDescent="0.3">
      <c r="HL4494" s="341"/>
      <c r="HM4494" s="341"/>
      <c r="HN4494" s="341"/>
    </row>
    <row r="4495" spans="220:222" x14ac:dyDescent="0.3">
      <c r="HL4495" s="341"/>
      <c r="HM4495" s="341"/>
      <c r="HN4495" s="341"/>
    </row>
    <row r="4496" spans="220:222" x14ac:dyDescent="0.3">
      <c r="HL4496" s="341"/>
      <c r="HM4496" s="341"/>
      <c r="HN4496" s="341"/>
    </row>
    <row r="4497" spans="220:222" x14ac:dyDescent="0.3">
      <c r="HL4497" s="341"/>
      <c r="HM4497" s="341"/>
      <c r="HN4497" s="341"/>
    </row>
    <row r="4498" spans="220:222" x14ac:dyDescent="0.3">
      <c r="HL4498" s="341"/>
      <c r="HM4498" s="341"/>
      <c r="HN4498" s="341"/>
    </row>
    <row r="4499" spans="220:222" x14ac:dyDescent="0.3">
      <c r="HL4499" s="341"/>
      <c r="HM4499" s="341"/>
      <c r="HN4499" s="341"/>
    </row>
    <row r="4500" spans="220:222" x14ac:dyDescent="0.3">
      <c r="HL4500" s="341"/>
      <c r="HM4500" s="341"/>
      <c r="HN4500" s="341"/>
    </row>
    <row r="4501" spans="220:222" x14ac:dyDescent="0.3">
      <c r="HL4501" s="341"/>
      <c r="HM4501" s="341"/>
      <c r="HN4501" s="341"/>
    </row>
    <row r="4502" spans="220:222" x14ac:dyDescent="0.3">
      <c r="HL4502" s="341"/>
      <c r="HM4502" s="341"/>
      <c r="HN4502" s="341"/>
    </row>
    <row r="4503" spans="220:222" x14ac:dyDescent="0.3">
      <c r="HL4503" s="341"/>
      <c r="HM4503" s="341"/>
      <c r="HN4503" s="341"/>
    </row>
    <row r="4504" spans="220:222" x14ac:dyDescent="0.3">
      <c r="HL4504" s="341"/>
      <c r="HM4504" s="341"/>
      <c r="HN4504" s="341"/>
    </row>
    <row r="4505" spans="220:222" x14ac:dyDescent="0.3">
      <c r="HL4505" s="341"/>
      <c r="HM4505" s="341"/>
      <c r="HN4505" s="341"/>
    </row>
    <row r="4506" spans="220:222" x14ac:dyDescent="0.3">
      <c r="HL4506" s="341"/>
      <c r="HM4506" s="341"/>
      <c r="HN4506" s="341"/>
    </row>
    <row r="4507" spans="220:222" x14ac:dyDescent="0.3">
      <c r="HL4507" s="341"/>
      <c r="HM4507" s="341"/>
      <c r="HN4507" s="341"/>
    </row>
    <row r="4508" spans="220:222" x14ac:dyDescent="0.3">
      <c r="HL4508" s="341"/>
      <c r="HM4508" s="341"/>
      <c r="HN4508" s="341"/>
    </row>
    <row r="4509" spans="220:222" x14ac:dyDescent="0.3">
      <c r="HL4509" s="341"/>
      <c r="HM4509" s="341"/>
      <c r="HN4509" s="341"/>
    </row>
    <row r="4510" spans="220:222" x14ac:dyDescent="0.3">
      <c r="HL4510" s="341"/>
      <c r="HM4510" s="341"/>
      <c r="HN4510" s="341"/>
    </row>
    <row r="4511" spans="220:222" x14ac:dyDescent="0.3">
      <c r="HL4511" s="341"/>
      <c r="HM4511" s="341"/>
      <c r="HN4511" s="341"/>
    </row>
    <row r="4512" spans="220:222" x14ac:dyDescent="0.3">
      <c r="HL4512" s="341"/>
      <c r="HM4512" s="341"/>
      <c r="HN4512" s="341"/>
    </row>
    <row r="4513" spans="220:222" x14ac:dyDescent="0.3">
      <c r="HL4513" s="341"/>
      <c r="HM4513" s="341"/>
      <c r="HN4513" s="341"/>
    </row>
    <row r="4514" spans="220:222" x14ac:dyDescent="0.3">
      <c r="HL4514" s="341"/>
      <c r="HM4514" s="341"/>
      <c r="HN4514" s="341"/>
    </row>
    <row r="4515" spans="220:222" x14ac:dyDescent="0.3">
      <c r="HL4515" s="341"/>
      <c r="HM4515" s="341"/>
      <c r="HN4515" s="341"/>
    </row>
    <row r="4516" spans="220:222" x14ac:dyDescent="0.3">
      <c r="HL4516" s="341"/>
      <c r="HM4516" s="341"/>
      <c r="HN4516" s="341"/>
    </row>
    <row r="4517" spans="220:222" x14ac:dyDescent="0.3">
      <c r="HL4517" s="341"/>
      <c r="HM4517" s="341"/>
      <c r="HN4517" s="341"/>
    </row>
    <row r="4518" spans="220:222" x14ac:dyDescent="0.3">
      <c r="HL4518" s="341"/>
      <c r="HM4518" s="341"/>
      <c r="HN4518" s="341"/>
    </row>
    <row r="4519" spans="220:222" x14ac:dyDescent="0.3">
      <c r="HL4519" s="341"/>
      <c r="HM4519" s="341"/>
      <c r="HN4519" s="341"/>
    </row>
    <row r="4520" spans="220:222" x14ac:dyDescent="0.3">
      <c r="HL4520" s="341"/>
      <c r="HM4520" s="341"/>
      <c r="HN4520" s="341"/>
    </row>
    <row r="4521" spans="220:222" x14ac:dyDescent="0.3">
      <c r="HL4521" s="341"/>
      <c r="HM4521" s="341"/>
      <c r="HN4521" s="341"/>
    </row>
    <row r="4522" spans="220:222" x14ac:dyDescent="0.3">
      <c r="HL4522" s="341"/>
      <c r="HM4522" s="341"/>
      <c r="HN4522" s="341"/>
    </row>
    <row r="4523" spans="220:222" x14ac:dyDescent="0.3">
      <c r="HL4523" s="341"/>
      <c r="HM4523" s="341"/>
      <c r="HN4523" s="341"/>
    </row>
    <row r="4524" spans="220:222" x14ac:dyDescent="0.3">
      <c r="HL4524" s="341"/>
      <c r="HM4524" s="341"/>
      <c r="HN4524" s="341"/>
    </row>
    <row r="4525" spans="220:222" x14ac:dyDescent="0.3">
      <c r="HL4525" s="341"/>
      <c r="HM4525" s="341"/>
      <c r="HN4525" s="341"/>
    </row>
    <row r="4526" spans="220:222" x14ac:dyDescent="0.3">
      <c r="HL4526" s="341"/>
      <c r="HM4526" s="341"/>
      <c r="HN4526" s="341"/>
    </row>
    <row r="4527" spans="220:222" x14ac:dyDescent="0.3">
      <c r="HL4527" s="341"/>
      <c r="HM4527" s="341"/>
      <c r="HN4527" s="341"/>
    </row>
    <row r="4528" spans="220:222" x14ac:dyDescent="0.3">
      <c r="HL4528" s="341"/>
      <c r="HM4528" s="341"/>
      <c r="HN4528" s="341"/>
    </row>
    <row r="4529" spans="220:222" x14ac:dyDescent="0.3">
      <c r="HL4529" s="341"/>
      <c r="HM4529" s="341"/>
      <c r="HN4529" s="341"/>
    </row>
    <row r="4530" spans="220:222" x14ac:dyDescent="0.3">
      <c r="HL4530" s="341"/>
      <c r="HM4530" s="341"/>
      <c r="HN4530" s="341"/>
    </row>
    <row r="4531" spans="220:222" x14ac:dyDescent="0.3">
      <c r="HL4531" s="341"/>
      <c r="HM4531" s="341"/>
      <c r="HN4531" s="341"/>
    </row>
    <row r="4532" spans="220:222" x14ac:dyDescent="0.3">
      <c r="HL4532" s="341"/>
      <c r="HM4532" s="341"/>
      <c r="HN4532" s="341"/>
    </row>
    <row r="4533" spans="220:222" x14ac:dyDescent="0.3">
      <c r="HL4533" s="341"/>
      <c r="HM4533" s="341"/>
      <c r="HN4533" s="341"/>
    </row>
    <row r="4534" spans="220:222" x14ac:dyDescent="0.3">
      <c r="HL4534" s="341"/>
      <c r="HM4534" s="341"/>
      <c r="HN4534" s="341"/>
    </row>
    <row r="4535" spans="220:222" x14ac:dyDescent="0.3">
      <c r="HL4535" s="341"/>
      <c r="HM4535" s="341"/>
      <c r="HN4535" s="341"/>
    </row>
    <row r="4536" spans="220:222" x14ac:dyDescent="0.3">
      <c r="HL4536" s="341"/>
      <c r="HM4536" s="341"/>
      <c r="HN4536" s="341"/>
    </row>
    <row r="4537" spans="220:222" x14ac:dyDescent="0.3">
      <c r="HL4537" s="341"/>
      <c r="HM4537" s="341"/>
      <c r="HN4537" s="341"/>
    </row>
    <row r="4538" spans="220:222" x14ac:dyDescent="0.3">
      <c r="HL4538" s="341"/>
      <c r="HM4538" s="341"/>
      <c r="HN4538" s="341"/>
    </row>
    <row r="4539" spans="220:222" x14ac:dyDescent="0.3">
      <c r="HL4539" s="341"/>
      <c r="HM4539" s="341"/>
      <c r="HN4539" s="341"/>
    </row>
    <row r="4540" spans="220:222" x14ac:dyDescent="0.3">
      <c r="HL4540" s="341"/>
      <c r="HM4540" s="341"/>
      <c r="HN4540" s="341"/>
    </row>
    <row r="4541" spans="220:222" x14ac:dyDescent="0.3">
      <c r="HL4541" s="341"/>
      <c r="HM4541" s="341"/>
      <c r="HN4541" s="341"/>
    </row>
    <row r="4542" spans="220:222" x14ac:dyDescent="0.3">
      <c r="HL4542" s="341"/>
      <c r="HM4542" s="341"/>
      <c r="HN4542" s="341"/>
    </row>
    <row r="4543" spans="220:222" x14ac:dyDescent="0.3">
      <c r="HL4543" s="341"/>
      <c r="HM4543" s="341"/>
      <c r="HN4543" s="341"/>
    </row>
    <row r="4544" spans="220:222" x14ac:dyDescent="0.3">
      <c r="HL4544" s="341"/>
      <c r="HM4544" s="341"/>
      <c r="HN4544" s="341"/>
    </row>
    <row r="4545" spans="220:222" x14ac:dyDescent="0.3">
      <c r="HL4545" s="341"/>
      <c r="HM4545" s="341"/>
      <c r="HN4545" s="341"/>
    </row>
    <row r="4546" spans="220:222" x14ac:dyDescent="0.3">
      <c r="HL4546" s="341"/>
      <c r="HM4546" s="341"/>
      <c r="HN4546" s="341"/>
    </row>
    <row r="4547" spans="220:222" x14ac:dyDescent="0.3">
      <c r="HL4547" s="341"/>
      <c r="HM4547" s="341"/>
      <c r="HN4547" s="341"/>
    </row>
    <row r="4548" spans="220:222" x14ac:dyDescent="0.3">
      <c r="HL4548" s="341"/>
      <c r="HM4548" s="341"/>
      <c r="HN4548" s="341"/>
    </row>
    <row r="4549" spans="220:222" x14ac:dyDescent="0.3">
      <c r="HL4549" s="341"/>
      <c r="HM4549" s="341"/>
      <c r="HN4549" s="341"/>
    </row>
    <row r="4550" spans="220:222" x14ac:dyDescent="0.3">
      <c r="HL4550" s="341"/>
      <c r="HM4550" s="341"/>
      <c r="HN4550" s="341"/>
    </row>
    <row r="4551" spans="220:222" x14ac:dyDescent="0.3">
      <c r="HL4551" s="341"/>
      <c r="HM4551" s="341"/>
      <c r="HN4551" s="341"/>
    </row>
    <row r="4552" spans="220:222" x14ac:dyDescent="0.3">
      <c r="HL4552" s="341"/>
      <c r="HM4552" s="341"/>
      <c r="HN4552" s="341"/>
    </row>
    <row r="4553" spans="220:222" x14ac:dyDescent="0.3">
      <c r="HL4553" s="341"/>
      <c r="HM4553" s="341"/>
      <c r="HN4553" s="341"/>
    </row>
    <row r="4554" spans="220:222" x14ac:dyDescent="0.3">
      <c r="HL4554" s="341"/>
      <c r="HM4554" s="341"/>
      <c r="HN4554" s="341"/>
    </row>
    <row r="4555" spans="220:222" x14ac:dyDescent="0.3">
      <c r="HL4555" s="341"/>
      <c r="HM4555" s="341"/>
      <c r="HN4555" s="341"/>
    </row>
    <row r="4556" spans="220:222" x14ac:dyDescent="0.3">
      <c r="HL4556" s="341"/>
      <c r="HM4556" s="341"/>
      <c r="HN4556" s="341"/>
    </row>
    <row r="4557" spans="220:222" x14ac:dyDescent="0.3">
      <c r="HL4557" s="341"/>
      <c r="HM4557" s="341"/>
      <c r="HN4557" s="341"/>
    </row>
    <row r="4558" spans="220:222" x14ac:dyDescent="0.3">
      <c r="HL4558" s="341"/>
      <c r="HM4558" s="341"/>
      <c r="HN4558" s="341"/>
    </row>
    <row r="4559" spans="220:222" x14ac:dyDescent="0.3">
      <c r="HL4559" s="341"/>
      <c r="HM4559" s="341"/>
      <c r="HN4559" s="341"/>
    </row>
    <row r="4560" spans="220:222" x14ac:dyDescent="0.3">
      <c r="HL4560" s="341"/>
      <c r="HM4560" s="341"/>
      <c r="HN4560" s="341"/>
    </row>
    <row r="4561" spans="220:222" x14ac:dyDescent="0.3">
      <c r="HL4561" s="341"/>
      <c r="HM4561" s="341"/>
      <c r="HN4561" s="341"/>
    </row>
    <row r="4562" spans="220:222" x14ac:dyDescent="0.3">
      <c r="HL4562" s="341"/>
      <c r="HM4562" s="341"/>
      <c r="HN4562" s="341"/>
    </row>
    <row r="4563" spans="220:222" x14ac:dyDescent="0.3">
      <c r="HL4563" s="341"/>
      <c r="HM4563" s="341"/>
      <c r="HN4563" s="341"/>
    </row>
    <row r="4564" spans="220:222" x14ac:dyDescent="0.3">
      <c r="HL4564" s="341"/>
      <c r="HM4564" s="341"/>
      <c r="HN4564" s="341"/>
    </row>
    <row r="4565" spans="220:222" x14ac:dyDescent="0.3">
      <c r="HL4565" s="341"/>
      <c r="HM4565" s="341"/>
      <c r="HN4565" s="341"/>
    </row>
    <row r="4566" spans="220:222" x14ac:dyDescent="0.3">
      <c r="HL4566" s="341"/>
      <c r="HM4566" s="341"/>
      <c r="HN4566" s="341"/>
    </row>
    <row r="4567" spans="220:222" x14ac:dyDescent="0.3">
      <c r="HL4567" s="341"/>
      <c r="HM4567" s="341"/>
      <c r="HN4567" s="341"/>
    </row>
    <row r="4568" spans="220:222" x14ac:dyDescent="0.3">
      <c r="HL4568" s="341"/>
      <c r="HM4568" s="341"/>
      <c r="HN4568" s="341"/>
    </row>
    <row r="4569" spans="220:222" x14ac:dyDescent="0.3">
      <c r="HL4569" s="341"/>
      <c r="HM4569" s="341"/>
      <c r="HN4569" s="341"/>
    </row>
    <row r="4570" spans="220:222" x14ac:dyDescent="0.3">
      <c r="HL4570" s="341"/>
      <c r="HM4570" s="341"/>
      <c r="HN4570" s="341"/>
    </row>
    <row r="4571" spans="220:222" x14ac:dyDescent="0.3">
      <c r="HL4571" s="341"/>
      <c r="HM4571" s="341"/>
      <c r="HN4571" s="341"/>
    </row>
    <row r="4572" spans="220:222" x14ac:dyDescent="0.3">
      <c r="HL4572" s="341"/>
      <c r="HM4572" s="341"/>
      <c r="HN4572" s="341"/>
    </row>
    <row r="4573" spans="220:222" x14ac:dyDescent="0.3">
      <c r="HL4573" s="341"/>
      <c r="HM4573" s="341"/>
      <c r="HN4573" s="341"/>
    </row>
    <row r="4574" spans="220:222" x14ac:dyDescent="0.3">
      <c r="HL4574" s="341"/>
      <c r="HM4574" s="341"/>
      <c r="HN4574" s="341"/>
    </row>
    <row r="4575" spans="220:222" x14ac:dyDescent="0.3">
      <c r="HL4575" s="341"/>
      <c r="HM4575" s="341"/>
      <c r="HN4575" s="341"/>
    </row>
    <row r="4576" spans="220:222" x14ac:dyDescent="0.3">
      <c r="HL4576" s="341"/>
      <c r="HM4576" s="341"/>
      <c r="HN4576" s="341"/>
    </row>
    <row r="4577" spans="220:222" x14ac:dyDescent="0.3">
      <c r="HL4577" s="341"/>
      <c r="HM4577" s="341"/>
      <c r="HN4577" s="341"/>
    </row>
    <row r="4578" spans="220:222" x14ac:dyDescent="0.3">
      <c r="HL4578" s="341"/>
      <c r="HM4578" s="341"/>
      <c r="HN4578" s="341"/>
    </row>
    <row r="4579" spans="220:222" x14ac:dyDescent="0.3">
      <c r="HL4579" s="341"/>
      <c r="HM4579" s="341"/>
      <c r="HN4579" s="341"/>
    </row>
    <row r="4580" spans="220:222" x14ac:dyDescent="0.3">
      <c r="HL4580" s="341"/>
      <c r="HM4580" s="341"/>
      <c r="HN4580" s="341"/>
    </row>
    <row r="4581" spans="220:222" x14ac:dyDescent="0.3">
      <c r="HL4581" s="341"/>
      <c r="HM4581" s="341"/>
      <c r="HN4581" s="341"/>
    </row>
    <row r="4582" spans="220:222" x14ac:dyDescent="0.3">
      <c r="HL4582" s="341"/>
      <c r="HM4582" s="341"/>
      <c r="HN4582" s="341"/>
    </row>
    <row r="4583" spans="220:222" x14ac:dyDescent="0.3">
      <c r="HL4583" s="341"/>
      <c r="HM4583" s="341"/>
      <c r="HN4583" s="341"/>
    </row>
    <row r="4584" spans="220:222" x14ac:dyDescent="0.3">
      <c r="HL4584" s="341"/>
      <c r="HM4584" s="341"/>
      <c r="HN4584" s="341"/>
    </row>
    <row r="4585" spans="220:222" x14ac:dyDescent="0.3">
      <c r="HL4585" s="341"/>
      <c r="HM4585" s="341"/>
      <c r="HN4585" s="341"/>
    </row>
    <row r="4586" spans="220:222" x14ac:dyDescent="0.3">
      <c r="HL4586" s="341"/>
      <c r="HM4586" s="341"/>
      <c r="HN4586" s="341"/>
    </row>
    <row r="4587" spans="220:222" x14ac:dyDescent="0.3">
      <c r="HL4587" s="341"/>
      <c r="HM4587" s="341"/>
      <c r="HN4587" s="341"/>
    </row>
    <row r="4588" spans="220:222" x14ac:dyDescent="0.3">
      <c r="HL4588" s="341"/>
      <c r="HM4588" s="341"/>
      <c r="HN4588" s="341"/>
    </row>
    <row r="4589" spans="220:222" x14ac:dyDescent="0.3">
      <c r="HL4589" s="341"/>
      <c r="HM4589" s="341"/>
      <c r="HN4589" s="341"/>
    </row>
    <row r="4590" spans="220:222" x14ac:dyDescent="0.3">
      <c r="HL4590" s="341"/>
      <c r="HM4590" s="341"/>
      <c r="HN4590" s="341"/>
    </row>
    <row r="4591" spans="220:222" x14ac:dyDescent="0.3">
      <c r="HL4591" s="341"/>
      <c r="HM4591" s="341"/>
      <c r="HN4591" s="341"/>
    </row>
    <row r="4592" spans="220:222" x14ac:dyDescent="0.3">
      <c r="HL4592" s="341"/>
      <c r="HM4592" s="341"/>
      <c r="HN4592" s="341"/>
    </row>
    <row r="4593" spans="220:222" x14ac:dyDescent="0.3">
      <c r="HL4593" s="341"/>
      <c r="HM4593" s="341"/>
      <c r="HN4593" s="341"/>
    </row>
    <row r="4594" spans="220:222" x14ac:dyDescent="0.3">
      <c r="HL4594" s="341"/>
      <c r="HM4594" s="341"/>
      <c r="HN4594" s="341"/>
    </row>
    <row r="4595" spans="220:222" x14ac:dyDescent="0.3">
      <c r="HL4595" s="341"/>
      <c r="HM4595" s="341"/>
      <c r="HN4595" s="341"/>
    </row>
    <row r="4596" spans="220:222" x14ac:dyDescent="0.3">
      <c r="HL4596" s="341"/>
      <c r="HM4596" s="341"/>
      <c r="HN4596" s="341"/>
    </row>
    <row r="4597" spans="220:222" x14ac:dyDescent="0.3">
      <c r="HL4597" s="341"/>
      <c r="HM4597" s="341"/>
      <c r="HN4597" s="341"/>
    </row>
    <row r="4598" spans="220:222" x14ac:dyDescent="0.3">
      <c r="HL4598" s="341"/>
      <c r="HM4598" s="341"/>
      <c r="HN4598" s="341"/>
    </row>
    <row r="4599" spans="220:222" x14ac:dyDescent="0.3">
      <c r="HL4599" s="341"/>
      <c r="HM4599" s="341"/>
      <c r="HN4599" s="341"/>
    </row>
    <row r="4600" spans="220:222" x14ac:dyDescent="0.3">
      <c r="HL4600" s="341"/>
      <c r="HM4600" s="341"/>
      <c r="HN4600" s="341"/>
    </row>
    <row r="4601" spans="220:222" x14ac:dyDescent="0.3">
      <c r="HL4601" s="341"/>
      <c r="HM4601" s="341"/>
      <c r="HN4601" s="341"/>
    </row>
    <row r="4602" spans="220:222" x14ac:dyDescent="0.3">
      <c r="HL4602" s="341"/>
      <c r="HM4602" s="341"/>
      <c r="HN4602" s="341"/>
    </row>
    <row r="4603" spans="220:222" x14ac:dyDescent="0.3">
      <c r="HL4603" s="341"/>
      <c r="HM4603" s="341"/>
      <c r="HN4603" s="341"/>
    </row>
    <row r="4604" spans="220:222" x14ac:dyDescent="0.3">
      <c r="HL4604" s="341"/>
      <c r="HM4604" s="341"/>
      <c r="HN4604" s="341"/>
    </row>
    <row r="4605" spans="220:222" x14ac:dyDescent="0.3">
      <c r="HL4605" s="341"/>
      <c r="HM4605" s="341"/>
      <c r="HN4605" s="341"/>
    </row>
    <row r="4606" spans="220:222" x14ac:dyDescent="0.3">
      <c r="HL4606" s="341"/>
      <c r="HM4606" s="341"/>
      <c r="HN4606" s="341"/>
    </row>
    <row r="4607" spans="220:222" x14ac:dyDescent="0.3">
      <c r="HL4607" s="341"/>
      <c r="HM4607" s="341"/>
      <c r="HN4607" s="341"/>
    </row>
    <row r="4608" spans="220:222" x14ac:dyDescent="0.3">
      <c r="HL4608" s="341"/>
      <c r="HM4608" s="341"/>
      <c r="HN4608" s="341"/>
    </row>
    <row r="4609" spans="220:222" x14ac:dyDescent="0.3">
      <c r="HL4609" s="341"/>
      <c r="HM4609" s="341"/>
      <c r="HN4609" s="341"/>
    </row>
    <row r="4610" spans="220:222" x14ac:dyDescent="0.3">
      <c r="HL4610" s="341"/>
      <c r="HM4610" s="341"/>
      <c r="HN4610" s="341"/>
    </row>
    <row r="4611" spans="220:222" x14ac:dyDescent="0.3">
      <c r="HL4611" s="341"/>
      <c r="HM4611" s="341"/>
      <c r="HN4611" s="341"/>
    </row>
    <row r="4612" spans="220:222" x14ac:dyDescent="0.3">
      <c r="HL4612" s="341"/>
      <c r="HM4612" s="341"/>
      <c r="HN4612" s="341"/>
    </row>
    <row r="4613" spans="220:222" x14ac:dyDescent="0.3">
      <c r="HL4613" s="341"/>
      <c r="HM4613" s="341"/>
      <c r="HN4613" s="341"/>
    </row>
    <row r="4614" spans="220:222" x14ac:dyDescent="0.3">
      <c r="HL4614" s="341"/>
      <c r="HM4614" s="341"/>
      <c r="HN4614" s="341"/>
    </row>
    <row r="4615" spans="220:222" x14ac:dyDescent="0.3">
      <c r="HL4615" s="341"/>
      <c r="HM4615" s="341"/>
      <c r="HN4615" s="341"/>
    </row>
    <row r="4616" spans="220:222" x14ac:dyDescent="0.3">
      <c r="HL4616" s="341"/>
      <c r="HM4616" s="341"/>
      <c r="HN4616" s="341"/>
    </row>
    <row r="4617" spans="220:222" x14ac:dyDescent="0.3">
      <c r="HL4617" s="341"/>
      <c r="HM4617" s="341"/>
      <c r="HN4617" s="341"/>
    </row>
    <row r="4618" spans="220:222" x14ac:dyDescent="0.3">
      <c r="HL4618" s="341"/>
      <c r="HM4618" s="341"/>
      <c r="HN4618" s="341"/>
    </row>
    <row r="4619" spans="220:222" x14ac:dyDescent="0.3">
      <c r="HL4619" s="341"/>
      <c r="HM4619" s="341"/>
      <c r="HN4619" s="341"/>
    </row>
    <row r="4620" spans="220:222" x14ac:dyDescent="0.3">
      <c r="HL4620" s="341"/>
      <c r="HM4620" s="341"/>
      <c r="HN4620" s="341"/>
    </row>
    <row r="4621" spans="220:222" x14ac:dyDescent="0.3">
      <c r="HL4621" s="341"/>
      <c r="HM4621" s="341"/>
      <c r="HN4621" s="341"/>
    </row>
    <row r="4622" spans="220:222" x14ac:dyDescent="0.3">
      <c r="HL4622" s="341"/>
      <c r="HM4622" s="341"/>
      <c r="HN4622" s="341"/>
    </row>
    <row r="4623" spans="220:222" x14ac:dyDescent="0.3">
      <c r="HL4623" s="341"/>
      <c r="HM4623" s="341"/>
      <c r="HN4623" s="341"/>
    </row>
    <row r="4624" spans="220:222" x14ac:dyDescent="0.3">
      <c r="HL4624" s="341"/>
      <c r="HM4624" s="341"/>
      <c r="HN4624" s="341"/>
    </row>
    <row r="4625" spans="220:222" x14ac:dyDescent="0.3">
      <c r="HL4625" s="341"/>
      <c r="HM4625" s="341"/>
      <c r="HN4625" s="341"/>
    </row>
    <row r="4626" spans="220:222" x14ac:dyDescent="0.3">
      <c r="HL4626" s="341"/>
      <c r="HM4626" s="341"/>
      <c r="HN4626" s="341"/>
    </row>
    <row r="4627" spans="220:222" x14ac:dyDescent="0.3">
      <c r="HL4627" s="341"/>
      <c r="HM4627" s="341"/>
      <c r="HN4627" s="341"/>
    </row>
    <row r="4628" spans="220:222" x14ac:dyDescent="0.3">
      <c r="HL4628" s="341"/>
      <c r="HM4628" s="341"/>
      <c r="HN4628" s="341"/>
    </row>
    <row r="4629" spans="220:222" x14ac:dyDescent="0.3">
      <c r="HL4629" s="341"/>
      <c r="HM4629" s="341"/>
      <c r="HN4629" s="341"/>
    </row>
    <row r="4630" spans="220:222" x14ac:dyDescent="0.3">
      <c r="HL4630" s="341"/>
      <c r="HM4630" s="341"/>
      <c r="HN4630" s="341"/>
    </row>
    <row r="4631" spans="220:222" x14ac:dyDescent="0.3">
      <c r="HL4631" s="341"/>
      <c r="HM4631" s="341"/>
      <c r="HN4631" s="341"/>
    </row>
    <row r="4632" spans="220:222" x14ac:dyDescent="0.3">
      <c r="HL4632" s="341"/>
      <c r="HM4632" s="341"/>
      <c r="HN4632" s="341"/>
    </row>
    <row r="4633" spans="220:222" x14ac:dyDescent="0.3">
      <c r="HL4633" s="341"/>
      <c r="HM4633" s="341"/>
      <c r="HN4633" s="341"/>
    </row>
    <row r="4634" spans="220:222" x14ac:dyDescent="0.3">
      <c r="HL4634" s="341"/>
      <c r="HM4634" s="341"/>
      <c r="HN4634" s="341"/>
    </row>
    <row r="4635" spans="220:222" x14ac:dyDescent="0.3">
      <c r="HL4635" s="341"/>
      <c r="HM4635" s="341"/>
      <c r="HN4635" s="341"/>
    </row>
    <row r="4636" spans="220:222" x14ac:dyDescent="0.3">
      <c r="HL4636" s="341"/>
      <c r="HM4636" s="341"/>
      <c r="HN4636" s="341"/>
    </row>
    <row r="4637" spans="220:222" x14ac:dyDescent="0.3">
      <c r="HL4637" s="341"/>
      <c r="HM4637" s="341"/>
      <c r="HN4637" s="341"/>
    </row>
    <row r="4638" spans="220:222" x14ac:dyDescent="0.3">
      <c r="HL4638" s="341"/>
      <c r="HM4638" s="341"/>
      <c r="HN4638" s="341"/>
    </row>
    <row r="4639" spans="220:222" x14ac:dyDescent="0.3">
      <c r="HL4639" s="341"/>
      <c r="HM4639" s="341"/>
      <c r="HN4639" s="341"/>
    </row>
    <row r="4640" spans="220:222" x14ac:dyDescent="0.3">
      <c r="HL4640" s="341"/>
      <c r="HM4640" s="341"/>
      <c r="HN4640" s="341"/>
    </row>
    <row r="4641" spans="220:222" x14ac:dyDescent="0.3">
      <c r="HL4641" s="341"/>
      <c r="HM4641" s="341"/>
      <c r="HN4641" s="341"/>
    </row>
    <row r="4642" spans="220:222" x14ac:dyDescent="0.3">
      <c r="HL4642" s="341"/>
      <c r="HM4642" s="341"/>
      <c r="HN4642" s="341"/>
    </row>
    <row r="4643" spans="220:222" x14ac:dyDescent="0.3">
      <c r="HL4643" s="341"/>
      <c r="HM4643" s="341"/>
      <c r="HN4643" s="341"/>
    </row>
    <row r="4644" spans="220:222" x14ac:dyDescent="0.3">
      <c r="HL4644" s="341"/>
      <c r="HM4644" s="341"/>
      <c r="HN4644" s="341"/>
    </row>
    <row r="4645" spans="220:222" x14ac:dyDescent="0.3">
      <c r="HL4645" s="341"/>
      <c r="HM4645" s="341"/>
      <c r="HN4645" s="341"/>
    </row>
    <row r="4646" spans="220:222" x14ac:dyDescent="0.3">
      <c r="HL4646" s="341"/>
      <c r="HM4646" s="341"/>
      <c r="HN4646" s="341"/>
    </row>
    <row r="4647" spans="220:222" x14ac:dyDescent="0.3">
      <c r="HL4647" s="341"/>
      <c r="HM4647" s="341"/>
      <c r="HN4647" s="341"/>
    </row>
    <row r="4648" spans="220:222" x14ac:dyDescent="0.3">
      <c r="HL4648" s="341"/>
      <c r="HM4648" s="341"/>
      <c r="HN4648" s="341"/>
    </row>
    <row r="4649" spans="220:222" x14ac:dyDescent="0.3">
      <c r="HL4649" s="341"/>
      <c r="HM4649" s="341"/>
      <c r="HN4649" s="341"/>
    </row>
    <row r="4650" spans="220:222" x14ac:dyDescent="0.3">
      <c r="HL4650" s="341"/>
      <c r="HM4650" s="341"/>
      <c r="HN4650" s="341"/>
    </row>
    <row r="4651" spans="220:222" x14ac:dyDescent="0.3">
      <c r="HL4651" s="341"/>
      <c r="HM4651" s="341"/>
      <c r="HN4651" s="341"/>
    </row>
    <row r="4652" spans="220:222" x14ac:dyDescent="0.3">
      <c r="HL4652" s="341"/>
      <c r="HM4652" s="341"/>
      <c r="HN4652" s="341"/>
    </row>
    <row r="4653" spans="220:222" x14ac:dyDescent="0.3">
      <c r="HL4653" s="341"/>
      <c r="HM4653" s="341"/>
      <c r="HN4653" s="341"/>
    </row>
    <row r="4654" spans="220:222" x14ac:dyDescent="0.3">
      <c r="HL4654" s="341"/>
      <c r="HM4654" s="341"/>
      <c r="HN4654" s="341"/>
    </row>
    <row r="4655" spans="220:222" x14ac:dyDescent="0.3">
      <c r="HL4655" s="341"/>
      <c r="HM4655" s="341"/>
      <c r="HN4655" s="341"/>
    </row>
    <row r="4656" spans="220:222" x14ac:dyDescent="0.3">
      <c r="HL4656" s="341"/>
      <c r="HM4656" s="341"/>
      <c r="HN4656" s="341"/>
    </row>
    <row r="4657" spans="220:222" x14ac:dyDescent="0.3">
      <c r="HL4657" s="341"/>
      <c r="HM4657" s="341"/>
      <c r="HN4657" s="341"/>
    </row>
    <row r="4658" spans="220:222" x14ac:dyDescent="0.3">
      <c r="HL4658" s="341"/>
      <c r="HM4658" s="341"/>
      <c r="HN4658" s="341"/>
    </row>
    <row r="4659" spans="220:222" x14ac:dyDescent="0.3">
      <c r="HL4659" s="341"/>
      <c r="HM4659" s="341"/>
      <c r="HN4659" s="341"/>
    </row>
    <row r="4660" spans="220:222" x14ac:dyDescent="0.3">
      <c r="HL4660" s="341"/>
      <c r="HM4660" s="341"/>
      <c r="HN4660" s="341"/>
    </row>
    <row r="4661" spans="220:222" x14ac:dyDescent="0.3">
      <c r="HL4661" s="341"/>
      <c r="HM4661" s="341"/>
      <c r="HN4661" s="341"/>
    </row>
    <row r="4662" spans="220:222" x14ac:dyDescent="0.3">
      <c r="HL4662" s="341"/>
      <c r="HM4662" s="341"/>
      <c r="HN4662" s="341"/>
    </row>
    <row r="4663" spans="220:222" x14ac:dyDescent="0.3">
      <c r="HL4663" s="341"/>
      <c r="HM4663" s="341"/>
      <c r="HN4663" s="341"/>
    </row>
    <row r="4664" spans="220:222" x14ac:dyDescent="0.3">
      <c r="HL4664" s="341"/>
      <c r="HM4664" s="341"/>
      <c r="HN4664" s="341"/>
    </row>
    <row r="4665" spans="220:222" x14ac:dyDescent="0.3">
      <c r="HL4665" s="341"/>
      <c r="HM4665" s="341"/>
      <c r="HN4665" s="341"/>
    </row>
    <row r="4666" spans="220:222" x14ac:dyDescent="0.3">
      <c r="HL4666" s="341"/>
      <c r="HM4666" s="341"/>
      <c r="HN4666" s="341"/>
    </row>
    <row r="4667" spans="220:222" x14ac:dyDescent="0.3">
      <c r="HL4667" s="341"/>
      <c r="HM4667" s="341"/>
      <c r="HN4667" s="341"/>
    </row>
    <row r="4668" spans="220:222" x14ac:dyDescent="0.3">
      <c r="HL4668" s="341"/>
      <c r="HM4668" s="341"/>
      <c r="HN4668" s="341"/>
    </row>
    <row r="4669" spans="220:222" x14ac:dyDescent="0.3">
      <c r="HL4669" s="341"/>
      <c r="HM4669" s="341"/>
      <c r="HN4669" s="341"/>
    </row>
    <row r="4670" spans="220:222" x14ac:dyDescent="0.3">
      <c r="HL4670" s="341"/>
      <c r="HM4670" s="341"/>
      <c r="HN4670" s="341"/>
    </row>
    <row r="4671" spans="220:222" x14ac:dyDescent="0.3">
      <c r="HL4671" s="341"/>
      <c r="HM4671" s="341"/>
      <c r="HN4671" s="341"/>
    </row>
    <row r="4672" spans="220:222" x14ac:dyDescent="0.3">
      <c r="HL4672" s="341"/>
      <c r="HM4672" s="341"/>
      <c r="HN4672" s="341"/>
    </row>
    <row r="4673" spans="220:222" x14ac:dyDescent="0.3">
      <c r="HL4673" s="341"/>
      <c r="HM4673" s="341"/>
      <c r="HN4673" s="341"/>
    </row>
    <row r="4674" spans="220:222" x14ac:dyDescent="0.3">
      <c r="HL4674" s="341"/>
      <c r="HM4674" s="341"/>
      <c r="HN4674" s="341"/>
    </row>
    <row r="4675" spans="220:222" x14ac:dyDescent="0.3">
      <c r="HL4675" s="341"/>
      <c r="HM4675" s="341"/>
      <c r="HN4675" s="341"/>
    </row>
    <row r="4676" spans="220:222" x14ac:dyDescent="0.3">
      <c r="HL4676" s="341"/>
      <c r="HM4676" s="341"/>
      <c r="HN4676" s="341"/>
    </row>
    <row r="4677" spans="220:222" x14ac:dyDescent="0.3">
      <c r="HL4677" s="341"/>
      <c r="HM4677" s="341"/>
      <c r="HN4677" s="341"/>
    </row>
    <row r="4678" spans="220:222" x14ac:dyDescent="0.3">
      <c r="HL4678" s="341"/>
      <c r="HM4678" s="341"/>
      <c r="HN4678" s="341"/>
    </row>
    <row r="4679" spans="220:222" x14ac:dyDescent="0.3">
      <c r="HL4679" s="341"/>
      <c r="HM4679" s="341"/>
      <c r="HN4679" s="341"/>
    </row>
    <row r="4680" spans="220:222" x14ac:dyDescent="0.3">
      <c r="HL4680" s="341"/>
      <c r="HM4680" s="341"/>
      <c r="HN4680" s="341"/>
    </row>
    <row r="4681" spans="220:222" x14ac:dyDescent="0.3">
      <c r="HL4681" s="341"/>
      <c r="HM4681" s="341"/>
      <c r="HN4681" s="341"/>
    </row>
    <row r="4682" spans="220:222" x14ac:dyDescent="0.3">
      <c r="HL4682" s="341"/>
      <c r="HM4682" s="341"/>
      <c r="HN4682" s="341"/>
    </row>
    <row r="4683" spans="220:222" x14ac:dyDescent="0.3">
      <c r="HL4683" s="341"/>
      <c r="HM4683" s="341"/>
      <c r="HN4683" s="341"/>
    </row>
    <row r="4684" spans="220:222" x14ac:dyDescent="0.3">
      <c r="HL4684" s="341"/>
      <c r="HM4684" s="341"/>
      <c r="HN4684" s="341"/>
    </row>
    <row r="4685" spans="220:222" x14ac:dyDescent="0.3">
      <c r="HL4685" s="341"/>
      <c r="HM4685" s="341"/>
      <c r="HN4685" s="341"/>
    </row>
    <row r="4686" spans="220:222" x14ac:dyDescent="0.3">
      <c r="HL4686" s="341"/>
      <c r="HM4686" s="341"/>
      <c r="HN4686" s="341"/>
    </row>
    <row r="4687" spans="220:222" x14ac:dyDescent="0.3">
      <c r="HL4687" s="341"/>
      <c r="HM4687" s="341"/>
      <c r="HN4687" s="341"/>
    </row>
    <row r="4688" spans="220:222" x14ac:dyDescent="0.3">
      <c r="HL4688" s="341"/>
      <c r="HM4688" s="341"/>
      <c r="HN4688" s="341"/>
    </row>
    <row r="4689" spans="220:222" x14ac:dyDescent="0.3">
      <c r="HL4689" s="341"/>
      <c r="HM4689" s="341"/>
      <c r="HN4689" s="341"/>
    </row>
    <row r="4690" spans="220:222" x14ac:dyDescent="0.3">
      <c r="HL4690" s="341"/>
      <c r="HM4690" s="341"/>
      <c r="HN4690" s="341"/>
    </row>
    <row r="4691" spans="220:222" x14ac:dyDescent="0.3">
      <c r="HL4691" s="341"/>
      <c r="HM4691" s="341"/>
      <c r="HN4691" s="341"/>
    </row>
    <row r="4692" spans="220:222" x14ac:dyDescent="0.3">
      <c r="HL4692" s="341"/>
      <c r="HM4692" s="341"/>
      <c r="HN4692" s="341"/>
    </row>
    <row r="4693" spans="220:222" x14ac:dyDescent="0.3">
      <c r="HL4693" s="341"/>
      <c r="HM4693" s="341"/>
      <c r="HN4693" s="341"/>
    </row>
    <row r="4694" spans="220:222" x14ac:dyDescent="0.3">
      <c r="HL4694" s="341"/>
      <c r="HM4694" s="341"/>
      <c r="HN4694" s="341"/>
    </row>
    <row r="4695" spans="220:222" x14ac:dyDescent="0.3">
      <c r="HL4695" s="341"/>
      <c r="HM4695" s="341"/>
      <c r="HN4695" s="341"/>
    </row>
    <row r="4696" spans="220:222" x14ac:dyDescent="0.3">
      <c r="HL4696" s="341"/>
      <c r="HM4696" s="341"/>
      <c r="HN4696" s="341"/>
    </row>
    <row r="4697" spans="220:222" x14ac:dyDescent="0.3">
      <c r="HL4697" s="341"/>
      <c r="HM4697" s="341"/>
      <c r="HN4697" s="341"/>
    </row>
    <row r="4698" spans="220:222" x14ac:dyDescent="0.3">
      <c r="HL4698" s="341"/>
      <c r="HM4698" s="341"/>
      <c r="HN4698" s="341"/>
    </row>
    <row r="4699" spans="220:222" x14ac:dyDescent="0.3">
      <c r="HL4699" s="341"/>
      <c r="HM4699" s="341"/>
      <c r="HN4699" s="341"/>
    </row>
    <row r="4700" spans="220:222" x14ac:dyDescent="0.3">
      <c r="HL4700" s="341"/>
      <c r="HM4700" s="341"/>
      <c r="HN4700" s="341"/>
    </row>
    <row r="4701" spans="220:222" x14ac:dyDescent="0.3">
      <c r="HL4701" s="341"/>
      <c r="HM4701" s="341"/>
      <c r="HN4701" s="341"/>
    </row>
    <row r="4702" spans="220:222" x14ac:dyDescent="0.3">
      <c r="HL4702" s="341"/>
      <c r="HM4702" s="341"/>
      <c r="HN4702" s="341"/>
    </row>
    <row r="4703" spans="220:222" x14ac:dyDescent="0.3">
      <c r="HL4703" s="341"/>
      <c r="HM4703" s="341"/>
      <c r="HN4703" s="341"/>
    </row>
    <row r="4704" spans="220:222" x14ac:dyDescent="0.3">
      <c r="HL4704" s="341"/>
      <c r="HM4704" s="341"/>
      <c r="HN4704" s="341"/>
    </row>
    <row r="4705" spans="220:222" x14ac:dyDescent="0.3">
      <c r="HL4705" s="341"/>
      <c r="HM4705" s="341"/>
      <c r="HN4705" s="341"/>
    </row>
    <row r="4706" spans="220:222" x14ac:dyDescent="0.3">
      <c r="HL4706" s="341"/>
      <c r="HM4706" s="341"/>
      <c r="HN4706" s="341"/>
    </row>
    <row r="4707" spans="220:222" x14ac:dyDescent="0.3">
      <c r="HL4707" s="341"/>
      <c r="HM4707" s="341"/>
      <c r="HN4707" s="341"/>
    </row>
    <row r="4708" spans="220:222" x14ac:dyDescent="0.3">
      <c r="HL4708" s="341"/>
      <c r="HM4708" s="341"/>
      <c r="HN4708" s="341"/>
    </row>
    <row r="4709" spans="220:222" x14ac:dyDescent="0.3">
      <c r="HL4709" s="341"/>
      <c r="HM4709" s="341"/>
      <c r="HN4709" s="341"/>
    </row>
    <row r="4710" spans="220:222" x14ac:dyDescent="0.3">
      <c r="HL4710" s="341"/>
      <c r="HM4710" s="341"/>
      <c r="HN4710" s="341"/>
    </row>
    <row r="4711" spans="220:222" x14ac:dyDescent="0.3">
      <c r="HL4711" s="341"/>
      <c r="HM4711" s="341"/>
      <c r="HN4711" s="341"/>
    </row>
    <row r="4712" spans="220:222" x14ac:dyDescent="0.3">
      <c r="HL4712" s="341"/>
      <c r="HM4712" s="341"/>
      <c r="HN4712" s="341"/>
    </row>
    <row r="4713" spans="220:222" x14ac:dyDescent="0.3">
      <c r="HL4713" s="341"/>
      <c r="HM4713" s="341"/>
      <c r="HN4713" s="341"/>
    </row>
    <row r="4714" spans="220:222" x14ac:dyDescent="0.3">
      <c r="HL4714" s="341"/>
      <c r="HM4714" s="341"/>
      <c r="HN4714" s="341"/>
    </row>
    <row r="4715" spans="220:222" x14ac:dyDescent="0.3">
      <c r="HL4715" s="341"/>
      <c r="HM4715" s="341"/>
      <c r="HN4715" s="341"/>
    </row>
    <row r="4716" spans="220:222" x14ac:dyDescent="0.3">
      <c r="HL4716" s="341"/>
      <c r="HM4716" s="341"/>
      <c r="HN4716" s="341"/>
    </row>
    <row r="4717" spans="220:222" x14ac:dyDescent="0.3">
      <c r="HL4717" s="341"/>
      <c r="HM4717" s="341"/>
      <c r="HN4717" s="341"/>
    </row>
    <row r="4718" spans="220:222" x14ac:dyDescent="0.3">
      <c r="HL4718" s="341"/>
      <c r="HM4718" s="341"/>
      <c r="HN4718" s="341"/>
    </row>
    <row r="4719" spans="220:222" x14ac:dyDescent="0.3">
      <c r="HL4719" s="341"/>
      <c r="HM4719" s="341"/>
      <c r="HN4719" s="341"/>
    </row>
    <row r="4720" spans="220:222" x14ac:dyDescent="0.3">
      <c r="HL4720" s="341"/>
      <c r="HM4720" s="341"/>
      <c r="HN4720" s="341"/>
    </row>
    <row r="4721" spans="220:222" x14ac:dyDescent="0.3">
      <c r="HL4721" s="341"/>
      <c r="HM4721" s="341"/>
      <c r="HN4721" s="341"/>
    </row>
    <row r="4722" spans="220:222" x14ac:dyDescent="0.3">
      <c r="HL4722" s="341"/>
      <c r="HM4722" s="341"/>
      <c r="HN4722" s="341"/>
    </row>
    <row r="4723" spans="220:222" x14ac:dyDescent="0.3">
      <c r="HL4723" s="341"/>
      <c r="HM4723" s="341"/>
      <c r="HN4723" s="341"/>
    </row>
    <row r="4724" spans="220:222" x14ac:dyDescent="0.3">
      <c r="HL4724" s="341"/>
      <c r="HM4724" s="341"/>
      <c r="HN4724" s="341"/>
    </row>
    <row r="4725" spans="220:222" x14ac:dyDescent="0.3">
      <c r="HL4725" s="341"/>
      <c r="HM4725" s="341"/>
      <c r="HN4725" s="341"/>
    </row>
    <row r="4726" spans="220:222" x14ac:dyDescent="0.3">
      <c r="HL4726" s="341"/>
      <c r="HM4726" s="341"/>
      <c r="HN4726" s="341"/>
    </row>
    <row r="4727" spans="220:222" x14ac:dyDescent="0.3">
      <c r="HL4727" s="341"/>
      <c r="HM4727" s="341"/>
      <c r="HN4727" s="341"/>
    </row>
    <row r="4728" spans="220:222" x14ac:dyDescent="0.3">
      <c r="HL4728" s="341"/>
      <c r="HM4728" s="341"/>
      <c r="HN4728" s="341"/>
    </row>
    <row r="4729" spans="220:222" x14ac:dyDescent="0.3">
      <c r="HL4729" s="341"/>
      <c r="HM4729" s="341"/>
      <c r="HN4729" s="341"/>
    </row>
    <row r="4730" spans="220:222" x14ac:dyDescent="0.3">
      <c r="HL4730" s="341"/>
      <c r="HM4730" s="341"/>
      <c r="HN4730" s="341"/>
    </row>
    <row r="4731" spans="220:222" x14ac:dyDescent="0.3">
      <c r="HL4731" s="341"/>
      <c r="HM4731" s="341"/>
      <c r="HN4731" s="341"/>
    </row>
    <row r="4732" spans="220:222" x14ac:dyDescent="0.3">
      <c r="HL4732" s="341"/>
      <c r="HM4732" s="341"/>
      <c r="HN4732" s="341"/>
    </row>
    <row r="4733" spans="220:222" x14ac:dyDescent="0.3">
      <c r="HL4733" s="341"/>
      <c r="HM4733" s="341"/>
      <c r="HN4733" s="341"/>
    </row>
    <row r="4734" spans="220:222" x14ac:dyDescent="0.3">
      <c r="HL4734" s="341"/>
      <c r="HM4734" s="341"/>
      <c r="HN4734" s="341"/>
    </row>
    <row r="4735" spans="220:222" x14ac:dyDescent="0.3">
      <c r="HL4735" s="341"/>
      <c r="HM4735" s="341"/>
      <c r="HN4735" s="341"/>
    </row>
    <row r="4736" spans="220:222" x14ac:dyDescent="0.3">
      <c r="HL4736" s="341"/>
      <c r="HM4736" s="341"/>
      <c r="HN4736" s="341"/>
    </row>
    <row r="4737" spans="220:222" x14ac:dyDescent="0.3">
      <c r="HL4737" s="341"/>
      <c r="HM4737" s="341"/>
      <c r="HN4737" s="341"/>
    </row>
    <row r="4738" spans="220:222" x14ac:dyDescent="0.3">
      <c r="HL4738" s="341"/>
      <c r="HM4738" s="341"/>
      <c r="HN4738" s="341"/>
    </row>
    <row r="4739" spans="220:222" x14ac:dyDescent="0.3">
      <c r="HL4739" s="341"/>
      <c r="HM4739" s="341"/>
      <c r="HN4739" s="341"/>
    </row>
    <row r="4740" spans="220:222" x14ac:dyDescent="0.3">
      <c r="HL4740" s="341"/>
      <c r="HM4740" s="341"/>
      <c r="HN4740" s="341"/>
    </row>
    <row r="4741" spans="220:222" x14ac:dyDescent="0.3">
      <c r="HL4741" s="341"/>
      <c r="HM4741" s="341"/>
      <c r="HN4741" s="341"/>
    </row>
    <row r="4742" spans="220:222" x14ac:dyDescent="0.3">
      <c r="HL4742" s="341"/>
      <c r="HM4742" s="341"/>
      <c r="HN4742" s="341"/>
    </row>
    <row r="4743" spans="220:222" x14ac:dyDescent="0.3">
      <c r="HL4743" s="341"/>
      <c r="HM4743" s="341"/>
      <c r="HN4743" s="341"/>
    </row>
    <row r="4744" spans="220:222" x14ac:dyDescent="0.3">
      <c r="HL4744" s="341"/>
      <c r="HM4744" s="341"/>
      <c r="HN4744" s="341"/>
    </row>
    <row r="4745" spans="220:222" x14ac:dyDescent="0.3">
      <c r="HL4745" s="341"/>
      <c r="HM4745" s="341"/>
      <c r="HN4745" s="341"/>
    </row>
    <row r="4746" spans="220:222" x14ac:dyDescent="0.3">
      <c r="HL4746" s="341"/>
      <c r="HM4746" s="341"/>
      <c r="HN4746" s="341"/>
    </row>
    <row r="4747" spans="220:222" x14ac:dyDescent="0.3">
      <c r="HL4747" s="341"/>
      <c r="HM4747" s="341"/>
      <c r="HN4747" s="341"/>
    </row>
    <row r="4748" spans="220:222" x14ac:dyDescent="0.3">
      <c r="HL4748" s="341"/>
      <c r="HM4748" s="341"/>
      <c r="HN4748" s="341"/>
    </row>
    <row r="4749" spans="220:222" x14ac:dyDescent="0.3">
      <c r="HL4749" s="341"/>
      <c r="HM4749" s="341"/>
      <c r="HN4749" s="341"/>
    </row>
    <row r="4750" spans="220:222" x14ac:dyDescent="0.3">
      <c r="HL4750" s="341"/>
      <c r="HM4750" s="341"/>
      <c r="HN4750" s="341"/>
    </row>
    <row r="4751" spans="220:222" x14ac:dyDescent="0.3">
      <c r="HL4751" s="341"/>
      <c r="HM4751" s="341"/>
      <c r="HN4751" s="341"/>
    </row>
    <row r="4752" spans="220:222" x14ac:dyDescent="0.3">
      <c r="HL4752" s="341"/>
      <c r="HM4752" s="341"/>
      <c r="HN4752" s="341"/>
    </row>
    <row r="4753" spans="220:222" x14ac:dyDescent="0.3">
      <c r="HL4753" s="341"/>
      <c r="HM4753" s="341"/>
      <c r="HN4753" s="341"/>
    </row>
    <row r="4754" spans="220:222" x14ac:dyDescent="0.3">
      <c r="HL4754" s="341"/>
      <c r="HM4754" s="341"/>
      <c r="HN4754" s="341"/>
    </row>
    <row r="4755" spans="220:222" x14ac:dyDescent="0.3">
      <c r="HL4755" s="341"/>
      <c r="HM4755" s="341"/>
      <c r="HN4755" s="341"/>
    </row>
    <row r="4756" spans="220:222" x14ac:dyDescent="0.3">
      <c r="HL4756" s="341"/>
      <c r="HM4756" s="341"/>
      <c r="HN4756" s="341"/>
    </row>
    <row r="4757" spans="220:222" x14ac:dyDescent="0.3">
      <c r="HL4757" s="341"/>
      <c r="HM4757" s="341"/>
      <c r="HN4757" s="341"/>
    </row>
    <row r="4758" spans="220:222" x14ac:dyDescent="0.3">
      <c r="HL4758" s="341"/>
      <c r="HM4758" s="341"/>
      <c r="HN4758" s="341"/>
    </row>
    <row r="4759" spans="220:222" x14ac:dyDescent="0.3">
      <c r="HL4759" s="341"/>
      <c r="HM4759" s="341"/>
      <c r="HN4759" s="341"/>
    </row>
    <row r="4760" spans="220:222" x14ac:dyDescent="0.3">
      <c r="HL4760" s="341"/>
      <c r="HM4760" s="341"/>
      <c r="HN4760" s="341"/>
    </row>
    <row r="4761" spans="220:222" x14ac:dyDescent="0.3">
      <c r="HL4761" s="341"/>
      <c r="HM4761" s="341"/>
      <c r="HN4761" s="341"/>
    </row>
    <row r="4762" spans="220:222" x14ac:dyDescent="0.3">
      <c r="HL4762" s="341"/>
      <c r="HM4762" s="341"/>
      <c r="HN4762" s="341"/>
    </row>
    <row r="4763" spans="220:222" x14ac:dyDescent="0.3">
      <c r="HL4763" s="341"/>
      <c r="HM4763" s="341"/>
      <c r="HN4763" s="341"/>
    </row>
    <row r="4764" spans="220:222" x14ac:dyDescent="0.3">
      <c r="HL4764" s="341"/>
      <c r="HM4764" s="341"/>
      <c r="HN4764" s="341"/>
    </row>
    <row r="4765" spans="220:222" x14ac:dyDescent="0.3">
      <c r="HL4765" s="341"/>
      <c r="HM4765" s="341"/>
      <c r="HN4765" s="341"/>
    </row>
    <row r="4766" spans="220:222" x14ac:dyDescent="0.3">
      <c r="HL4766" s="341"/>
      <c r="HM4766" s="341"/>
      <c r="HN4766" s="341"/>
    </row>
    <row r="4767" spans="220:222" x14ac:dyDescent="0.3">
      <c r="HL4767" s="341"/>
      <c r="HM4767" s="341"/>
      <c r="HN4767" s="341"/>
    </row>
    <row r="4768" spans="220:222" x14ac:dyDescent="0.3">
      <c r="HL4768" s="341"/>
      <c r="HM4768" s="341"/>
      <c r="HN4768" s="341"/>
    </row>
    <row r="4769" spans="220:222" x14ac:dyDescent="0.3">
      <c r="HL4769" s="341"/>
      <c r="HM4769" s="341"/>
      <c r="HN4769" s="341"/>
    </row>
    <row r="4770" spans="220:222" x14ac:dyDescent="0.3">
      <c r="HL4770" s="341"/>
      <c r="HM4770" s="341"/>
      <c r="HN4770" s="341"/>
    </row>
    <row r="4771" spans="220:222" x14ac:dyDescent="0.3">
      <c r="HL4771" s="341"/>
      <c r="HM4771" s="341"/>
      <c r="HN4771" s="341"/>
    </row>
    <row r="4772" spans="220:222" x14ac:dyDescent="0.3">
      <c r="HL4772" s="341"/>
      <c r="HM4772" s="341"/>
      <c r="HN4772" s="341"/>
    </row>
    <row r="4773" spans="220:222" x14ac:dyDescent="0.3">
      <c r="HL4773" s="341"/>
      <c r="HM4773" s="341"/>
      <c r="HN4773" s="341"/>
    </row>
    <row r="4774" spans="220:222" x14ac:dyDescent="0.3">
      <c r="HL4774" s="341"/>
      <c r="HM4774" s="341"/>
      <c r="HN4774" s="341"/>
    </row>
    <row r="4775" spans="220:222" x14ac:dyDescent="0.3">
      <c r="HL4775" s="341"/>
      <c r="HM4775" s="341"/>
      <c r="HN4775" s="341"/>
    </row>
    <row r="4776" spans="220:222" x14ac:dyDescent="0.3">
      <c r="HL4776" s="341"/>
      <c r="HM4776" s="341"/>
      <c r="HN4776" s="341"/>
    </row>
    <row r="4777" spans="220:222" x14ac:dyDescent="0.3">
      <c r="HL4777" s="341"/>
      <c r="HM4777" s="341"/>
      <c r="HN4777" s="341"/>
    </row>
    <row r="4778" spans="220:222" x14ac:dyDescent="0.3">
      <c r="HL4778" s="341"/>
      <c r="HM4778" s="341"/>
      <c r="HN4778" s="341"/>
    </row>
    <row r="4779" spans="220:222" x14ac:dyDescent="0.3">
      <c r="HL4779" s="341"/>
      <c r="HM4779" s="341"/>
      <c r="HN4779" s="341"/>
    </row>
    <row r="4780" spans="220:222" x14ac:dyDescent="0.3">
      <c r="HL4780" s="341"/>
      <c r="HM4780" s="341"/>
      <c r="HN4780" s="341"/>
    </row>
    <row r="4781" spans="220:222" x14ac:dyDescent="0.3">
      <c r="HL4781" s="341"/>
      <c r="HM4781" s="341"/>
      <c r="HN4781" s="341"/>
    </row>
    <row r="4782" spans="220:222" x14ac:dyDescent="0.3">
      <c r="HL4782" s="341"/>
      <c r="HM4782" s="341"/>
      <c r="HN4782" s="341"/>
    </row>
    <row r="4783" spans="220:222" x14ac:dyDescent="0.3">
      <c r="HL4783" s="341"/>
      <c r="HM4783" s="341"/>
      <c r="HN4783" s="341"/>
    </row>
    <row r="4784" spans="220:222" x14ac:dyDescent="0.3">
      <c r="HL4784" s="341"/>
      <c r="HM4784" s="341"/>
      <c r="HN4784" s="341"/>
    </row>
    <row r="4785" spans="220:222" x14ac:dyDescent="0.3">
      <c r="HL4785" s="341"/>
      <c r="HM4785" s="341"/>
      <c r="HN4785" s="341"/>
    </row>
    <row r="4786" spans="220:222" x14ac:dyDescent="0.3">
      <c r="HL4786" s="341"/>
      <c r="HM4786" s="341"/>
      <c r="HN4786" s="341"/>
    </row>
    <row r="4787" spans="220:222" x14ac:dyDescent="0.3">
      <c r="HL4787" s="341"/>
      <c r="HM4787" s="341"/>
      <c r="HN4787" s="341"/>
    </row>
    <row r="4788" spans="220:222" x14ac:dyDescent="0.3">
      <c r="HL4788" s="341"/>
      <c r="HM4788" s="341"/>
      <c r="HN4788" s="341"/>
    </row>
    <row r="4789" spans="220:222" x14ac:dyDescent="0.3">
      <c r="HL4789" s="341"/>
      <c r="HM4789" s="341"/>
      <c r="HN4789" s="341"/>
    </row>
    <row r="4790" spans="220:222" x14ac:dyDescent="0.3">
      <c r="HL4790" s="341"/>
      <c r="HM4790" s="341"/>
      <c r="HN4790" s="341"/>
    </row>
    <row r="4791" spans="220:222" x14ac:dyDescent="0.3">
      <c r="HL4791" s="341"/>
      <c r="HM4791" s="341"/>
      <c r="HN4791" s="341"/>
    </row>
    <row r="4792" spans="220:222" x14ac:dyDescent="0.3">
      <c r="HL4792" s="341"/>
      <c r="HM4792" s="341"/>
      <c r="HN4792" s="341"/>
    </row>
    <row r="4793" spans="220:222" x14ac:dyDescent="0.3">
      <c r="HL4793" s="341"/>
      <c r="HM4793" s="341"/>
      <c r="HN4793" s="341"/>
    </row>
    <row r="4794" spans="220:222" x14ac:dyDescent="0.3">
      <c r="HL4794" s="341"/>
      <c r="HM4794" s="341"/>
      <c r="HN4794" s="341"/>
    </row>
    <row r="4795" spans="220:222" x14ac:dyDescent="0.3">
      <c r="HL4795" s="341"/>
      <c r="HM4795" s="341"/>
      <c r="HN4795" s="341"/>
    </row>
    <row r="4796" spans="220:222" x14ac:dyDescent="0.3">
      <c r="HL4796" s="341"/>
      <c r="HM4796" s="341"/>
      <c r="HN4796" s="341"/>
    </row>
    <row r="4797" spans="220:222" x14ac:dyDescent="0.3">
      <c r="HL4797" s="341"/>
      <c r="HM4797" s="341"/>
      <c r="HN4797" s="341"/>
    </row>
    <row r="4798" spans="220:222" x14ac:dyDescent="0.3">
      <c r="HL4798" s="341"/>
      <c r="HM4798" s="341"/>
      <c r="HN4798" s="341"/>
    </row>
    <row r="4799" spans="220:222" x14ac:dyDescent="0.3">
      <c r="HL4799" s="341"/>
      <c r="HM4799" s="341"/>
      <c r="HN4799" s="341"/>
    </row>
    <row r="4800" spans="220:222" x14ac:dyDescent="0.3">
      <c r="HL4800" s="341"/>
      <c r="HM4800" s="341"/>
      <c r="HN4800" s="341"/>
    </row>
    <row r="4801" spans="220:222" x14ac:dyDescent="0.3">
      <c r="HL4801" s="341"/>
      <c r="HM4801" s="341"/>
      <c r="HN4801" s="341"/>
    </row>
    <row r="4802" spans="220:222" x14ac:dyDescent="0.3">
      <c r="HL4802" s="341"/>
      <c r="HM4802" s="341"/>
      <c r="HN4802" s="341"/>
    </row>
    <row r="4803" spans="220:222" x14ac:dyDescent="0.3">
      <c r="HL4803" s="341"/>
      <c r="HM4803" s="341"/>
      <c r="HN4803" s="341"/>
    </row>
    <row r="4804" spans="220:222" x14ac:dyDescent="0.3">
      <c r="HL4804" s="341"/>
      <c r="HM4804" s="341"/>
      <c r="HN4804" s="341"/>
    </row>
    <row r="4805" spans="220:222" x14ac:dyDescent="0.3">
      <c r="HL4805" s="341"/>
      <c r="HM4805" s="341"/>
      <c r="HN4805" s="341"/>
    </row>
    <row r="4806" spans="220:222" x14ac:dyDescent="0.3">
      <c r="HL4806" s="341"/>
      <c r="HM4806" s="341"/>
      <c r="HN4806" s="341"/>
    </row>
    <row r="4807" spans="220:222" x14ac:dyDescent="0.3">
      <c r="HL4807" s="341"/>
      <c r="HM4807" s="341"/>
      <c r="HN4807" s="341"/>
    </row>
    <row r="4808" spans="220:222" x14ac:dyDescent="0.3">
      <c r="HL4808" s="341"/>
      <c r="HM4808" s="341"/>
      <c r="HN4808" s="341"/>
    </row>
    <row r="4809" spans="220:222" x14ac:dyDescent="0.3">
      <c r="HL4809" s="341"/>
      <c r="HM4809" s="341"/>
      <c r="HN4809" s="341"/>
    </row>
    <row r="4810" spans="220:222" x14ac:dyDescent="0.3">
      <c r="HL4810" s="341"/>
      <c r="HM4810" s="341"/>
      <c r="HN4810" s="341"/>
    </row>
    <row r="4811" spans="220:222" x14ac:dyDescent="0.3">
      <c r="HL4811" s="341"/>
      <c r="HM4811" s="341"/>
      <c r="HN4811" s="341"/>
    </row>
    <row r="4812" spans="220:222" x14ac:dyDescent="0.3">
      <c r="HL4812" s="341"/>
      <c r="HM4812" s="341"/>
      <c r="HN4812" s="341"/>
    </row>
    <row r="4813" spans="220:222" x14ac:dyDescent="0.3">
      <c r="HL4813" s="341"/>
      <c r="HM4813" s="341"/>
      <c r="HN4813" s="341"/>
    </row>
    <row r="4814" spans="220:222" x14ac:dyDescent="0.3">
      <c r="HL4814" s="341"/>
      <c r="HM4814" s="341"/>
      <c r="HN4814" s="341"/>
    </row>
    <row r="4815" spans="220:222" x14ac:dyDescent="0.3">
      <c r="HL4815" s="341"/>
      <c r="HM4815" s="341"/>
      <c r="HN4815" s="341"/>
    </row>
    <row r="4816" spans="220:222" x14ac:dyDescent="0.3">
      <c r="HL4816" s="341"/>
      <c r="HM4816" s="341"/>
      <c r="HN4816" s="341"/>
    </row>
    <row r="4817" spans="220:222" x14ac:dyDescent="0.3">
      <c r="HL4817" s="341"/>
      <c r="HM4817" s="341"/>
      <c r="HN4817" s="341"/>
    </row>
    <row r="4818" spans="220:222" x14ac:dyDescent="0.3">
      <c r="HL4818" s="341"/>
      <c r="HM4818" s="341"/>
      <c r="HN4818" s="341"/>
    </row>
    <row r="4819" spans="220:222" x14ac:dyDescent="0.3">
      <c r="HL4819" s="341"/>
      <c r="HM4819" s="341"/>
      <c r="HN4819" s="341"/>
    </row>
    <row r="4820" spans="220:222" x14ac:dyDescent="0.3">
      <c r="HL4820" s="341"/>
      <c r="HM4820" s="341"/>
      <c r="HN4820" s="341"/>
    </row>
    <row r="4821" spans="220:222" x14ac:dyDescent="0.3">
      <c r="HL4821" s="341"/>
      <c r="HM4821" s="341"/>
      <c r="HN4821" s="341"/>
    </row>
    <row r="4822" spans="220:222" x14ac:dyDescent="0.3">
      <c r="HL4822" s="341"/>
      <c r="HM4822" s="341"/>
      <c r="HN4822" s="341"/>
    </row>
    <row r="4823" spans="220:222" x14ac:dyDescent="0.3">
      <c r="HL4823" s="341"/>
      <c r="HM4823" s="341"/>
      <c r="HN4823" s="341"/>
    </row>
    <row r="4824" spans="220:222" x14ac:dyDescent="0.3">
      <c r="HL4824" s="341"/>
      <c r="HM4824" s="341"/>
      <c r="HN4824" s="341"/>
    </row>
    <row r="4825" spans="220:222" x14ac:dyDescent="0.3">
      <c r="HL4825" s="341"/>
      <c r="HM4825" s="341"/>
      <c r="HN4825" s="341"/>
    </row>
    <row r="4826" spans="220:222" x14ac:dyDescent="0.3">
      <c r="HL4826" s="341"/>
      <c r="HM4826" s="341"/>
      <c r="HN4826" s="341"/>
    </row>
    <row r="4827" spans="220:222" x14ac:dyDescent="0.3">
      <c r="HL4827" s="341"/>
      <c r="HM4827" s="341"/>
      <c r="HN4827" s="341"/>
    </row>
    <row r="4828" spans="220:222" x14ac:dyDescent="0.3">
      <c r="HL4828" s="341"/>
      <c r="HM4828" s="341"/>
      <c r="HN4828" s="341"/>
    </row>
    <row r="4829" spans="220:222" x14ac:dyDescent="0.3">
      <c r="HL4829" s="341"/>
      <c r="HM4829" s="341"/>
      <c r="HN4829" s="341"/>
    </row>
    <row r="4830" spans="220:222" x14ac:dyDescent="0.3">
      <c r="HL4830" s="341"/>
      <c r="HM4830" s="341"/>
      <c r="HN4830" s="341"/>
    </row>
    <row r="4831" spans="220:222" x14ac:dyDescent="0.3">
      <c r="HL4831" s="341"/>
      <c r="HM4831" s="341"/>
      <c r="HN4831" s="341"/>
    </row>
    <row r="4832" spans="220:222" x14ac:dyDescent="0.3">
      <c r="HL4832" s="341"/>
      <c r="HM4832" s="341"/>
      <c r="HN4832" s="341"/>
    </row>
    <row r="4833" spans="220:222" x14ac:dyDescent="0.3">
      <c r="HL4833" s="341"/>
      <c r="HM4833" s="341"/>
      <c r="HN4833" s="341"/>
    </row>
    <row r="4834" spans="220:222" x14ac:dyDescent="0.3">
      <c r="HL4834" s="341"/>
      <c r="HM4834" s="341"/>
      <c r="HN4834" s="341"/>
    </row>
    <row r="4835" spans="220:222" x14ac:dyDescent="0.3">
      <c r="HL4835" s="341"/>
      <c r="HM4835" s="341"/>
      <c r="HN4835" s="341"/>
    </row>
    <row r="4836" spans="220:222" x14ac:dyDescent="0.3">
      <c r="HL4836" s="341"/>
      <c r="HM4836" s="341"/>
      <c r="HN4836" s="341"/>
    </row>
    <row r="4837" spans="220:222" x14ac:dyDescent="0.3">
      <c r="HL4837" s="341"/>
      <c r="HM4837" s="341"/>
      <c r="HN4837" s="341"/>
    </row>
    <row r="4838" spans="220:222" x14ac:dyDescent="0.3">
      <c r="HL4838" s="341"/>
      <c r="HM4838" s="341"/>
      <c r="HN4838" s="341"/>
    </row>
    <row r="4839" spans="220:222" x14ac:dyDescent="0.3">
      <c r="HL4839" s="341"/>
      <c r="HM4839" s="341"/>
      <c r="HN4839" s="341"/>
    </row>
    <row r="4840" spans="220:222" x14ac:dyDescent="0.3">
      <c r="HL4840" s="341"/>
      <c r="HM4840" s="341"/>
      <c r="HN4840" s="341"/>
    </row>
    <row r="4841" spans="220:222" x14ac:dyDescent="0.3">
      <c r="HL4841" s="341"/>
      <c r="HM4841" s="341"/>
      <c r="HN4841" s="341"/>
    </row>
    <row r="4842" spans="220:222" x14ac:dyDescent="0.3">
      <c r="HL4842" s="341"/>
      <c r="HM4842" s="341"/>
      <c r="HN4842" s="341"/>
    </row>
    <row r="4843" spans="220:222" x14ac:dyDescent="0.3">
      <c r="HL4843" s="341"/>
      <c r="HM4843" s="341"/>
      <c r="HN4843" s="341"/>
    </row>
    <row r="4844" spans="220:222" x14ac:dyDescent="0.3">
      <c r="HL4844" s="341"/>
      <c r="HM4844" s="341"/>
      <c r="HN4844" s="341"/>
    </row>
    <row r="4845" spans="220:222" x14ac:dyDescent="0.3">
      <c r="HL4845" s="341"/>
      <c r="HM4845" s="341"/>
      <c r="HN4845" s="341"/>
    </row>
    <row r="4846" spans="220:222" x14ac:dyDescent="0.3">
      <c r="HL4846" s="341"/>
      <c r="HM4846" s="341"/>
      <c r="HN4846" s="341"/>
    </row>
    <row r="4847" spans="220:222" x14ac:dyDescent="0.3">
      <c r="HL4847" s="341"/>
      <c r="HM4847" s="341"/>
      <c r="HN4847" s="341"/>
    </row>
    <row r="4848" spans="220:222" x14ac:dyDescent="0.3">
      <c r="HL4848" s="341"/>
      <c r="HM4848" s="341"/>
      <c r="HN4848" s="341"/>
    </row>
    <row r="4849" spans="220:222" x14ac:dyDescent="0.3">
      <c r="HL4849" s="341"/>
      <c r="HM4849" s="341"/>
      <c r="HN4849" s="341"/>
    </row>
    <row r="4850" spans="220:222" x14ac:dyDescent="0.3">
      <c r="HL4850" s="341"/>
      <c r="HM4850" s="341"/>
      <c r="HN4850" s="341"/>
    </row>
    <row r="4851" spans="220:222" x14ac:dyDescent="0.3">
      <c r="HL4851" s="341"/>
      <c r="HM4851" s="341"/>
      <c r="HN4851" s="341"/>
    </row>
    <row r="4852" spans="220:222" x14ac:dyDescent="0.3">
      <c r="HL4852" s="341"/>
      <c r="HM4852" s="341"/>
      <c r="HN4852" s="341"/>
    </row>
    <row r="4853" spans="220:222" x14ac:dyDescent="0.3">
      <c r="HL4853" s="341"/>
      <c r="HM4853" s="341"/>
      <c r="HN4853" s="341"/>
    </row>
    <row r="4854" spans="220:222" x14ac:dyDescent="0.3">
      <c r="HL4854" s="341"/>
      <c r="HM4854" s="341"/>
      <c r="HN4854" s="341"/>
    </row>
    <row r="4855" spans="220:222" x14ac:dyDescent="0.3">
      <c r="HL4855" s="341"/>
      <c r="HM4855" s="341"/>
      <c r="HN4855" s="341"/>
    </row>
    <row r="4856" spans="220:222" x14ac:dyDescent="0.3">
      <c r="HL4856" s="341"/>
      <c r="HM4856" s="341"/>
      <c r="HN4856" s="341"/>
    </row>
    <row r="4857" spans="220:222" x14ac:dyDescent="0.3">
      <c r="HL4857" s="341"/>
      <c r="HM4857" s="341"/>
      <c r="HN4857" s="341"/>
    </row>
    <row r="4858" spans="220:222" x14ac:dyDescent="0.3">
      <c r="HL4858" s="341"/>
      <c r="HM4858" s="341"/>
      <c r="HN4858" s="341"/>
    </row>
    <row r="4859" spans="220:222" x14ac:dyDescent="0.3">
      <c r="HL4859" s="341"/>
      <c r="HM4859" s="341"/>
      <c r="HN4859" s="341"/>
    </row>
    <row r="4860" spans="220:222" x14ac:dyDescent="0.3">
      <c r="HL4860" s="341"/>
      <c r="HM4860" s="341"/>
      <c r="HN4860" s="341"/>
    </row>
    <row r="4861" spans="220:222" x14ac:dyDescent="0.3">
      <c r="HL4861" s="341"/>
      <c r="HM4861" s="341"/>
      <c r="HN4861" s="341"/>
    </row>
    <row r="4862" spans="220:222" x14ac:dyDescent="0.3">
      <c r="HL4862" s="341"/>
      <c r="HM4862" s="341"/>
      <c r="HN4862" s="341"/>
    </row>
    <row r="4863" spans="220:222" x14ac:dyDescent="0.3">
      <c r="HL4863" s="341"/>
      <c r="HM4863" s="341"/>
      <c r="HN4863" s="341"/>
    </row>
    <row r="4864" spans="220:222" x14ac:dyDescent="0.3">
      <c r="HL4864" s="341"/>
      <c r="HM4864" s="341"/>
      <c r="HN4864" s="341"/>
    </row>
    <row r="4865" spans="220:222" x14ac:dyDescent="0.3">
      <c r="HL4865" s="341"/>
      <c r="HM4865" s="341"/>
      <c r="HN4865" s="341"/>
    </row>
    <row r="4866" spans="220:222" x14ac:dyDescent="0.3">
      <c r="HL4866" s="341"/>
      <c r="HM4866" s="341"/>
      <c r="HN4866" s="341"/>
    </row>
    <row r="4867" spans="220:222" x14ac:dyDescent="0.3">
      <c r="HL4867" s="341"/>
      <c r="HM4867" s="341"/>
      <c r="HN4867" s="341"/>
    </row>
    <row r="4868" spans="220:222" x14ac:dyDescent="0.3">
      <c r="HL4868" s="341"/>
      <c r="HM4868" s="341"/>
      <c r="HN4868" s="341"/>
    </row>
    <row r="4869" spans="220:222" x14ac:dyDescent="0.3">
      <c r="HL4869" s="341"/>
      <c r="HM4869" s="341"/>
      <c r="HN4869" s="341"/>
    </row>
    <row r="4870" spans="220:222" x14ac:dyDescent="0.3">
      <c r="HL4870" s="341"/>
      <c r="HM4870" s="341"/>
      <c r="HN4870" s="341"/>
    </row>
    <row r="4871" spans="220:222" x14ac:dyDescent="0.3">
      <c r="HL4871" s="341"/>
      <c r="HM4871" s="341"/>
      <c r="HN4871" s="341"/>
    </row>
    <row r="4872" spans="220:222" x14ac:dyDescent="0.3">
      <c r="HL4872" s="341"/>
      <c r="HM4872" s="341"/>
      <c r="HN4872" s="341"/>
    </row>
    <row r="4873" spans="220:222" x14ac:dyDescent="0.3">
      <c r="HL4873" s="341"/>
      <c r="HM4873" s="341"/>
      <c r="HN4873" s="341"/>
    </row>
    <row r="4874" spans="220:222" x14ac:dyDescent="0.3">
      <c r="HL4874" s="341"/>
      <c r="HM4874" s="341"/>
      <c r="HN4874" s="341"/>
    </row>
    <row r="4875" spans="220:222" x14ac:dyDescent="0.3">
      <c r="HL4875" s="341"/>
      <c r="HM4875" s="341"/>
      <c r="HN4875" s="341"/>
    </row>
    <row r="4876" spans="220:222" x14ac:dyDescent="0.3">
      <c r="HL4876" s="341"/>
      <c r="HM4876" s="341"/>
      <c r="HN4876" s="341"/>
    </row>
    <row r="4877" spans="220:222" x14ac:dyDescent="0.3">
      <c r="HL4877" s="341"/>
      <c r="HM4877" s="341"/>
      <c r="HN4877" s="341"/>
    </row>
    <row r="4878" spans="220:222" x14ac:dyDescent="0.3">
      <c r="HL4878" s="341"/>
      <c r="HM4878" s="341"/>
      <c r="HN4878" s="341"/>
    </row>
    <row r="4879" spans="220:222" x14ac:dyDescent="0.3">
      <c r="HL4879" s="341"/>
      <c r="HM4879" s="341"/>
      <c r="HN4879" s="341"/>
    </row>
    <row r="4880" spans="220:222" x14ac:dyDescent="0.3">
      <c r="HL4880" s="341"/>
      <c r="HM4880" s="341"/>
      <c r="HN4880" s="341"/>
    </row>
    <row r="4881" spans="220:222" x14ac:dyDescent="0.3">
      <c r="HL4881" s="341"/>
      <c r="HM4881" s="341"/>
      <c r="HN4881" s="341"/>
    </row>
    <row r="4882" spans="220:222" x14ac:dyDescent="0.3">
      <c r="HL4882" s="341"/>
      <c r="HM4882" s="341"/>
      <c r="HN4882" s="341"/>
    </row>
    <row r="4883" spans="220:222" x14ac:dyDescent="0.3">
      <c r="HL4883" s="341"/>
      <c r="HM4883" s="341"/>
      <c r="HN4883" s="341"/>
    </row>
    <row r="4884" spans="220:222" x14ac:dyDescent="0.3">
      <c r="HL4884" s="341"/>
      <c r="HM4884" s="341"/>
      <c r="HN4884" s="341"/>
    </row>
    <row r="4885" spans="220:222" x14ac:dyDescent="0.3">
      <c r="HL4885" s="341"/>
      <c r="HM4885" s="341"/>
      <c r="HN4885" s="341"/>
    </row>
    <row r="4886" spans="220:222" x14ac:dyDescent="0.3">
      <c r="HL4886" s="341"/>
      <c r="HM4886" s="341"/>
      <c r="HN4886" s="341"/>
    </row>
    <row r="4887" spans="220:222" x14ac:dyDescent="0.3">
      <c r="HL4887" s="341"/>
      <c r="HM4887" s="341"/>
      <c r="HN4887" s="341"/>
    </row>
    <row r="4888" spans="220:222" x14ac:dyDescent="0.3">
      <c r="HL4888" s="341"/>
      <c r="HM4888" s="341"/>
      <c r="HN4888" s="341"/>
    </row>
    <row r="4889" spans="220:222" x14ac:dyDescent="0.3">
      <c r="HL4889" s="341"/>
      <c r="HM4889" s="341"/>
      <c r="HN4889" s="341"/>
    </row>
    <row r="4890" spans="220:222" x14ac:dyDescent="0.3">
      <c r="HL4890" s="341"/>
      <c r="HM4890" s="341"/>
      <c r="HN4890" s="341"/>
    </row>
    <row r="4891" spans="220:222" x14ac:dyDescent="0.3">
      <c r="HL4891" s="341"/>
      <c r="HM4891" s="341"/>
      <c r="HN4891" s="341"/>
    </row>
    <row r="4892" spans="220:222" x14ac:dyDescent="0.3">
      <c r="HL4892" s="341"/>
      <c r="HM4892" s="341"/>
      <c r="HN4892" s="341"/>
    </row>
    <row r="4893" spans="220:222" x14ac:dyDescent="0.3">
      <c r="HL4893" s="341"/>
      <c r="HM4893" s="341"/>
      <c r="HN4893" s="341"/>
    </row>
    <row r="4894" spans="220:222" x14ac:dyDescent="0.3">
      <c r="HL4894" s="341"/>
      <c r="HM4894" s="341"/>
      <c r="HN4894" s="341"/>
    </row>
    <row r="4895" spans="220:222" x14ac:dyDescent="0.3">
      <c r="HL4895" s="341"/>
      <c r="HM4895" s="341"/>
      <c r="HN4895" s="341"/>
    </row>
    <row r="4896" spans="220:222" x14ac:dyDescent="0.3">
      <c r="HL4896" s="341"/>
      <c r="HM4896" s="341"/>
      <c r="HN4896" s="341"/>
    </row>
    <row r="4897" spans="220:222" x14ac:dyDescent="0.3">
      <c r="HL4897" s="341"/>
      <c r="HM4897" s="341"/>
      <c r="HN4897" s="341"/>
    </row>
    <row r="4898" spans="220:222" x14ac:dyDescent="0.3">
      <c r="HL4898" s="341"/>
      <c r="HM4898" s="341"/>
      <c r="HN4898" s="341"/>
    </row>
    <row r="4899" spans="220:222" x14ac:dyDescent="0.3">
      <c r="HL4899" s="341"/>
      <c r="HM4899" s="341"/>
      <c r="HN4899" s="341"/>
    </row>
    <row r="4900" spans="220:222" x14ac:dyDescent="0.3">
      <c r="HL4900" s="341"/>
      <c r="HM4900" s="341"/>
      <c r="HN4900" s="341"/>
    </row>
    <row r="4901" spans="220:222" x14ac:dyDescent="0.3">
      <c r="HL4901" s="341"/>
      <c r="HM4901" s="341"/>
      <c r="HN4901" s="341"/>
    </row>
    <row r="4902" spans="220:222" x14ac:dyDescent="0.3">
      <c r="HL4902" s="341"/>
      <c r="HM4902" s="341"/>
      <c r="HN4902" s="341"/>
    </row>
    <row r="4903" spans="220:222" x14ac:dyDescent="0.3">
      <c r="HL4903" s="341"/>
      <c r="HM4903" s="341"/>
      <c r="HN4903" s="341"/>
    </row>
    <row r="4904" spans="220:222" x14ac:dyDescent="0.3">
      <c r="HL4904" s="341"/>
      <c r="HM4904" s="341"/>
      <c r="HN4904" s="341"/>
    </row>
    <row r="4905" spans="220:222" x14ac:dyDescent="0.3">
      <c r="HL4905" s="341"/>
      <c r="HM4905" s="341"/>
      <c r="HN4905" s="341"/>
    </row>
    <row r="4906" spans="220:222" x14ac:dyDescent="0.3">
      <c r="HL4906" s="341"/>
      <c r="HM4906" s="341"/>
      <c r="HN4906" s="341"/>
    </row>
    <row r="4907" spans="220:222" x14ac:dyDescent="0.3">
      <c r="HL4907" s="341"/>
      <c r="HM4907" s="341"/>
      <c r="HN4907" s="341"/>
    </row>
    <row r="4908" spans="220:222" x14ac:dyDescent="0.3">
      <c r="HL4908" s="341"/>
      <c r="HM4908" s="341"/>
      <c r="HN4908" s="341"/>
    </row>
    <row r="4909" spans="220:222" x14ac:dyDescent="0.3">
      <c r="HL4909" s="341"/>
      <c r="HM4909" s="341"/>
      <c r="HN4909" s="341"/>
    </row>
    <row r="4910" spans="220:222" x14ac:dyDescent="0.3">
      <c r="HL4910" s="341"/>
      <c r="HM4910" s="341"/>
      <c r="HN4910" s="341"/>
    </row>
    <row r="4911" spans="220:222" x14ac:dyDescent="0.3">
      <c r="HL4911" s="341"/>
      <c r="HM4911" s="341"/>
      <c r="HN4911" s="341"/>
    </row>
    <row r="4912" spans="220:222" x14ac:dyDescent="0.3">
      <c r="HL4912" s="341"/>
      <c r="HM4912" s="341"/>
      <c r="HN4912" s="341"/>
    </row>
    <row r="4913" spans="220:222" x14ac:dyDescent="0.3">
      <c r="HL4913" s="341"/>
      <c r="HM4913" s="341"/>
      <c r="HN4913" s="341"/>
    </row>
    <row r="4914" spans="220:222" x14ac:dyDescent="0.3">
      <c r="HL4914" s="341"/>
      <c r="HM4914" s="341"/>
      <c r="HN4914" s="341"/>
    </row>
    <row r="4915" spans="220:222" x14ac:dyDescent="0.3">
      <c r="HL4915" s="341"/>
      <c r="HM4915" s="341"/>
      <c r="HN4915" s="341"/>
    </row>
    <row r="4916" spans="220:222" x14ac:dyDescent="0.3">
      <c r="HL4916" s="341"/>
      <c r="HM4916" s="341"/>
      <c r="HN4916" s="341"/>
    </row>
    <row r="4917" spans="220:222" x14ac:dyDescent="0.3">
      <c r="HL4917" s="341"/>
      <c r="HM4917" s="341"/>
      <c r="HN4917" s="341"/>
    </row>
    <row r="4918" spans="220:222" x14ac:dyDescent="0.3">
      <c r="HL4918" s="341"/>
      <c r="HM4918" s="341"/>
      <c r="HN4918" s="341"/>
    </row>
    <row r="4919" spans="220:222" x14ac:dyDescent="0.3">
      <c r="HL4919" s="341"/>
      <c r="HM4919" s="341"/>
      <c r="HN4919" s="341"/>
    </row>
    <row r="4920" spans="220:222" x14ac:dyDescent="0.3">
      <c r="HL4920" s="341"/>
      <c r="HM4920" s="341"/>
      <c r="HN4920" s="341"/>
    </row>
    <row r="4921" spans="220:222" x14ac:dyDescent="0.3">
      <c r="HL4921" s="341"/>
      <c r="HM4921" s="341"/>
      <c r="HN4921" s="341"/>
    </row>
    <row r="4922" spans="220:222" x14ac:dyDescent="0.3">
      <c r="HL4922" s="341"/>
      <c r="HM4922" s="341"/>
      <c r="HN4922" s="341"/>
    </row>
    <row r="4923" spans="220:222" x14ac:dyDescent="0.3">
      <c r="HL4923" s="341"/>
      <c r="HM4923" s="341"/>
      <c r="HN4923" s="341"/>
    </row>
    <row r="4924" spans="220:222" x14ac:dyDescent="0.3">
      <c r="HL4924" s="341"/>
      <c r="HM4924" s="341"/>
      <c r="HN4924" s="341"/>
    </row>
    <row r="4925" spans="220:222" x14ac:dyDescent="0.3">
      <c r="HL4925" s="341"/>
      <c r="HM4925" s="341"/>
      <c r="HN4925" s="341"/>
    </row>
    <row r="4926" spans="220:222" x14ac:dyDescent="0.3">
      <c r="HL4926" s="341"/>
      <c r="HM4926" s="341"/>
      <c r="HN4926" s="341"/>
    </row>
    <row r="4927" spans="220:222" x14ac:dyDescent="0.3">
      <c r="HL4927" s="341"/>
      <c r="HM4927" s="341"/>
      <c r="HN4927" s="341"/>
    </row>
    <row r="4928" spans="220:222" x14ac:dyDescent="0.3">
      <c r="HL4928" s="341"/>
      <c r="HM4928" s="341"/>
      <c r="HN4928" s="341"/>
    </row>
    <row r="4929" spans="220:222" x14ac:dyDescent="0.3">
      <c r="HL4929" s="341"/>
      <c r="HM4929" s="341"/>
      <c r="HN4929" s="341"/>
    </row>
    <row r="4930" spans="220:222" x14ac:dyDescent="0.3">
      <c r="HL4930" s="341"/>
      <c r="HM4930" s="341"/>
      <c r="HN4930" s="341"/>
    </row>
    <row r="4931" spans="220:222" x14ac:dyDescent="0.3">
      <c r="HL4931" s="341"/>
      <c r="HM4931" s="341"/>
      <c r="HN4931" s="341"/>
    </row>
    <row r="4932" spans="220:222" x14ac:dyDescent="0.3">
      <c r="HL4932" s="341"/>
      <c r="HM4932" s="341"/>
      <c r="HN4932" s="341"/>
    </row>
    <row r="4933" spans="220:222" x14ac:dyDescent="0.3">
      <c r="HL4933" s="341"/>
      <c r="HM4933" s="341"/>
      <c r="HN4933" s="341"/>
    </row>
    <row r="4934" spans="220:222" x14ac:dyDescent="0.3">
      <c r="HL4934" s="341"/>
      <c r="HM4934" s="341"/>
      <c r="HN4934" s="341"/>
    </row>
    <row r="4935" spans="220:222" x14ac:dyDescent="0.3">
      <c r="HL4935" s="341"/>
      <c r="HM4935" s="341"/>
      <c r="HN4935" s="341"/>
    </row>
    <row r="4936" spans="220:222" x14ac:dyDescent="0.3">
      <c r="HL4936" s="341"/>
      <c r="HM4936" s="341"/>
      <c r="HN4936" s="341"/>
    </row>
    <row r="4937" spans="220:222" x14ac:dyDescent="0.3">
      <c r="HL4937" s="341"/>
      <c r="HM4937" s="341"/>
      <c r="HN4937" s="341"/>
    </row>
    <row r="4938" spans="220:222" x14ac:dyDescent="0.3">
      <c r="HL4938" s="341"/>
      <c r="HM4938" s="341"/>
      <c r="HN4938" s="341"/>
    </row>
    <row r="4939" spans="220:222" x14ac:dyDescent="0.3">
      <c r="HL4939" s="341"/>
      <c r="HM4939" s="341"/>
      <c r="HN4939" s="341"/>
    </row>
    <row r="4940" spans="220:222" x14ac:dyDescent="0.3">
      <c r="HL4940" s="341"/>
      <c r="HM4940" s="341"/>
      <c r="HN4940" s="341"/>
    </row>
    <row r="4941" spans="220:222" x14ac:dyDescent="0.3">
      <c r="HL4941" s="341"/>
      <c r="HM4941" s="341"/>
      <c r="HN4941" s="341"/>
    </row>
    <row r="4942" spans="220:222" x14ac:dyDescent="0.3">
      <c r="HL4942" s="341"/>
      <c r="HM4942" s="341"/>
      <c r="HN4942" s="341"/>
    </row>
    <row r="4943" spans="220:222" x14ac:dyDescent="0.3">
      <c r="HL4943" s="341"/>
      <c r="HM4943" s="341"/>
      <c r="HN4943" s="341"/>
    </row>
    <row r="4944" spans="220:222" x14ac:dyDescent="0.3">
      <c r="HL4944" s="341"/>
      <c r="HM4944" s="341"/>
      <c r="HN4944" s="341"/>
    </row>
    <row r="4945" spans="220:222" x14ac:dyDescent="0.3">
      <c r="HL4945" s="341"/>
      <c r="HM4945" s="341"/>
      <c r="HN4945" s="341"/>
    </row>
    <row r="4946" spans="220:222" x14ac:dyDescent="0.3">
      <c r="HL4946" s="341"/>
      <c r="HM4946" s="341"/>
      <c r="HN4946" s="341"/>
    </row>
    <row r="4947" spans="220:222" x14ac:dyDescent="0.3">
      <c r="HL4947" s="341"/>
      <c r="HM4947" s="341"/>
      <c r="HN4947" s="341"/>
    </row>
    <row r="4948" spans="220:222" x14ac:dyDescent="0.3">
      <c r="HL4948" s="341"/>
      <c r="HM4948" s="341"/>
      <c r="HN4948" s="341"/>
    </row>
    <row r="4949" spans="220:222" x14ac:dyDescent="0.3">
      <c r="HL4949" s="341"/>
      <c r="HM4949" s="341"/>
      <c r="HN4949" s="341"/>
    </row>
    <row r="4950" spans="220:222" x14ac:dyDescent="0.3">
      <c r="HL4950" s="341"/>
      <c r="HM4950" s="341"/>
      <c r="HN4950" s="341"/>
    </row>
    <row r="4951" spans="220:222" x14ac:dyDescent="0.3">
      <c r="HL4951" s="341"/>
      <c r="HM4951" s="341"/>
      <c r="HN4951" s="341"/>
    </row>
    <row r="4952" spans="220:222" x14ac:dyDescent="0.3">
      <c r="HL4952" s="341"/>
      <c r="HM4952" s="341"/>
      <c r="HN4952" s="341"/>
    </row>
    <row r="4953" spans="220:222" x14ac:dyDescent="0.3">
      <c r="HL4953" s="341"/>
      <c r="HM4953" s="341"/>
      <c r="HN4953" s="341"/>
    </row>
    <row r="4954" spans="220:222" x14ac:dyDescent="0.3">
      <c r="HL4954" s="341"/>
      <c r="HM4954" s="341"/>
      <c r="HN4954" s="341"/>
    </row>
    <row r="4955" spans="220:222" x14ac:dyDescent="0.3">
      <c r="HL4955" s="341"/>
      <c r="HM4955" s="341"/>
      <c r="HN4955" s="341"/>
    </row>
    <row r="4956" spans="220:222" x14ac:dyDescent="0.3">
      <c r="HL4956" s="341"/>
      <c r="HM4956" s="341"/>
      <c r="HN4956" s="341"/>
    </row>
    <row r="4957" spans="220:222" x14ac:dyDescent="0.3">
      <c r="HL4957" s="341"/>
      <c r="HM4957" s="341"/>
      <c r="HN4957" s="341"/>
    </row>
    <row r="4958" spans="220:222" x14ac:dyDescent="0.3">
      <c r="HL4958" s="341"/>
      <c r="HM4958" s="341"/>
      <c r="HN4958" s="341"/>
    </row>
    <row r="4959" spans="220:222" x14ac:dyDescent="0.3">
      <c r="HL4959" s="341"/>
      <c r="HM4959" s="341"/>
      <c r="HN4959" s="341"/>
    </row>
    <row r="4960" spans="220:222" x14ac:dyDescent="0.3">
      <c r="HL4960" s="341"/>
      <c r="HM4960" s="341"/>
      <c r="HN4960" s="341"/>
    </row>
    <row r="4961" spans="220:222" x14ac:dyDescent="0.3">
      <c r="HL4961" s="341"/>
      <c r="HM4961" s="341"/>
      <c r="HN4961" s="341"/>
    </row>
    <row r="4962" spans="220:222" x14ac:dyDescent="0.3">
      <c r="HL4962" s="341"/>
      <c r="HM4962" s="341"/>
      <c r="HN4962" s="341"/>
    </row>
    <row r="4963" spans="220:222" x14ac:dyDescent="0.3">
      <c r="HL4963" s="341"/>
      <c r="HM4963" s="341"/>
      <c r="HN4963" s="341"/>
    </row>
    <row r="4964" spans="220:222" x14ac:dyDescent="0.3">
      <c r="HL4964" s="341"/>
      <c r="HM4964" s="341"/>
      <c r="HN4964" s="341"/>
    </row>
    <row r="4965" spans="220:222" x14ac:dyDescent="0.3">
      <c r="HL4965" s="341"/>
      <c r="HM4965" s="341"/>
      <c r="HN4965" s="341"/>
    </row>
    <row r="4966" spans="220:222" x14ac:dyDescent="0.3">
      <c r="HL4966" s="341"/>
      <c r="HM4966" s="341"/>
      <c r="HN4966" s="341"/>
    </row>
    <row r="4967" spans="220:222" x14ac:dyDescent="0.3">
      <c r="HL4967" s="341"/>
      <c r="HM4967" s="341"/>
      <c r="HN4967" s="341"/>
    </row>
    <row r="4968" spans="220:222" x14ac:dyDescent="0.3">
      <c r="HL4968" s="341"/>
      <c r="HM4968" s="341"/>
      <c r="HN4968" s="341"/>
    </row>
    <row r="4969" spans="220:222" x14ac:dyDescent="0.3">
      <c r="HL4969" s="341"/>
      <c r="HM4969" s="341"/>
      <c r="HN4969" s="341"/>
    </row>
    <row r="4970" spans="220:222" x14ac:dyDescent="0.3">
      <c r="HL4970" s="341"/>
      <c r="HM4970" s="341"/>
      <c r="HN4970" s="341"/>
    </row>
    <row r="4971" spans="220:222" x14ac:dyDescent="0.3">
      <c r="HL4971" s="341"/>
      <c r="HM4971" s="341"/>
      <c r="HN4971" s="341"/>
    </row>
    <row r="4972" spans="220:222" x14ac:dyDescent="0.3">
      <c r="HL4972" s="341"/>
      <c r="HM4972" s="341"/>
      <c r="HN4972" s="341"/>
    </row>
    <row r="4973" spans="220:222" x14ac:dyDescent="0.3">
      <c r="HL4973" s="341"/>
      <c r="HM4973" s="341"/>
      <c r="HN4973" s="341"/>
    </row>
    <row r="4974" spans="220:222" x14ac:dyDescent="0.3">
      <c r="HL4974" s="341"/>
      <c r="HM4974" s="341"/>
      <c r="HN4974" s="341"/>
    </row>
    <row r="4975" spans="220:222" x14ac:dyDescent="0.3">
      <c r="HL4975" s="341"/>
      <c r="HM4975" s="341"/>
      <c r="HN4975" s="341"/>
    </row>
    <row r="4976" spans="220:222" x14ac:dyDescent="0.3">
      <c r="HL4976" s="341"/>
      <c r="HM4976" s="341"/>
      <c r="HN4976" s="341"/>
    </row>
    <row r="4977" spans="220:222" x14ac:dyDescent="0.3">
      <c r="HL4977" s="341"/>
      <c r="HM4977" s="341"/>
      <c r="HN4977" s="341"/>
    </row>
    <row r="4978" spans="220:222" x14ac:dyDescent="0.3">
      <c r="HL4978" s="341"/>
      <c r="HM4978" s="341"/>
      <c r="HN4978" s="341"/>
    </row>
    <row r="4979" spans="220:222" x14ac:dyDescent="0.3">
      <c r="HL4979" s="341"/>
      <c r="HM4979" s="341"/>
      <c r="HN4979" s="341"/>
    </row>
    <row r="4980" spans="220:222" x14ac:dyDescent="0.3">
      <c r="HL4980" s="341"/>
      <c r="HM4980" s="341"/>
      <c r="HN4980" s="341"/>
    </row>
    <row r="4981" spans="220:222" x14ac:dyDescent="0.3">
      <c r="HL4981" s="341"/>
      <c r="HM4981" s="341"/>
      <c r="HN4981" s="341"/>
    </row>
    <row r="4982" spans="220:222" x14ac:dyDescent="0.3">
      <c r="HL4982" s="341"/>
      <c r="HM4982" s="341"/>
      <c r="HN4982" s="341"/>
    </row>
    <row r="4983" spans="220:222" x14ac:dyDescent="0.3">
      <c r="HL4983" s="341"/>
      <c r="HM4983" s="341"/>
      <c r="HN4983" s="341"/>
    </row>
    <row r="4984" spans="220:222" x14ac:dyDescent="0.3">
      <c r="HL4984" s="341"/>
      <c r="HM4984" s="341"/>
      <c r="HN4984" s="341"/>
    </row>
    <row r="4985" spans="220:222" x14ac:dyDescent="0.3">
      <c r="HL4985" s="341"/>
      <c r="HM4985" s="341"/>
      <c r="HN4985" s="341"/>
    </row>
    <row r="4986" spans="220:222" x14ac:dyDescent="0.3">
      <c r="HL4986" s="341"/>
      <c r="HM4986" s="341"/>
      <c r="HN4986" s="341"/>
    </row>
    <row r="4987" spans="220:222" x14ac:dyDescent="0.3">
      <c r="HL4987" s="341"/>
      <c r="HM4987" s="341"/>
      <c r="HN4987" s="341"/>
    </row>
    <row r="4988" spans="220:222" x14ac:dyDescent="0.3">
      <c r="HL4988" s="341"/>
      <c r="HM4988" s="341"/>
      <c r="HN4988" s="341"/>
    </row>
    <row r="4989" spans="220:222" x14ac:dyDescent="0.3">
      <c r="HL4989" s="341"/>
      <c r="HM4989" s="341"/>
      <c r="HN4989" s="341"/>
    </row>
    <row r="4990" spans="220:222" x14ac:dyDescent="0.3">
      <c r="HL4990" s="341"/>
      <c r="HM4990" s="341"/>
      <c r="HN4990" s="341"/>
    </row>
    <row r="4991" spans="220:222" x14ac:dyDescent="0.3">
      <c r="HL4991" s="341"/>
      <c r="HM4991" s="341"/>
      <c r="HN4991" s="341"/>
    </row>
    <row r="4992" spans="220:222" x14ac:dyDescent="0.3">
      <c r="HL4992" s="341"/>
      <c r="HM4992" s="341"/>
      <c r="HN4992" s="341"/>
    </row>
    <row r="4993" spans="220:222" x14ac:dyDescent="0.3">
      <c r="HL4993" s="341"/>
      <c r="HM4993" s="341"/>
      <c r="HN4993" s="341"/>
    </row>
    <row r="4994" spans="220:222" x14ac:dyDescent="0.3">
      <c r="HL4994" s="341"/>
      <c r="HM4994" s="341"/>
      <c r="HN4994" s="341"/>
    </row>
    <row r="4995" spans="220:222" x14ac:dyDescent="0.3">
      <c r="HL4995" s="341"/>
      <c r="HM4995" s="341"/>
      <c r="HN4995" s="341"/>
    </row>
    <row r="4996" spans="220:222" x14ac:dyDescent="0.3">
      <c r="HL4996" s="341"/>
      <c r="HM4996" s="341"/>
      <c r="HN4996" s="341"/>
    </row>
    <row r="4997" spans="220:222" x14ac:dyDescent="0.3">
      <c r="HL4997" s="341"/>
      <c r="HM4997" s="341"/>
      <c r="HN4997" s="341"/>
    </row>
    <row r="4998" spans="220:222" x14ac:dyDescent="0.3">
      <c r="HL4998" s="341"/>
      <c r="HM4998" s="341"/>
      <c r="HN4998" s="341"/>
    </row>
    <row r="4999" spans="220:222" x14ac:dyDescent="0.3">
      <c r="HL4999" s="341"/>
      <c r="HM4999" s="341"/>
      <c r="HN4999" s="341"/>
    </row>
    <row r="5000" spans="220:222" x14ac:dyDescent="0.3">
      <c r="HL5000" s="341"/>
      <c r="HM5000" s="341"/>
      <c r="HN5000" s="341"/>
    </row>
    <row r="5001" spans="220:222" x14ac:dyDescent="0.3">
      <c r="HL5001" s="341"/>
      <c r="HM5001" s="341"/>
      <c r="HN5001" s="341"/>
    </row>
    <row r="5002" spans="220:222" x14ac:dyDescent="0.3">
      <c r="HL5002" s="341"/>
      <c r="HM5002" s="341"/>
      <c r="HN5002" s="341"/>
    </row>
    <row r="5003" spans="220:222" x14ac:dyDescent="0.3">
      <c r="HL5003" s="341"/>
      <c r="HM5003" s="341"/>
      <c r="HN5003" s="341"/>
    </row>
    <row r="5004" spans="220:222" x14ac:dyDescent="0.3">
      <c r="HL5004" s="341"/>
      <c r="HM5004" s="341"/>
      <c r="HN5004" s="341"/>
    </row>
    <row r="5005" spans="220:222" x14ac:dyDescent="0.3">
      <c r="HL5005" s="341"/>
      <c r="HM5005" s="341"/>
      <c r="HN5005" s="341"/>
    </row>
    <row r="5006" spans="220:222" x14ac:dyDescent="0.3">
      <c r="HL5006" s="341"/>
      <c r="HM5006" s="341"/>
      <c r="HN5006" s="341"/>
    </row>
    <row r="5007" spans="220:222" x14ac:dyDescent="0.3">
      <c r="HL5007" s="341"/>
      <c r="HM5007" s="341"/>
      <c r="HN5007" s="341"/>
    </row>
    <row r="5008" spans="220:222" x14ac:dyDescent="0.3">
      <c r="HL5008" s="341"/>
      <c r="HM5008" s="341"/>
      <c r="HN5008" s="341"/>
    </row>
    <row r="5009" spans="220:222" x14ac:dyDescent="0.3">
      <c r="HL5009" s="341"/>
      <c r="HM5009" s="341"/>
      <c r="HN5009" s="341"/>
    </row>
    <row r="5010" spans="220:222" x14ac:dyDescent="0.3">
      <c r="HL5010" s="341"/>
      <c r="HM5010" s="341"/>
      <c r="HN5010" s="341"/>
    </row>
    <row r="5011" spans="220:222" x14ac:dyDescent="0.3">
      <c r="HL5011" s="341"/>
      <c r="HM5011" s="341"/>
      <c r="HN5011" s="341"/>
    </row>
    <row r="5012" spans="220:222" x14ac:dyDescent="0.3">
      <c r="HL5012" s="341"/>
      <c r="HM5012" s="341"/>
      <c r="HN5012" s="341"/>
    </row>
    <row r="5013" spans="220:222" x14ac:dyDescent="0.3">
      <c r="HL5013" s="341"/>
      <c r="HM5013" s="341"/>
      <c r="HN5013" s="341"/>
    </row>
    <row r="5014" spans="220:222" x14ac:dyDescent="0.3">
      <c r="HL5014" s="341"/>
      <c r="HM5014" s="341"/>
      <c r="HN5014" s="341"/>
    </row>
    <row r="5015" spans="220:222" x14ac:dyDescent="0.3">
      <c r="HL5015" s="341"/>
      <c r="HM5015" s="341"/>
      <c r="HN5015" s="341"/>
    </row>
    <row r="5016" spans="220:222" x14ac:dyDescent="0.3">
      <c r="HL5016" s="341"/>
      <c r="HM5016" s="341"/>
      <c r="HN5016" s="341"/>
    </row>
    <row r="5017" spans="220:222" x14ac:dyDescent="0.3">
      <c r="HL5017" s="341"/>
      <c r="HM5017" s="341"/>
      <c r="HN5017" s="341"/>
    </row>
    <row r="5018" spans="220:222" x14ac:dyDescent="0.3">
      <c r="HL5018" s="341"/>
      <c r="HM5018" s="341"/>
      <c r="HN5018" s="341"/>
    </row>
    <row r="5019" spans="220:222" x14ac:dyDescent="0.3">
      <c r="HL5019" s="341"/>
      <c r="HM5019" s="341"/>
      <c r="HN5019" s="341"/>
    </row>
    <row r="5020" spans="220:222" x14ac:dyDescent="0.3">
      <c r="HL5020" s="341"/>
      <c r="HM5020" s="341"/>
      <c r="HN5020" s="341"/>
    </row>
    <row r="5021" spans="220:222" x14ac:dyDescent="0.3">
      <c r="HL5021" s="341"/>
      <c r="HM5021" s="341"/>
      <c r="HN5021" s="341"/>
    </row>
    <row r="5022" spans="220:222" x14ac:dyDescent="0.3">
      <c r="HL5022" s="341"/>
      <c r="HM5022" s="341"/>
      <c r="HN5022" s="341"/>
    </row>
    <row r="5023" spans="220:222" x14ac:dyDescent="0.3">
      <c r="HL5023" s="341"/>
      <c r="HM5023" s="341"/>
      <c r="HN5023" s="341"/>
    </row>
    <row r="5024" spans="220:222" x14ac:dyDescent="0.3">
      <c r="HL5024" s="341"/>
      <c r="HM5024" s="341"/>
      <c r="HN5024" s="341"/>
    </row>
    <row r="5025" spans="220:222" x14ac:dyDescent="0.3">
      <c r="HL5025" s="341"/>
      <c r="HM5025" s="341"/>
      <c r="HN5025" s="341"/>
    </row>
    <row r="5026" spans="220:222" x14ac:dyDescent="0.3">
      <c r="HL5026" s="341"/>
      <c r="HM5026" s="341"/>
      <c r="HN5026" s="341"/>
    </row>
    <row r="5027" spans="220:222" x14ac:dyDescent="0.3">
      <c r="HL5027" s="341"/>
      <c r="HM5027" s="341"/>
      <c r="HN5027" s="341"/>
    </row>
    <row r="5028" spans="220:222" x14ac:dyDescent="0.3">
      <c r="HL5028" s="341"/>
      <c r="HM5028" s="341"/>
      <c r="HN5028" s="341"/>
    </row>
    <row r="5029" spans="220:222" x14ac:dyDescent="0.3">
      <c r="HL5029" s="341"/>
      <c r="HM5029" s="341"/>
      <c r="HN5029" s="341"/>
    </row>
    <row r="5030" spans="220:222" x14ac:dyDescent="0.3">
      <c r="HL5030" s="341"/>
      <c r="HM5030" s="341"/>
      <c r="HN5030" s="341"/>
    </row>
    <row r="5031" spans="220:222" x14ac:dyDescent="0.3">
      <c r="HL5031" s="341"/>
      <c r="HM5031" s="341"/>
      <c r="HN5031" s="341"/>
    </row>
    <row r="5032" spans="220:222" x14ac:dyDescent="0.3">
      <c r="HL5032" s="341"/>
      <c r="HM5032" s="341"/>
      <c r="HN5032" s="341"/>
    </row>
    <row r="5033" spans="220:222" x14ac:dyDescent="0.3">
      <c r="HL5033" s="341"/>
      <c r="HM5033" s="341"/>
      <c r="HN5033" s="341"/>
    </row>
    <row r="5034" spans="220:222" x14ac:dyDescent="0.3">
      <c r="HL5034" s="341"/>
      <c r="HM5034" s="341"/>
      <c r="HN5034" s="341"/>
    </row>
    <row r="5035" spans="220:222" x14ac:dyDescent="0.3">
      <c r="HL5035" s="341"/>
      <c r="HM5035" s="341"/>
      <c r="HN5035" s="341"/>
    </row>
    <row r="5036" spans="220:222" x14ac:dyDescent="0.3">
      <c r="HL5036" s="341"/>
      <c r="HM5036" s="341"/>
      <c r="HN5036" s="341"/>
    </row>
    <row r="5037" spans="220:222" x14ac:dyDescent="0.3">
      <c r="HL5037" s="341"/>
      <c r="HM5037" s="341"/>
      <c r="HN5037" s="341"/>
    </row>
    <row r="5038" spans="220:222" x14ac:dyDescent="0.3">
      <c r="HL5038" s="341"/>
      <c r="HM5038" s="341"/>
      <c r="HN5038" s="341"/>
    </row>
    <row r="5039" spans="220:222" x14ac:dyDescent="0.3">
      <c r="HL5039" s="341"/>
      <c r="HM5039" s="341"/>
      <c r="HN5039" s="341"/>
    </row>
    <row r="5040" spans="220:222" x14ac:dyDescent="0.3">
      <c r="HL5040" s="341"/>
      <c r="HM5040" s="341"/>
      <c r="HN5040" s="341"/>
    </row>
    <row r="5041" spans="220:222" x14ac:dyDescent="0.3">
      <c r="HL5041" s="341"/>
      <c r="HM5041" s="341"/>
      <c r="HN5041" s="341"/>
    </row>
    <row r="5042" spans="220:222" x14ac:dyDescent="0.3">
      <c r="HL5042" s="341"/>
      <c r="HM5042" s="341"/>
      <c r="HN5042" s="341"/>
    </row>
    <row r="5043" spans="220:222" x14ac:dyDescent="0.3">
      <c r="HL5043" s="341"/>
      <c r="HM5043" s="341"/>
      <c r="HN5043" s="341"/>
    </row>
    <row r="5044" spans="220:222" x14ac:dyDescent="0.3">
      <c r="HL5044" s="341"/>
      <c r="HM5044" s="341"/>
      <c r="HN5044" s="341"/>
    </row>
    <row r="5045" spans="220:222" x14ac:dyDescent="0.3">
      <c r="HL5045" s="341"/>
      <c r="HM5045" s="341"/>
      <c r="HN5045" s="341"/>
    </row>
    <row r="5046" spans="220:222" x14ac:dyDescent="0.3">
      <c r="HL5046" s="341"/>
      <c r="HM5046" s="341"/>
      <c r="HN5046" s="341"/>
    </row>
    <row r="5047" spans="220:222" x14ac:dyDescent="0.3">
      <c r="HL5047" s="341"/>
      <c r="HM5047" s="341"/>
      <c r="HN5047" s="341"/>
    </row>
    <row r="5048" spans="220:222" x14ac:dyDescent="0.3">
      <c r="HL5048" s="341"/>
      <c r="HM5048" s="341"/>
      <c r="HN5048" s="341"/>
    </row>
    <row r="5049" spans="220:222" x14ac:dyDescent="0.3">
      <c r="HL5049" s="341"/>
      <c r="HM5049" s="341"/>
      <c r="HN5049" s="341"/>
    </row>
    <row r="5050" spans="220:222" x14ac:dyDescent="0.3">
      <c r="HL5050" s="341"/>
      <c r="HM5050" s="341"/>
      <c r="HN5050" s="341"/>
    </row>
    <row r="5051" spans="220:222" x14ac:dyDescent="0.3">
      <c r="HL5051" s="341"/>
      <c r="HM5051" s="341"/>
      <c r="HN5051" s="341"/>
    </row>
    <row r="5052" spans="220:222" x14ac:dyDescent="0.3">
      <c r="HL5052" s="341"/>
      <c r="HM5052" s="341"/>
      <c r="HN5052" s="341"/>
    </row>
    <row r="5053" spans="220:222" x14ac:dyDescent="0.3">
      <c r="HL5053" s="341"/>
      <c r="HM5053" s="341"/>
      <c r="HN5053" s="341"/>
    </row>
    <row r="5054" spans="220:222" x14ac:dyDescent="0.3">
      <c r="HL5054" s="341"/>
      <c r="HM5054" s="341"/>
      <c r="HN5054" s="341"/>
    </row>
    <row r="5055" spans="220:222" x14ac:dyDescent="0.3">
      <c r="HL5055" s="341"/>
      <c r="HM5055" s="341"/>
      <c r="HN5055" s="341"/>
    </row>
    <row r="5056" spans="220:222" x14ac:dyDescent="0.3">
      <c r="HL5056" s="341"/>
      <c r="HM5056" s="341"/>
      <c r="HN5056" s="341"/>
    </row>
    <row r="5057" spans="220:222" x14ac:dyDescent="0.3">
      <c r="HL5057" s="341"/>
      <c r="HM5057" s="341"/>
      <c r="HN5057" s="341"/>
    </row>
    <row r="5058" spans="220:222" x14ac:dyDescent="0.3">
      <c r="HL5058" s="341"/>
      <c r="HM5058" s="341"/>
      <c r="HN5058" s="341"/>
    </row>
    <row r="5059" spans="220:222" x14ac:dyDescent="0.3">
      <c r="HL5059" s="341"/>
      <c r="HM5059" s="341"/>
      <c r="HN5059" s="341"/>
    </row>
    <row r="5060" spans="220:222" x14ac:dyDescent="0.3">
      <c r="HL5060" s="341"/>
      <c r="HM5060" s="341"/>
      <c r="HN5060" s="341"/>
    </row>
    <row r="5061" spans="220:222" x14ac:dyDescent="0.3">
      <c r="HL5061" s="341"/>
      <c r="HM5061" s="341"/>
      <c r="HN5061" s="341"/>
    </row>
    <row r="5062" spans="220:222" x14ac:dyDescent="0.3">
      <c r="HL5062" s="341"/>
      <c r="HM5062" s="341"/>
      <c r="HN5062" s="341"/>
    </row>
    <row r="5063" spans="220:222" x14ac:dyDescent="0.3">
      <c r="HL5063" s="341"/>
      <c r="HM5063" s="341"/>
      <c r="HN5063" s="341"/>
    </row>
    <row r="5064" spans="220:222" x14ac:dyDescent="0.3">
      <c r="HL5064" s="341"/>
      <c r="HM5064" s="341"/>
      <c r="HN5064" s="341"/>
    </row>
    <row r="5065" spans="220:222" x14ac:dyDescent="0.3">
      <c r="HL5065" s="341"/>
      <c r="HM5065" s="341"/>
      <c r="HN5065" s="341"/>
    </row>
    <row r="5066" spans="220:222" x14ac:dyDescent="0.3">
      <c r="HL5066" s="341"/>
      <c r="HM5066" s="341"/>
      <c r="HN5066" s="341"/>
    </row>
    <row r="5067" spans="220:222" x14ac:dyDescent="0.3">
      <c r="HL5067" s="341"/>
      <c r="HM5067" s="341"/>
      <c r="HN5067" s="341"/>
    </row>
    <row r="5068" spans="220:222" x14ac:dyDescent="0.3">
      <c r="HL5068" s="341"/>
      <c r="HM5068" s="341"/>
      <c r="HN5068" s="341"/>
    </row>
    <row r="5069" spans="220:222" x14ac:dyDescent="0.3">
      <c r="HL5069" s="341"/>
      <c r="HM5069" s="341"/>
      <c r="HN5069" s="341"/>
    </row>
    <row r="5070" spans="220:222" x14ac:dyDescent="0.3">
      <c r="HL5070" s="341"/>
      <c r="HM5070" s="341"/>
      <c r="HN5070" s="341"/>
    </row>
    <row r="5071" spans="220:222" x14ac:dyDescent="0.3">
      <c r="HL5071" s="341"/>
      <c r="HM5071" s="341"/>
      <c r="HN5071" s="341"/>
    </row>
    <row r="5072" spans="220:222" x14ac:dyDescent="0.3">
      <c r="HL5072" s="341"/>
      <c r="HM5072" s="341"/>
      <c r="HN5072" s="341"/>
    </row>
    <row r="5073" spans="220:222" x14ac:dyDescent="0.3">
      <c r="HL5073" s="341"/>
      <c r="HM5073" s="341"/>
      <c r="HN5073" s="341"/>
    </row>
    <row r="5074" spans="220:222" x14ac:dyDescent="0.3">
      <c r="HL5074" s="341"/>
      <c r="HM5074" s="341"/>
      <c r="HN5074" s="341"/>
    </row>
    <row r="5075" spans="220:222" x14ac:dyDescent="0.3">
      <c r="HL5075" s="341"/>
      <c r="HM5075" s="341"/>
      <c r="HN5075" s="341"/>
    </row>
    <row r="5076" spans="220:222" x14ac:dyDescent="0.3">
      <c r="HL5076" s="341"/>
      <c r="HM5076" s="341"/>
      <c r="HN5076" s="341"/>
    </row>
    <row r="5077" spans="220:222" x14ac:dyDescent="0.3">
      <c r="HL5077" s="341"/>
      <c r="HM5077" s="341"/>
      <c r="HN5077" s="341"/>
    </row>
    <row r="5078" spans="220:222" x14ac:dyDescent="0.3">
      <c r="HL5078" s="341"/>
      <c r="HM5078" s="341"/>
      <c r="HN5078" s="341"/>
    </row>
    <row r="5079" spans="220:222" x14ac:dyDescent="0.3">
      <c r="HL5079" s="341"/>
      <c r="HM5079" s="341"/>
      <c r="HN5079" s="341"/>
    </row>
    <row r="5080" spans="220:222" x14ac:dyDescent="0.3">
      <c r="HL5080" s="341"/>
      <c r="HM5080" s="341"/>
      <c r="HN5080" s="341"/>
    </row>
    <row r="5081" spans="220:222" x14ac:dyDescent="0.3">
      <c r="HL5081" s="341"/>
      <c r="HM5081" s="341"/>
      <c r="HN5081" s="341"/>
    </row>
    <row r="5082" spans="220:222" x14ac:dyDescent="0.3">
      <c r="HL5082" s="341"/>
      <c r="HM5082" s="341"/>
      <c r="HN5082" s="341"/>
    </row>
    <row r="5083" spans="220:222" x14ac:dyDescent="0.3">
      <c r="HL5083" s="341"/>
      <c r="HM5083" s="341"/>
      <c r="HN5083" s="341"/>
    </row>
    <row r="5084" spans="220:222" x14ac:dyDescent="0.3">
      <c r="HL5084" s="341"/>
      <c r="HM5084" s="341"/>
      <c r="HN5084" s="341"/>
    </row>
    <row r="5085" spans="220:222" x14ac:dyDescent="0.3">
      <c r="HL5085" s="341"/>
      <c r="HM5085" s="341"/>
      <c r="HN5085" s="341"/>
    </row>
    <row r="5086" spans="220:222" x14ac:dyDescent="0.3">
      <c r="HL5086" s="341"/>
      <c r="HM5086" s="341"/>
      <c r="HN5086" s="341"/>
    </row>
    <row r="5087" spans="220:222" x14ac:dyDescent="0.3">
      <c r="HL5087" s="341"/>
      <c r="HM5087" s="341"/>
      <c r="HN5087" s="341"/>
    </row>
    <row r="5088" spans="220:222" x14ac:dyDescent="0.3">
      <c r="HL5088" s="341"/>
      <c r="HM5088" s="341"/>
      <c r="HN5088" s="341"/>
    </row>
    <row r="5089" spans="220:222" x14ac:dyDescent="0.3">
      <c r="HL5089" s="341"/>
      <c r="HM5089" s="341"/>
      <c r="HN5089" s="341"/>
    </row>
    <row r="5090" spans="220:222" x14ac:dyDescent="0.3">
      <c r="HL5090" s="341"/>
      <c r="HM5090" s="341"/>
      <c r="HN5090" s="341"/>
    </row>
    <row r="5091" spans="220:222" x14ac:dyDescent="0.3">
      <c r="HL5091" s="341"/>
      <c r="HM5091" s="341"/>
      <c r="HN5091" s="341"/>
    </row>
    <row r="5092" spans="220:222" x14ac:dyDescent="0.3">
      <c r="HL5092" s="341"/>
      <c r="HM5092" s="341"/>
      <c r="HN5092" s="341"/>
    </row>
    <row r="5093" spans="220:222" x14ac:dyDescent="0.3">
      <c r="HL5093" s="341"/>
      <c r="HM5093" s="341"/>
      <c r="HN5093" s="341"/>
    </row>
    <row r="5094" spans="220:222" x14ac:dyDescent="0.3">
      <c r="HL5094" s="341"/>
      <c r="HM5094" s="341"/>
      <c r="HN5094" s="341"/>
    </row>
    <row r="5095" spans="220:222" x14ac:dyDescent="0.3">
      <c r="HL5095" s="341"/>
      <c r="HM5095" s="341"/>
      <c r="HN5095" s="341"/>
    </row>
    <row r="5096" spans="220:222" x14ac:dyDescent="0.3">
      <c r="HL5096" s="341"/>
      <c r="HM5096" s="341"/>
      <c r="HN5096" s="341"/>
    </row>
    <row r="5097" spans="220:222" x14ac:dyDescent="0.3">
      <c r="HL5097" s="341"/>
      <c r="HM5097" s="341"/>
      <c r="HN5097" s="341"/>
    </row>
    <row r="5098" spans="220:222" x14ac:dyDescent="0.3">
      <c r="HL5098" s="341"/>
      <c r="HM5098" s="341"/>
      <c r="HN5098" s="341"/>
    </row>
    <row r="5099" spans="220:222" x14ac:dyDescent="0.3">
      <c r="HL5099" s="341"/>
      <c r="HM5099" s="341"/>
      <c r="HN5099" s="341"/>
    </row>
    <row r="5100" spans="220:222" x14ac:dyDescent="0.3">
      <c r="HL5100" s="341"/>
      <c r="HM5100" s="341"/>
      <c r="HN5100" s="341"/>
    </row>
    <row r="5101" spans="220:222" x14ac:dyDescent="0.3">
      <c r="HL5101" s="341"/>
      <c r="HM5101" s="341"/>
      <c r="HN5101" s="341"/>
    </row>
    <row r="5102" spans="220:222" x14ac:dyDescent="0.3">
      <c r="HL5102" s="341"/>
      <c r="HM5102" s="341"/>
      <c r="HN5102" s="341"/>
    </row>
    <row r="5103" spans="220:222" x14ac:dyDescent="0.3">
      <c r="HL5103" s="341"/>
      <c r="HM5103" s="341"/>
      <c r="HN5103" s="341"/>
    </row>
    <row r="5104" spans="220:222" x14ac:dyDescent="0.3">
      <c r="HL5104" s="341"/>
      <c r="HM5104" s="341"/>
      <c r="HN5104" s="341"/>
    </row>
    <row r="5105" spans="220:222" x14ac:dyDescent="0.3">
      <c r="HL5105" s="341"/>
      <c r="HM5105" s="341"/>
      <c r="HN5105" s="341"/>
    </row>
    <row r="5106" spans="220:222" x14ac:dyDescent="0.3">
      <c r="HL5106" s="341"/>
      <c r="HM5106" s="341"/>
      <c r="HN5106" s="341"/>
    </row>
    <row r="5107" spans="220:222" x14ac:dyDescent="0.3">
      <c r="HL5107" s="341"/>
      <c r="HM5107" s="341"/>
      <c r="HN5107" s="341"/>
    </row>
    <row r="5108" spans="220:222" x14ac:dyDescent="0.3">
      <c r="HL5108" s="341"/>
      <c r="HM5108" s="341"/>
      <c r="HN5108" s="341"/>
    </row>
    <row r="5109" spans="220:222" x14ac:dyDescent="0.3">
      <c r="HL5109" s="341"/>
      <c r="HM5109" s="341"/>
      <c r="HN5109" s="341"/>
    </row>
    <row r="5110" spans="220:222" x14ac:dyDescent="0.3">
      <c r="HL5110" s="341"/>
      <c r="HM5110" s="341"/>
      <c r="HN5110" s="341"/>
    </row>
    <row r="5111" spans="220:222" x14ac:dyDescent="0.3">
      <c r="HL5111" s="341"/>
      <c r="HM5111" s="341"/>
      <c r="HN5111" s="341"/>
    </row>
    <row r="5112" spans="220:222" x14ac:dyDescent="0.3">
      <c r="HL5112" s="341"/>
      <c r="HM5112" s="341"/>
      <c r="HN5112" s="341"/>
    </row>
    <row r="5113" spans="220:222" x14ac:dyDescent="0.3">
      <c r="HL5113" s="341"/>
      <c r="HM5113" s="341"/>
      <c r="HN5113" s="341"/>
    </row>
    <row r="5114" spans="220:222" x14ac:dyDescent="0.3">
      <c r="HL5114" s="341"/>
      <c r="HM5114" s="341"/>
      <c r="HN5114" s="341"/>
    </row>
    <row r="5115" spans="220:222" x14ac:dyDescent="0.3">
      <c r="HL5115" s="341"/>
      <c r="HM5115" s="341"/>
      <c r="HN5115" s="341"/>
    </row>
    <row r="5116" spans="220:222" x14ac:dyDescent="0.3">
      <c r="HL5116" s="341"/>
      <c r="HM5116" s="341"/>
      <c r="HN5116" s="341"/>
    </row>
    <row r="5117" spans="220:222" x14ac:dyDescent="0.3">
      <c r="HL5117" s="341"/>
      <c r="HM5117" s="341"/>
      <c r="HN5117" s="341"/>
    </row>
    <row r="5118" spans="220:222" x14ac:dyDescent="0.3">
      <c r="HL5118" s="341"/>
      <c r="HM5118" s="341"/>
      <c r="HN5118" s="341"/>
    </row>
    <row r="5119" spans="220:222" x14ac:dyDescent="0.3">
      <c r="HL5119" s="341"/>
      <c r="HM5119" s="341"/>
      <c r="HN5119" s="341"/>
    </row>
    <row r="5120" spans="220:222" x14ac:dyDescent="0.3">
      <c r="HL5120" s="341"/>
      <c r="HM5120" s="341"/>
      <c r="HN5120" s="341"/>
    </row>
    <row r="5121" spans="220:222" x14ac:dyDescent="0.3">
      <c r="HL5121" s="341"/>
      <c r="HM5121" s="341"/>
      <c r="HN5121" s="341"/>
    </row>
    <row r="5122" spans="220:222" x14ac:dyDescent="0.3">
      <c r="HL5122" s="341"/>
      <c r="HM5122" s="341"/>
      <c r="HN5122" s="341"/>
    </row>
    <row r="5123" spans="220:222" x14ac:dyDescent="0.3">
      <c r="HL5123" s="341"/>
      <c r="HM5123" s="341"/>
      <c r="HN5123" s="341"/>
    </row>
    <row r="5124" spans="220:222" x14ac:dyDescent="0.3">
      <c r="HL5124" s="341"/>
      <c r="HM5124" s="341"/>
      <c r="HN5124" s="341"/>
    </row>
    <row r="5125" spans="220:222" x14ac:dyDescent="0.3">
      <c r="HL5125" s="341"/>
      <c r="HM5125" s="341"/>
      <c r="HN5125" s="341"/>
    </row>
    <row r="5126" spans="220:222" x14ac:dyDescent="0.3">
      <c r="HL5126" s="341"/>
      <c r="HM5126" s="341"/>
      <c r="HN5126" s="341"/>
    </row>
    <row r="5127" spans="220:222" x14ac:dyDescent="0.3">
      <c r="HL5127" s="341"/>
      <c r="HM5127" s="341"/>
      <c r="HN5127" s="341"/>
    </row>
    <row r="5128" spans="220:222" x14ac:dyDescent="0.3">
      <c r="HL5128" s="341"/>
      <c r="HM5128" s="341"/>
      <c r="HN5128" s="341"/>
    </row>
    <row r="5129" spans="220:222" x14ac:dyDescent="0.3">
      <c r="HL5129" s="341"/>
      <c r="HM5129" s="341"/>
      <c r="HN5129" s="341"/>
    </row>
    <row r="5130" spans="220:222" x14ac:dyDescent="0.3">
      <c r="HL5130" s="341"/>
      <c r="HM5130" s="341"/>
      <c r="HN5130" s="341"/>
    </row>
    <row r="5131" spans="220:222" x14ac:dyDescent="0.3">
      <c r="HL5131" s="341"/>
      <c r="HM5131" s="341"/>
      <c r="HN5131" s="341"/>
    </row>
    <row r="5132" spans="220:222" x14ac:dyDescent="0.3">
      <c r="HL5132" s="341"/>
      <c r="HM5132" s="341"/>
      <c r="HN5132" s="341"/>
    </row>
    <row r="5133" spans="220:222" x14ac:dyDescent="0.3">
      <c r="HL5133" s="341"/>
      <c r="HM5133" s="341"/>
      <c r="HN5133" s="341"/>
    </row>
    <row r="5134" spans="220:222" x14ac:dyDescent="0.3">
      <c r="HL5134" s="341"/>
      <c r="HM5134" s="341"/>
      <c r="HN5134" s="341"/>
    </row>
    <row r="5135" spans="220:222" x14ac:dyDescent="0.3">
      <c r="HL5135" s="341"/>
      <c r="HM5135" s="341"/>
      <c r="HN5135" s="341"/>
    </row>
    <row r="5136" spans="220:222" x14ac:dyDescent="0.3">
      <c r="HL5136" s="341"/>
      <c r="HM5136" s="341"/>
      <c r="HN5136" s="341"/>
    </row>
    <row r="5137" spans="220:222" x14ac:dyDescent="0.3">
      <c r="HL5137" s="341"/>
      <c r="HM5137" s="341"/>
      <c r="HN5137" s="341"/>
    </row>
    <row r="5138" spans="220:222" x14ac:dyDescent="0.3">
      <c r="HL5138" s="341"/>
      <c r="HM5138" s="341"/>
      <c r="HN5138" s="341"/>
    </row>
    <row r="5139" spans="220:222" x14ac:dyDescent="0.3">
      <c r="HL5139" s="341"/>
      <c r="HM5139" s="341"/>
      <c r="HN5139" s="341"/>
    </row>
    <row r="5140" spans="220:222" x14ac:dyDescent="0.3">
      <c r="HL5140" s="341"/>
      <c r="HM5140" s="341"/>
      <c r="HN5140" s="341"/>
    </row>
    <row r="5141" spans="220:222" x14ac:dyDescent="0.3">
      <c r="HL5141" s="341"/>
      <c r="HM5141" s="341"/>
      <c r="HN5141" s="341"/>
    </row>
    <row r="5142" spans="220:222" x14ac:dyDescent="0.3">
      <c r="HL5142" s="341"/>
      <c r="HM5142" s="341"/>
      <c r="HN5142" s="341"/>
    </row>
    <row r="5143" spans="220:222" x14ac:dyDescent="0.3">
      <c r="HL5143" s="341"/>
      <c r="HM5143" s="341"/>
      <c r="HN5143" s="341"/>
    </row>
    <row r="5144" spans="220:222" x14ac:dyDescent="0.3">
      <c r="HL5144" s="341"/>
      <c r="HM5144" s="341"/>
      <c r="HN5144" s="341"/>
    </row>
    <row r="5145" spans="220:222" x14ac:dyDescent="0.3">
      <c r="HL5145" s="341"/>
      <c r="HM5145" s="341"/>
      <c r="HN5145" s="341"/>
    </row>
    <row r="5146" spans="220:222" x14ac:dyDescent="0.3">
      <c r="HL5146" s="341"/>
      <c r="HM5146" s="341"/>
      <c r="HN5146" s="341"/>
    </row>
    <row r="5147" spans="220:222" x14ac:dyDescent="0.3">
      <c r="HL5147" s="341"/>
      <c r="HM5147" s="341"/>
      <c r="HN5147" s="341"/>
    </row>
    <row r="5148" spans="220:222" x14ac:dyDescent="0.3">
      <c r="HL5148" s="341"/>
      <c r="HM5148" s="341"/>
      <c r="HN5148" s="341"/>
    </row>
    <row r="5149" spans="220:222" x14ac:dyDescent="0.3">
      <c r="HL5149" s="341"/>
      <c r="HM5149" s="341"/>
      <c r="HN5149" s="341"/>
    </row>
    <row r="5150" spans="220:222" x14ac:dyDescent="0.3">
      <c r="HL5150" s="341"/>
      <c r="HM5150" s="341"/>
      <c r="HN5150" s="341"/>
    </row>
    <row r="5151" spans="220:222" x14ac:dyDescent="0.3">
      <c r="HL5151" s="341"/>
      <c r="HM5151" s="341"/>
      <c r="HN5151" s="341"/>
    </row>
    <row r="5152" spans="220:222" x14ac:dyDescent="0.3">
      <c r="HL5152" s="341"/>
      <c r="HM5152" s="341"/>
      <c r="HN5152" s="341"/>
    </row>
    <row r="5153" spans="220:222" x14ac:dyDescent="0.3">
      <c r="HL5153" s="341"/>
      <c r="HM5153" s="341"/>
      <c r="HN5153" s="341"/>
    </row>
    <row r="5154" spans="220:222" x14ac:dyDescent="0.3">
      <c r="HL5154" s="341"/>
      <c r="HM5154" s="341"/>
      <c r="HN5154" s="341"/>
    </row>
    <row r="5155" spans="220:222" x14ac:dyDescent="0.3">
      <c r="HL5155" s="341"/>
      <c r="HM5155" s="341"/>
      <c r="HN5155" s="341"/>
    </row>
    <row r="5156" spans="220:222" x14ac:dyDescent="0.3">
      <c r="HL5156" s="341"/>
      <c r="HM5156" s="341"/>
      <c r="HN5156" s="341"/>
    </row>
    <row r="5157" spans="220:222" x14ac:dyDescent="0.3">
      <c r="HL5157" s="341"/>
      <c r="HM5157" s="341"/>
      <c r="HN5157" s="341"/>
    </row>
    <row r="5158" spans="220:222" x14ac:dyDescent="0.3">
      <c r="HL5158" s="341"/>
      <c r="HM5158" s="341"/>
      <c r="HN5158" s="341"/>
    </row>
    <row r="5159" spans="220:222" x14ac:dyDescent="0.3">
      <c r="HL5159" s="341"/>
      <c r="HM5159" s="341"/>
      <c r="HN5159" s="341"/>
    </row>
    <row r="5160" spans="220:222" x14ac:dyDescent="0.3">
      <c r="HL5160" s="341"/>
      <c r="HM5160" s="341"/>
      <c r="HN5160" s="341"/>
    </row>
    <row r="5161" spans="220:222" x14ac:dyDescent="0.3">
      <c r="HL5161" s="341"/>
      <c r="HM5161" s="341"/>
      <c r="HN5161" s="341"/>
    </row>
    <row r="5162" spans="220:222" x14ac:dyDescent="0.3">
      <c r="HL5162" s="341"/>
      <c r="HM5162" s="341"/>
      <c r="HN5162" s="341"/>
    </row>
    <row r="5163" spans="220:222" x14ac:dyDescent="0.3">
      <c r="HL5163" s="341"/>
      <c r="HM5163" s="341"/>
      <c r="HN5163" s="341"/>
    </row>
    <row r="5164" spans="220:222" x14ac:dyDescent="0.3">
      <c r="HL5164" s="341"/>
      <c r="HM5164" s="341"/>
      <c r="HN5164" s="341"/>
    </row>
    <row r="5165" spans="220:222" x14ac:dyDescent="0.3">
      <c r="HL5165" s="341"/>
      <c r="HM5165" s="341"/>
      <c r="HN5165" s="341"/>
    </row>
    <row r="5166" spans="220:222" x14ac:dyDescent="0.3">
      <c r="HL5166" s="341"/>
      <c r="HM5166" s="341"/>
      <c r="HN5166" s="341"/>
    </row>
    <row r="5167" spans="220:222" x14ac:dyDescent="0.3">
      <c r="HL5167" s="341"/>
      <c r="HM5167" s="341"/>
      <c r="HN5167" s="341"/>
    </row>
    <row r="5168" spans="220:222" x14ac:dyDescent="0.3">
      <c r="HL5168" s="341"/>
      <c r="HM5168" s="341"/>
      <c r="HN5168" s="341"/>
    </row>
    <row r="5169" spans="220:222" x14ac:dyDescent="0.3">
      <c r="HL5169" s="341"/>
      <c r="HM5169" s="341"/>
      <c r="HN5169" s="341"/>
    </row>
    <row r="5170" spans="220:222" x14ac:dyDescent="0.3">
      <c r="HL5170" s="341"/>
      <c r="HM5170" s="341"/>
      <c r="HN5170" s="341"/>
    </row>
    <row r="5171" spans="220:222" x14ac:dyDescent="0.3">
      <c r="HL5171" s="341"/>
      <c r="HM5171" s="341"/>
      <c r="HN5171" s="341"/>
    </row>
    <row r="5172" spans="220:222" x14ac:dyDescent="0.3">
      <c r="HL5172" s="341"/>
      <c r="HM5172" s="341"/>
      <c r="HN5172" s="341"/>
    </row>
    <row r="5173" spans="220:222" x14ac:dyDescent="0.3">
      <c r="HL5173" s="341"/>
      <c r="HM5173" s="341"/>
      <c r="HN5173" s="341"/>
    </row>
    <row r="5174" spans="220:222" x14ac:dyDescent="0.3">
      <c r="HL5174" s="341"/>
      <c r="HM5174" s="341"/>
      <c r="HN5174" s="341"/>
    </row>
    <row r="5175" spans="220:222" x14ac:dyDescent="0.3">
      <c r="HL5175" s="341"/>
      <c r="HM5175" s="341"/>
      <c r="HN5175" s="341"/>
    </row>
    <row r="5176" spans="220:222" x14ac:dyDescent="0.3">
      <c r="HL5176" s="341"/>
      <c r="HM5176" s="341"/>
      <c r="HN5176" s="341"/>
    </row>
    <row r="5177" spans="220:222" x14ac:dyDescent="0.3">
      <c r="HL5177" s="341"/>
      <c r="HM5177" s="341"/>
      <c r="HN5177" s="341"/>
    </row>
    <row r="5178" spans="220:222" x14ac:dyDescent="0.3">
      <c r="HL5178" s="341"/>
      <c r="HM5178" s="341"/>
      <c r="HN5178" s="341"/>
    </row>
    <row r="5179" spans="220:222" x14ac:dyDescent="0.3">
      <c r="HL5179" s="341"/>
      <c r="HM5179" s="341"/>
      <c r="HN5179" s="341"/>
    </row>
    <row r="5180" spans="220:222" x14ac:dyDescent="0.3">
      <c r="HL5180" s="341"/>
      <c r="HM5180" s="341"/>
      <c r="HN5180" s="341"/>
    </row>
    <row r="5181" spans="220:222" x14ac:dyDescent="0.3">
      <c r="HL5181" s="341"/>
      <c r="HM5181" s="341"/>
      <c r="HN5181" s="341"/>
    </row>
    <row r="5182" spans="220:222" x14ac:dyDescent="0.3">
      <c r="HL5182" s="341"/>
      <c r="HM5182" s="341"/>
      <c r="HN5182" s="341"/>
    </row>
    <row r="5183" spans="220:222" x14ac:dyDescent="0.3">
      <c r="HL5183" s="341"/>
      <c r="HM5183" s="341"/>
      <c r="HN5183" s="341"/>
    </row>
    <row r="5184" spans="220:222" x14ac:dyDescent="0.3">
      <c r="HL5184" s="341"/>
      <c r="HM5184" s="341"/>
      <c r="HN5184" s="341"/>
    </row>
    <row r="5185" spans="220:222" x14ac:dyDescent="0.3">
      <c r="HL5185" s="341"/>
      <c r="HM5185" s="341"/>
      <c r="HN5185" s="341"/>
    </row>
    <row r="5186" spans="220:222" x14ac:dyDescent="0.3">
      <c r="HL5186" s="341"/>
      <c r="HM5186" s="341"/>
      <c r="HN5186" s="341"/>
    </row>
    <row r="5187" spans="220:222" x14ac:dyDescent="0.3">
      <c r="HL5187" s="341"/>
      <c r="HM5187" s="341"/>
      <c r="HN5187" s="341"/>
    </row>
    <row r="5188" spans="220:222" x14ac:dyDescent="0.3">
      <c r="HL5188" s="341"/>
      <c r="HM5188" s="341"/>
      <c r="HN5188" s="341"/>
    </row>
    <row r="5189" spans="220:222" x14ac:dyDescent="0.3">
      <c r="HL5189" s="341"/>
      <c r="HM5189" s="341"/>
      <c r="HN5189" s="341"/>
    </row>
    <row r="5190" spans="220:222" x14ac:dyDescent="0.3">
      <c r="HL5190" s="341"/>
      <c r="HM5190" s="341"/>
      <c r="HN5190" s="341"/>
    </row>
    <row r="5191" spans="220:222" x14ac:dyDescent="0.3">
      <c r="HL5191" s="341"/>
      <c r="HM5191" s="341"/>
      <c r="HN5191" s="341"/>
    </row>
    <row r="5192" spans="220:222" x14ac:dyDescent="0.3">
      <c r="HL5192" s="341"/>
      <c r="HM5192" s="341"/>
      <c r="HN5192" s="341"/>
    </row>
    <row r="5193" spans="220:222" x14ac:dyDescent="0.3">
      <c r="HL5193" s="341"/>
      <c r="HM5193" s="341"/>
      <c r="HN5193" s="341"/>
    </row>
    <row r="5194" spans="220:222" x14ac:dyDescent="0.3">
      <c r="HL5194" s="341"/>
      <c r="HM5194" s="341"/>
      <c r="HN5194" s="341"/>
    </row>
    <row r="5195" spans="220:222" x14ac:dyDescent="0.3">
      <c r="HL5195" s="341"/>
      <c r="HM5195" s="341"/>
      <c r="HN5195" s="341"/>
    </row>
    <row r="5196" spans="220:222" x14ac:dyDescent="0.3">
      <c r="HL5196" s="341"/>
      <c r="HM5196" s="341"/>
      <c r="HN5196" s="341"/>
    </row>
    <row r="5197" spans="220:222" x14ac:dyDescent="0.3">
      <c r="HL5197" s="341"/>
      <c r="HM5197" s="341"/>
      <c r="HN5197" s="341"/>
    </row>
    <row r="5198" spans="220:222" x14ac:dyDescent="0.3">
      <c r="HL5198" s="341"/>
      <c r="HM5198" s="341"/>
      <c r="HN5198" s="341"/>
    </row>
    <row r="5199" spans="220:222" x14ac:dyDescent="0.3">
      <c r="HL5199" s="341"/>
      <c r="HM5199" s="341"/>
      <c r="HN5199" s="341"/>
    </row>
    <row r="5200" spans="220:222" x14ac:dyDescent="0.3">
      <c r="HL5200" s="341"/>
      <c r="HM5200" s="341"/>
      <c r="HN5200" s="341"/>
    </row>
    <row r="5201" spans="220:222" x14ac:dyDescent="0.3">
      <c r="HL5201" s="341"/>
      <c r="HM5201" s="341"/>
      <c r="HN5201" s="341"/>
    </row>
    <row r="5202" spans="220:222" x14ac:dyDescent="0.3">
      <c r="HL5202" s="341"/>
      <c r="HM5202" s="341"/>
      <c r="HN5202" s="341"/>
    </row>
    <row r="5203" spans="220:222" x14ac:dyDescent="0.3">
      <c r="HL5203" s="341"/>
      <c r="HM5203" s="341"/>
      <c r="HN5203" s="341"/>
    </row>
    <row r="5204" spans="220:222" x14ac:dyDescent="0.3">
      <c r="HL5204" s="341"/>
      <c r="HM5204" s="341"/>
      <c r="HN5204" s="341"/>
    </row>
    <row r="5205" spans="220:222" x14ac:dyDescent="0.3">
      <c r="HL5205" s="341"/>
      <c r="HM5205" s="341"/>
      <c r="HN5205" s="341"/>
    </row>
    <row r="5206" spans="220:222" x14ac:dyDescent="0.3">
      <c r="HL5206" s="341"/>
      <c r="HM5206" s="341"/>
      <c r="HN5206" s="341"/>
    </row>
    <row r="5207" spans="220:222" x14ac:dyDescent="0.3">
      <c r="HL5207" s="341"/>
      <c r="HM5207" s="341"/>
      <c r="HN5207" s="341"/>
    </row>
    <row r="5208" spans="220:222" x14ac:dyDescent="0.3">
      <c r="HL5208" s="341"/>
      <c r="HM5208" s="341"/>
      <c r="HN5208" s="341"/>
    </row>
    <row r="5209" spans="220:222" x14ac:dyDescent="0.3">
      <c r="HL5209" s="341"/>
      <c r="HM5209" s="341"/>
      <c r="HN5209" s="341"/>
    </row>
    <row r="5210" spans="220:222" x14ac:dyDescent="0.3">
      <c r="HL5210" s="341"/>
      <c r="HM5210" s="341"/>
      <c r="HN5210" s="341"/>
    </row>
    <row r="5211" spans="220:222" x14ac:dyDescent="0.3">
      <c r="HL5211" s="341"/>
      <c r="HM5211" s="341"/>
      <c r="HN5211" s="341"/>
    </row>
    <row r="5212" spans="220:222" x14ac:dyDescent="0.3">
      <c r="HL5212" s="341"/>
      <c r="HM5212" s="341"/>
      <c r="HN5212" s="341"/>
    </row>
    <row r="5213" spans="220:222" x14ac:dyDescent="0.3">
      <c r="HL5213" s="341"/>
      <c r="HM5213" s="341"/>
      <c r="HN5213" s="341"/>
    </row>
    <row r="5214" spans="220:222" x14ac:dyDescent="0.3">
      <c r="HL5214" s="341"/>
      <c r="HM5214" s="341"/>
      <c r="HN5214" s="341"/>
    </row>
    <row r="5215" spans="220:222" x14ac:dyDescent="0.3">
      <c r="HL5215" s="341"/>
      <c r="HM5215" s="341"/>
      <c r="HN5215" s="341"/>
    </row>
    <row r="5216" spans="220:222" x14ac:dyDescent="0.3">
      <c r="HL5216" s="341"/>
      <c r="HM5216" s="341"/>
      <c r="HN5216" s="341"/>
    </row>
    <row r="5217" spans="220:222" x14ac:dyDescent="0.3">
      <c r="HL5217" s="341"/>
      <c r="HM5217" s="341"/>
      <c r="HN5217" s="341"/>
    </row>
    <row r="5218" spans="220:222" x14ac:dyDescent="0.3">
      <c r="HL5218" s="341"/>
      <c r="HM5218" s="341"/>
      <c r="HN5218" s="341"/>
    </row>
    <row r="5219" spans="220:222" x14ac:dyDescent="0.3">
      <c r="HL5219" s="341"/>
      <c r="HM5219" s="341"/>
      <c r="HN5219" s="341"/>
    </row>
    <row r="5220" spans="220:222" x14ac:dyDescent="0.3">
      <c r="HL5220" s="341"/>
      <c r="HM5220" s="341"/>
      <c r="HN5220" s="341"/>
    </row>
    <row r="5221" spans="220:222" x14ac:dyDescent="0.3">
      <c r="HL5221" s="341"/>
      <c r="HM5221" s="341"/>
      <c r="HN5221" s="341"/>
    </row>
    <row r="5222" spans="220:222" x14ac:dyDescent="0.3">
      <c r="HL5222" s="341"/>
      <c r="HM5222" s="341"/>
      <c r="HN5222" s="341"/>
    </row>
    <row r="5223" spans="220:222" x14ac:dyDescent="0.3">
      <c r="HL5223" s="341"/>
      <c r="HM5223" s="341"/>
      <c r="HN5223" s="341"/>
    </row>
    <row r="5224" spans="220:222" x14ac:dyDescent="0.3">
      <c r="HL5224" s="341"/>
      <c r="HM5224" s="341"/>
      <c r="HN5224" s="341"/>
    </row>
    <row r="5225" spans="220:222" x14ac:dyDescent="0.3">
      <c r="HL5225" s="341"/>
      <c r="HM5225" s="341"/>
      <c r="HN5225" s="341"/>
    </row>
    <row r="5226" spans="220:222" x14ac:dyDescent="0.3">
      <c r="HL5226" s="341"/>
      <c r="HM5226" s="341"/>
      <c r="HN5226" s="341"/>
    </row>
    <row r="5227" spans="220:222" x14ac:dyDescent="0.3">
      <c r="HL5227" s="341"/>
      <c r="HM5227" s="341"/>
      <c r="HN5227" s="341"/>
    </row>
    <row r="5228" spans="220:222" x14ac:dyDescent="0.3">
      <c r="HL5228" s="341"/>
      <c r="HM5228" s="341"/>
      <c r="HN5228" s="341"/>
    </row>
    <row r="5229" spans="220:222" x14ac:dyDescent="0.3">
      <c r="HL5229" s="341"/>
      <c r="HM5229" s="341"/>
      <c r="HN5229" s="341"/>
    </row>
    <row r="5230" spans="220:222" x14ac:dyDescent="0.3">
      <c r="HL5230" s="341"/>
      <c r="HM5230" s="341"/>
      <c r="HN5230" s="341"/>
    </row>
    <row r="5231" spans="220:222" x14ac:dyDescent="0.3">
      <c r="HL5231" s="341"/>
      <c r="HM5231" s="341"/>
      <c r="HN5231" s="341"/>
    </row>
    <row r="5232" spans="220:222" x14ac:dyDescent="0.3">
      <c r="HL5232" s="341"/>
      <c r="HM5232" s="341"/>
      <c r="HN5232" s="341"/>
    </row>
    <row r="5233" spans="220:222" x14ac:dyDescent="0.3">
      <c r="HL5233" s="341"/>
      <c r="HM5233" s="341"/>
      <c r="HN5233" s="341"/>
    </row>
    <row r="5234" spans="220:222" x14ac:dyDescent="0.3">
      <c r="HL5234" s="341"/>
      <c r="HM5234" s="341"/>
      <c r="HN5234" s="341"/>
    </row>
    <row r="5235" spans="220:222" x14ac:dyDescent="0.3">
      <c r="HL5235" s="341"/>
      <c r="HM5235" s="341"/>
      <c r="HN5235" s="341"/>
    </row>
    <row r="5236" spans="220:222" x14ac:dyDescent="0.3">
      <c r="HL5236" s="341"/>
      <c r="HM5236" s="341"/>
      <c r="HN5236" s="341"/>
    </row>
    <row r="5237" spans="220:222" x14ac:dyDescent="0.3">
      <c r="HL5237" s="341"/>
      <c r="HM5237" s="341"/>
      <c r="HN5237" s="341"/>
    </row>
    <row r="5238" spans="220:222" x14ac:dyDescent="0.3">
      <c r="HL5238" s="341"/>
      <c r="HM5238" s="341"/>
      <c r="HN5238" s="341"/>
    </row>
    <row r="5239" spans="220:222" x14ac:dyDescent="0.3">
      <c r="HL5239" s="341"/>
      <c r="HM5239" s="341"/>
      <c r="HN5239" s="341"/>
    </row>
    <row r="5240" spans="220:222" x14ac:dyDescent="0.3">
      <c r="HL5240" s="341"/>
      <c r="HM5240" s="341"/>
      <c r="HN5240" s="341"/>
    </row>
    <row r="5241" spans="220:222" x14ac:dyDescent="0.3">
      <c r="HL5241" s="341"/>
      <c r="HM5241" s="341"/>
      <c r="HN5241" s="341"/>
    </row>
    <row r="5242" spans="220:222" x14ac:dyDescent="0.3">
      <c r="HL5242" s="341"/>
      <c r="HM5242" s="341"/>
      <c r="HN5242" s="341"/>
    </row>
    <row r="5243" spans="220:222" x14ac:dyDescent="0.3">
      <c r="HL5243" s="341"/>
      <c r="HM5243" s="341"/>
      <c r="HN5243" s="341"/>
    </row>
    <row r="5244" spans="220:222" x14ac:dyDescent="0.3">
      <c r="HL5244" s="341"/>
      <c r="HM5244" s="341"/>
      <c r="HN5244" s="341"/>
    </row>
    <row r="5245" spans="220:222" x14ac:dyDescent="0.3">
      <c r="HL5245" s="341"/>
      <c r="HM5245" s="341"/>
      <c r="HN5245" s="341"/>
    </row>
    <row r="5246" spans="220:222" x14ac:dyDescent="0.3">
      <c r="HL5246" s="341"/>
      <c r="HM5246" s="341"/>
      <c r="HN5246" s="341"/>
    </row>
    <row r="5247" spans="220:222" x14ac:dyDescent="0.3">
      <c r="HL5247" s="341"/>
      <c r="HM5247" s="341"/>
      <c r="HN5247" s="341"/>
    </row>
    <row r="5248" spans="220:222" x14ac:dyDescent="0.3">
      <c r="HL5248" s="341"/>
      <c r="HM5248" s="341"/>
      <c r="HN5248" s="341"/>
    </row>
    <row r="5249" spans="220:222" x14ac:dyDescent="0.3">
      <c r="HL5249" s="341"/>
      <c r="HM5249" s="341"/>
      <c r="HN5249" s="341"/>
    </row>
    <row r="5250" spans="220:222" x14ac:dyDescent="0.3">
      <c r="HL5250" s="341"/>
      <c r="HM5250" s="341"/>
      <c r="HN5250" s="341"/>
    </row>
    <row r="5251" spans="220:222" x14ac:dyDescent="0.3">
      <c r="HL5251" s="341"/>
      <c r="HM5251" s="341"/>
      <c r="HN5251" s="341"/>
    </row>
    <row r="5252" spans="220:222" x14ac:dyDescent="0.3">
      <c r="HL5252" s="341"/>
      <c r="HM5252" s="341"/>
      <c r="HN5252" s="341"/>
    </row>
    <row r="5253" spans="220:222" x14ac:dyDescent="0.3">
      <c r="HL5253" s="341"/>
      <c r="HM5253" s="341"/>
      <c r="HN5253" s="341"/>
    </row>
    <row r="5254" spans="220:222" x14ac:dyDescent="0.3">
      <c r="HL5254" s="341"/>
      <c r="HM5254" s="341"/>
      <c r="HN5254" s="341"/>
    </row>
    <row r="5255" spans="220:222" x14ac:dyDescent="0.3">
      <c r="HL5255" s="341"/>
      <c r="HM5255" s="341"/>
      <c r="HN5255" s="341"/>
    </row>
    <row r="5256" spans="220:222" x14ac:dyDescent="0.3">
      <c r="HL5256" s="341"/>
      <c r="HM5256" s="341"/>
      <c r="HN5256" s="341"/>
    </row>
    <row r="5257" spans="220:222" x14ac:dyDescent="0.3">
      <c r="HL5257" s="341"/>
      <c r="HM5257" s="341"/>
      <c r="HN5257" s="341"/>
    </row>
    <row r="5258" spans="220:222" x14ac:dyDescent="0.3">
      <c r="HL5258" s="341"/>
      <c r="HM5258" s="341"/>
      <c r="HN5258" s="341"/>
    </row>
    <row r="5259" spans="220:222" x14ac:dyDescent="0.3">
      <c r="HL5259" s="341"/>
      <c r="HM5259" s="341"/>
      <c r="HN5259" s="341"/>
    </row>
    <row r="5260" spans="220:222" x14ac:dyDescent="0.3">
      <c r="HL5260" s="341"/>
      <c r="HM5260" s="341"/>
      <c r="HN5260" s="341"/>
    </row>
    <row r="5261" spans="220:222" x14ac:dyDescent="0.3">
      <c r="HL5261" s="341"/>
      <c r="HM5261" s="341"/>
      <c r="HN5261" s="341"/>
    </row>
    <row r="5262" spans="220:222" x14ac:dyDescent="0.3">
      <c r="HL5262" s="341"/>
      <c r="HM5262" s="341"/>
      <c r="HN5262" s="341"/>
    </row>
    <row r="5263" spans="220:222" x14ac:dyDescent="0.3">
      <c r="HL5263" s="341"/>
      <c r="HM5263" s="341"/>
      <c r="HN5263" s="341"/>
    </row>
    <row r="5264" spans="220:222" x14ac:dyDescent="0.3">
      <c r="HL5264" s="341"/>
      <c r="HM5264" s="341"/>
      <c r="HN5264" s="341"/>
    </row>
    <row r="5265" spans="220:222" x14ac:dyDescent="0.3">
      <c r="HL5265" s="341"/>
      <c r="HM5265" s="341"/>
      <c r="HN5265" s="341"/>
    </row>
    <row r="5266" spans="220:222" x14ac:dyDescent="0.3">
      <c r="HL5266" s="341"/>
      <c r="HM5266" s="341"/>
      <c r="HN5266" s="341"/>
    </row>
    <row r="5267" spans="220:222" x14ac:dyDescent="0.3">
      <c r="HL5267" s="341"/>
      <c r="HM5267" s="341"/>
      <c r="HN5267" s="341"/>
    </row>
    <row r="5268" spans="220:222" x14ac:dyDescent="0.3">
      <c r="HL5268" s="341"/>
      <c r="HM5268" s="341"/>
      <c r="HN5268" s="341"/>
    </row>
    <row r="5269" spans="220:222" x14ac:dyDescent="0.3">
      <c r="HL5269" s="341"/>
      <c r="HM5269" s="341"/>
      <c r="HN5269" s="341"/>
    </row>
    <row r="5270" spans="220:222" x14ac:dyDescent="0.3">
      <c r="HL5270" s="341"/>
      <c r="HM5270" s="341"/>
      <c r="HN5270" s="341"/>
    </row>
    <row r="5271" spans="220:222" x14ac:dyDescent="0.3">
      <c r="HL5271" s="341"/>
      <c r="HM5271" s="341"/>
      <c r="HN5271" s="341"/>
    </row>
    <row r="5272" spans="220:222" x14ac:dyDescent="0.3">
      <c r="HL5272" s="341"/>
      <c r="HM5272" s="341"/>
      <c r="HN5272" s="341"/>
    </row>
    <row r="5273" spans="220:222" x14ac:dyDescent="0.3">
      <c r="HL5273" s="341"/>
      <c r="HM5273" s="341"/>
      <c r="HN5273" s="341"/>
    </row>
    <row r="5274" spans="220:222" x14ac:dyDescent="0.3">
      <c r="HL5274" s="341"/>
      <c r="HM5274" s="341"/>
      <c r="HN5274" s="341"/>
    </row>
    <row r="5275" spans="220:222" x14ac:dyDescent="0.3">
      <c r="HL5275" s="341"/>
      <c r="HM5275" s="341"/>
      <c r="HN5275" s="341"/>
    </row>
    <row r="5276" spans="220:222" x14ac:dyDescent="0.3">
      <c r="HL5276" s="341"/>
      <c r="HM5276" s="341"/>
      <c r="HN5276" s="341"/>
    </row>
    <row r="5277" spans="220:222" x14ac:dyDescent="0.3">
      <c r="HL5277" s="341"/>
      <c r="HM5277" s="341"/>
      <c r="HN5277" s="341"/>
    </row>
    <row r="5278" spans="220:222" x14ac:dyDescent="0.3">
      <c r="HL5278" s="341"/>
      <c r="HM5278" s="341"/>
      <c r="HN5278" s="341"/>
    </row>
    <row r="5279" spans="220:222" x14ac:dyDescent="0.3">
      <c r="HL5279" s="341"/>
      <c r="HM5279" s="341"/>
      <c r="HN5279" s="341"/>
    </row>
    <row r="5280" spans="220:222" x14ac:dyDescent="0.3">
      <c r="HL5280" s="341"/>
      <c r="HM5280" s="341"/>
      <c r="HN5280" s="341"/>
    </row>
    <row r="5281" spans="220:222" x14ac:dyDescent="0.3">
      <c r="HL5281" s="341"/>
      <c r="HM5281" s="341"/>
      <c r="HN5281" s="341"/>
    </row>
    <row r="5282" spans="220:222" x14ac:dyDescent="0.3">
      <c r="HL5282" s="341"/>
      <c r="HM5282" s="341"/>
      <c r="HN5282" s="341"/>
    </row>
    <row r="5283" spans="220:222" x14ac:dyDescent="0.3">
      <c r="HL5283" s="341"/>
      <c r="HM5283" s="341"/>
      <c r="HN5283" s="341"/>
    </row>
    <row r="5284" spans="220:222" x14ac:dyDescent="0.3">
      <c r="HL5284" s="341"/>
      <c r="HM5284" s="341"/>
      <c r="HN5284" s="341"/>
    </row>
    <row r="5285" spans="220:222" x14ac:dyDescent="0.3">
      <c r="HL5285" s="341"/>
      <c r="HM5285" s="341"/>
      <c r="HN5285" s="341"/>
    </row>
    <row r="5286" spans="220:222" x14ac:dyDescent="0.3">
      <c r="HL5286" s="341"/>
      <c r="HM5286" s="341"/>
      <c r="HN5286" s="341"/>
    </row>
    <row r="5287" spans="220:222" x14ac:dyDescent="0.3">
      <c r="HL5287" s="341"/>
      <c r="HM5287" s="341"/>
      <c r="HN5287" s="341"/>
    </row>
    <row r="5288" spans="220:222" x14ac:dyDescent="0.3">
      <c r="HL5288" s="341"/>
      <c r="HM5288" s="341"/>
      <c r="HN5288" s="341"/>
    </row>
    <row r="5289" spans="220:222" x14ac:dyDescent="0.3">
      <c r="HL5289" s="341"/>
      <c r="HM5289" s="341"/>
      <c r="HN5289" s="341"/>
    </row>
    <row r="5290" spans="220:222" x14ac:dyDescent="0.3">
      <c r="HL5290" s="341"/>
      <c r="HM5290" s="341"/>
      <c r="HN5290" s="341"/>
    </row>
    <row r="5291" spans="220:222" x14ac:dyDescent="0.3">
      <c r="HL5291" s="341"/>
      <c r="HM5291" s="341"/>
      <c r="HN5291" s="341"/>
    </row>
    <row r="5292" spans="220:222" x14ac:dyDescent="0.3">
      <c r="HL5292" s="341"/>
      <c r="HM5292" s="341"/>
      <c r="HN5292" s="341"/>
    </row>
    <row r="5293" spans="220:222" x14ac:dyDescent="0.3">
      <c r="HL5293" s="341"/>
      <c r="HM5293" s="341"/>
      <c r="HN5293" s="341"/>
    </row>
    <row r="5294" spans="220:222" x14ac:dyDescent="0.3">
      <c r="HL5294" s="341"/>
      <c r="HM5294" s="341"/>
      <c r="HN5294" s="341"/>
    </row>
    <row r="5295" spans="220:222" x14ac:dyDescent="0.3">
      <c r="HL5295" s="341"/>
      <c r="HM5295" s="341"/>
      <c r="HN5295" s="341"/>
    </row>
    <row r="5296" spans="220:222" x14ac:dyDescent="0.3">
      <c r="HL5296" s="341"/>
      <c r="HM5296" s="341"/>
      <c r="HN5296" s="341"/>
    </row>
    <row r="5297" spans="220:222" x14ac:dyDescent="0.3">
      <c r="HL5297" s="341"/>
      <c r="HM5297" s="341"/>
      <c r="HN5297" s="341"/>
    </row>
    <row r="5298" spans="220:222" x14ac:dyDescent="0.3">
      <c r="HL5298" s="341"/>
      <c r="HM5298" s="341"/>
      <c r="HN5298" s="341"/>
    </row>
    <row r="5299" spans="220:222" x14ac:dyDescent="0.3">
      <c r="HL5299" s="341"/>
      <c r="HM5299" s="341"/>
      <c r="HN5299" s="341"/>
    </row>
    <row r="5300" spans="220:222" x14ac:dyDescent="0.3">
      <c r="HL5300" s="341"/>
      <c r="HM5300" s="341"/>
      <c r="HN5300" s="341"/>
    </row>
    <row r="5301" spans="220:222" x14ac:dyDescent="0.3">
      <c r="HL5301" s="341"/>
      <c r="HM5301" s="341"/>
      <c r="HN5301" s="341"/>
    </row>
    <row r="5302" spans="220:222" x14ac:dyDescent="0.3">
      <c r="HL5302" s="341"/>
      <c r="HM5302" s="341"/>
      <c r="HN5302" s="341"/>
    </row>
    <row r="5303" spans="220:222" x14ac:dyDescent="0.3">
      <c r="HL5303" s="341"/>
      <c r="HM5303" s="341"/>
      <c r="HN5303" s="341"/>
    </row>
    <row r="5304" spans="220:222" x14ac:dyDescent="0.3">
      <c r="HL5304" s="341"/>
      <c r="HM5304" s="341"/>
      <c r="HN5304" s="341"/>
    </row>
    <row r="5305" spans="220:222" x14ac:dyDescent="0.3">
      <c r="HL5305" s="341"/>
      <c r="HM5305" s="341"/>
      <c r="HN5305" s="341"/>
    </row>
    <row r="5306" spans="220:222" x14ac:dyDescent="0.3">
      <c r="HL5306" s="341"/>
      <c r="HM5306" s="341"/>
      <c r="HN5306" s="341"/>
    </row>
    <row r="5307" spans="220:222" x14ac:dyDescent="0.3">
      <c r="HL5307" s="341"/>
      <c r="HM5307" s="341"/>
      <c r="HN5307" s="341"/>
    </row>
    <row r="5308" spans="220:222" x14ac:dyDescent="0.3">
      <c r="HL5308" s="341"/>
      <c r="HM5308" s="341"/>
      <c r="HN5308" s="341"/>
    </row>
    <row r="5309" spans="220:222" x14ac:dyDescent="0.3">
      <c r="HL5309" s="341"/>
      <c r="HM5309" s="341"/>
      <c r="HN5309" s="341"/>
    </row>
    <row r="5310" spans="220:222" x14ac:dyDescent="0.3">
      <c r="HL5310" s="341"/>
      <c r="HM5310" s="341"/>
      <c r="HN5310" s="341"/>
    </row>
    <row r="5311" spans="220:222" x14ac:dyDescent="0.3">
      <c r="HL5311" s="341"/>
      <c r="HM5311" s="341"/>
      <c r="HN5311" s="341"/>
    </row>
    <row r="5312" spans="220:222" x14ac:dyDescent="0.3">
      <c r="HL5312" s="341"/>
      <c r="HM5312" s="341"/>
      <c r="HN5312" s="341"/>
    </row>
    <row r="5313" spans="220:222" x14ac:dyDescent="0.3">
      <c r="HL5313" s="341"/>
      <c r="HM5313" s="341"/>
      <c r="HN5313" s="341"/>
    </row>
    <row r="5314" spans="220:222" x14ac:dyDescent="0.3">
      <c r="HL5314" s="341"/>
      <c r="HM5314" s="341"/>
      <c r="HN5314" s="341"/>
    </row>
    <row r="5315" spans="220:222" x14ac:dyDescent="0.3">
      <c r="HL5315" s="341"/>
      <c r="HM5315" s="341"/>
      <c r="HN5315" s="341"/>
    </row>
    <row r="5316" spans="220:222" x14ac:dyDescent="0.3">
      <c r="HL5316" s="341"/>
      <c r="HM5316" s="341"/>
      <c r="HN5316" s="341"/>
    </row>
    <row r="5317" spans="220:222" x14ac:dyDescent="0.3">
      <c r="HL5317" s="341"/>
      <c r="HM5317" s="341"/>
      <c r="HN5317" s="341"/>
    </row>
    <row r="5318" spans="220:222" x14ac:dyDescent="0.3">
      <c r="HL5318" s="341"/>
      <c r="HM5318" s="341"/>
      <c r="HN5318" s="341"/>
    </row>
    <row r="5319" spans="220:222" x14ac:dyDescent="0.3">
      <c r="HL5319" s="341"/>
      <c r="HM5319" s="341"/>
      <c r="HN5319" s="341"/>
    </row>
    <row r="5320" spans="220:222" x14ac:dyDescent="0.3">
      <c r="HL5320" s="341"/>
      <c r="HM5320" s="341"/>
      <c r="HN5320" s="341"/>
    </row>
    <row r="5321" spans="220:222" x14ac:dyDescent="0.3">
      <c r="HL5321" s="341"/>
      <c r="HM5321" s="341"/>
      <c r="HN5321" s="341"/>
    </row>
    <row r="5322" spans="220:222" x14ac:dyDescent="0.3">
      <c r="HL5322" s="341"/>
      <c r="HM5322" s="341"/>
      <c r="HN5322" s="341"/>
    </row>
    <row r="5323" spans="220:222" x14ac:dyDescent="0.3">
      <c r="HL5323" s="341"/>
      <c r="HM5323" s="341"/>
      <c r="HN5323" s="341"/>
    </row>
    <row r="5324" spans="220:222" x14ac:dyDescent="0.3">
      <c r="HL5324" s="341"/>
      <c r="HM5324" s="341"/>
      <c r="HN5324" s="341"/>
    </row>
    <row r="5325" spans="220:222" x14ac:dyDescent="0.3">
      <c r="HL5325" s="341"/>
      <c r="HM5325" s="341"/>
      <c r="HN5325" s="341"/>
    </row>
    <row r="5326" spans="220:222" x14ac:dyDescent="0.3">
      <c r="HL5326" s="341"/>
      <c r="HM5326" s="341"/>
      <c r="HN5326" s="341"/>
    </row>
    <row r="5327" spans="220:222" x14ac:dyDescent="0.3">
      <c r="HL5327" s="341"/>
      <c r="HM5327" s="341"/>
      <c r="HN5327" s="341"/>
    </row>
    <row r="5328" spans="220:222" x14ac:dyDescent="0.3">
      <c r="HL5328" s="341"/>
      <c r="HM5328" s="341"/>
      <c r="HN5328" s="341"/>
    </row>
    <row r="5329" spans="220:222" x14ac:dyDescent="0.3">
      <c r="HL5329" s="341"/>
      <c r="HM5329" s="341"/>
      <c r="HN5329" s="341"/>
    </row>
    <row r="5330" spans="220:222" x14ac:dyDescent="0.3">
      <c r="HL5330" s="341"/>
      <c r="HM5330" s="341"/>
      <c r="HN5330" s="341"/>
    </row>
    <row r="5331" spans="220:222" x14ac:dyDescent="0.3">
      <c r="HL5331" s="341"/>
      <c r="HM5331" s="341"/>
      <c r="HN5331" s="341"/>
    </row>
    <row r="5332" spans="220:222" x14ac:dyDescent="0.3">
      <c r="HL5332" s="341"/>
      <c r="HM5332" s="341"/>
      <c r="HN5332" s="341"/>
    </row>
    <row r="5333" spans="220:222" x14ac:dyDescent="0.3">
      <c r="HL5333" s="341"/>
      <c r="HM5333" s="341"/>
      <c r="HN5333" s="341"/>
    </row>
    <row r="5334" spans="220:222" x14ac:dyDescent="0.3">
      <c r="HL5334" s="341"/>
      <c r="HM5334" s="341"/>
      <c r="HN5334" s="341"/>
    </row>
    <row r="5335" spans="220:222" x14ac:dyDescent="0.3">
      <c r="HL5335" s="341"/>
      <c r="HM5335" s="341"/>
      <c r="HN5335" s="341"/>
    </row>
    <row r="5336" spans="220:222" x14ac:dyDescent="0.3">
      <c r="HL5336" s="341"/>
      <c r="HM5336" s="341"/>
      <c r="HN5336" s="341"/>
    </row>
    <row r="5337" spans="220:222" x14ac:dyDescent="0.3">
      <c r="HL5337" s="341"/>
      <c r="HM5337" s="341"/>
      <c r="HN5337" s="341"/>
    </row>
    <row r="5338" spans="220:222" x14ac:dyDescent="0.3">
      <c r="HL5338" s="341"/>
      <c r="HM5338" s="341"/>
      <c r="HN5338" s="341"/>
    </row>
    <row r="5339" spans="220:222" x14ac:dyDescent="0.3">
      <c r="HL5339" s="341"/>
      <c r="HM5339" s="341"/>
      <c r="HN5339" s="341"/>
    </row>
    <row r="5340" spans="220:222" x14ac:dyDescent="0.3">
      <c r="HL5340" s="341"/>
      <c r="HM5340" s="341"/>
      <c r="HN5340" s="341"/>
    </row>
    <row r="5341" spans="220:222" x14ac:dyDescent="0.3">
      <c r="HL5341" s="341"/>
      <c r="HM5341" s="341"/>
      <c r="HN5341" s="341"/>
    </row>
    <row r="5342" spans="220:222" x14ac:dyDescent="0.3">
      <c r="HL5342" s="341"/>
      <c r="HM5342" s="341"/>
      <c r="HN5342" s="341"/>
    </row>
    <row r="5343" spans="220:222" x14ac:dyDescent="0.3">
      <c r="HL5343" s="341"/>
      <c r="HM5343" s="341"/>
      <c r="HN5343" s="341"/>
    </row>
    <row r="5344" spans="220:222" x14ac:dyDescent="0.3">
      <c r="HL5344" s="341"/>
      <c r="HM5344" s="341"/>
      <c r="HN5344" s="341"/>
    </row>
    <row r="5345" spans="220:222" x14ac:dyDescent="0.3">
      <c r="HL5345" s="341"/>
      <c r="HM5345" s="341"/>
      <c r="HN5345" s="341"/>
    </row>
    <row r="5346" spans="220:222" x14ac:dyDescent="0.3">
      <c r="HL5346" s="341"/>
      <c r="HM5346" s="341"/>
      <c r="HN5346" s="341"/>
    </row>
    <row r="5347" spans="220:222" x14ac:dyDescent="0.3">
      <c r="HL5347" s="341"/>
      <c r="HM5347" s="341"/>
      <c r="HN5347" s="341"/>
    </row>
    <row r="5348" spans="220:222" x14ac:dyDescent="0.3">
      <c r="HL5348" s="341"/>
      <c r="HM5348" s="341"/>
      <c r="HN5348" s="341"/>
    </row>
    <row r="5349" spans="220:222" x14ac:dyDescent="0.3">
      <c r="HL5349" s="341"/>
      <c r="HM5349" s="341"/>
      <c r="HN5349" s="341"/>
    </row>
    <row r="5350" spans="220:222" x14ac:dyDescent="0.3">
      <c r="HL5350" s="341"/>
      <c r="HM5350" s="341"/>
      <c r="HN5350" s="341"/>
    </row>
    <row r="5351" spans="220:222" x14ac:dyDescent="0.3">
      <c r="HL5351" s="341"/>
      <c r="HM5351" s="341"/>
      <c r="HN5351" s="341"/>
    </row>
    <row r="5352" spans="220:222" x14ac:dyDescent="0.3">
      <c r="HL5352" s="341"/>
      <c r="HM5352" s="341"/>
      <c r="HN5352" s="341"/>
    </row>
    <row r="5353" spans="220:222" x14ac:dyDescent="0.3">
      <c r="HL5353" s="341"/>
      <c r="HM5353" s="341"/>
      <c r="HN5353" s="341"/>
    </row>
    <row r="5354" spans="220:222" x14ac:dyDescent="0.3">
      <c r="HL5354" s="341"/>
      <c r="HM5354" s="341"/>
      <c r="HN5354" s="341"/>
    </row>
    <row r="5355" spans="220:222" x14ac:dyDescent="0.3">
      <c r="HL5355" s="341"/>
      <c r="HM5355" s="341"/>
      <c r="HN5355" s="341"/>
    </row>
    <row r="5356" spans="220:222" x14ac:dyDescent="0.3">
      <c r="HL5356" s="341"/>
      <c r="HM5356" s="341"/>
      <c r="HN5356" s="341"/>
    </row>
    <row r="5357" spans="220:222" x14ac:dyDescent="0.3">
      <c r="HL5357" s="341"/>
      <c r="HM5357" s="341"/>
      <c r="HN5357" s="341"/>
    </row>
    <row r="5358" spans="220:222" x14ac:dyDescent="0.3">
      <c r="HL5358" s="341"/>
      <c r="HM5358" s="341"/>
      <c r="HN5358" s="341"/>
    </row>
    <row r="5359" spans="220:222" x14ac:dyDescent="0.3">
      <c r="HL5359" s="341"/>
      <c r="HM5359" s="341"/>
      <c r="HN5359" s="341"/>
    </row>
    <row r="5360" spans="220:222" x14ac:dyDescent="0.3">
      <c r="HL5360" s="341"/>
      <c r="HM5360" s="341"/>
      <c r="HN5360" s="341"/>
    </row>
    <row r="5361" spans="220:222" x14ac:dyDescent="0.3">
      <c r="HL5361" s="341"/>
      <c r="HM5361" s="341"/>
      <c r="HN5361" s="341"/>
    </row>
    <row r="5362" spans="220:222" x14ac:dyDescent="0.3">
      <c r="HL5362" s="341"/>
      <c r="HM5362" s="341"/>
      <c r="HN5362" s="341"/>
    </row>
    <row r="5363" spans="220:222" x14ac:dyDescent="0.3">
      <c r="HL5363" s="341"/>
      <c r="HM5363" s="341"/>
      <c r="HN5363" s="341"/>
    </row>
    <row r="5364" spans="220:222" x14ac:dyDescent="0.3">
      <c r="HL5364" s="341"/>
      <c r="HM5364" s="341"/>
      <c r="HN5364" s="341"/>
    </row>
    <row r="5365" spans="220:222" x14ac:dyDescent="0.3">
      <c r="HL5365" s="341"/>
      <c r="HM5365" s="341"/>
      <c r="HN5365" s="341"/>
    </row>
    <row r="5366" spans="220:222" x14ac:dyDescent="0.3">
      <c r="HL5366" s="341"/>
      <c r="HM5366" s="341"/>
      <c r="HN5366" s="341"/>
    </row>
    <row r="5367" spans="220:222" x14ac:dyDescent="0.3">
      <c r="HL5367" s="341"/>
      <c r="HM5367" s="341"/>
      <c r="HN5367" s="341"/>
    </row>
    <row r="5368" spans="220:222" x14ac:dyDescent="0.3">
      <c r="HL5368" s="341"/>
      <c r="HM5368" s="341"/>
      <c r="HN5368" s="341"/>
    </row>
    <row r="5369" spans="220:222" x14ac:dyDescent="0.3">
      <c r="HL5369" s="341"/>
      <c r="HM5369" s="341"/>
      <c r="HN5369" s="341"/>
    </row>
    <row r="5370" spans="220:222" x14ac:dyDescent="0.3">
      <c r="HL5370" s="341"/>
      <c r="HM5370" s="341"/>
      <c r="HN5370" s="341"/>
    </row>
    <row r="5371" spans="220:222" x14ac:dyDescent="0.3">
      <c r="HL5371" s="341"/>
      <c r="HM5371" s="341"/>
      <c r="HN5371" s="341"/>
    </row>
    <row r="5372" spans="220:222" x14ac:dyDescent="0.3">
      <c r="HL5372" s="341"/>
      <c r="HM5372" s="341"/>
      <c r="HN5372" s="341"/>
    </row>
    <row r="5373" spans="220:222" x14ac:dyDescent="0.3">
      <c r="HL5373" s="341"/>
      <c r="HM5373" s="341"/>
      <c r="HN5373" s="341"/>
    </row>
    <row r="5374" spans="220:222" x14ac:dyDescent="0.3">
      <c r="HL5374" s="341"/>
      <c r="HM5374" s="341"/>
      <c r="HN5374" s="341"/>
    </row>
    <row r="5375" spans="220:222" x14ac:dyDescent="0.3">
      <c r="HL5375" s="341"/>
      <c r="HM5375" s="341"/>
      <c r="HN5375" s="341"/>
    </row>
    <row r="5376" spans="220:222" x14ac:dyDescent="0.3">
      <c r="HL5376" s="341"/>
      <c r="HM5376" s="341"/>
      <c r="HN5376" s="341"/>
    </row>
    <row r="5377" spans="220:222" x14ac:dyDescent="0.3">
      <c r="HL5377" s="341"/>
      <c r="HM5377" s="341"/>
      <c r="HN5377" s="341"/>
    </row>
    <row r="5378" spans="220:222" x14ac:dyDescent="0.3">
      <c r="HL5378" s="341"/>
      <c r="HM5378" s="341"/>
      <c r="HN5378" s="341"/>
    </row>
    <row r="5379" spans="220:222" x14ac:dyDescent="0.3">
      <c r="HL5379" s="341"/>
      <c r="HM5379" s="341"/>
      <c r="HN5379" s="341"/>
    </row>
    <row r="5380" spans="220:222" x14ac:dyDescent="0.3">
      <c r="HL5380" s="341"/>
      <c r="HM5380" s="341"/>
      <c r="HN5380" s="341"/>
    </row>
    <row r="5381" spans="220:222" x14ac:dyDescent="0.3">
      <c r="HL5381" s="341"/>
      <c r="HM5381" s="341"/>
      <c r="HN5381" s="341"/>
    </row>
    <row r="5382" spans="220:222" x14ac:dyDescent="0.3">
      <c r="HL5382" s="341"/>
      <c r="HM5382" s="341"/>
      <c r="HN5382" s="341"/>
    </row>
    <row r="5383" spans="220:222" x14ac:dyDescent="0.3">
      <c r="HL5383" s="341"/>
      <c r="HM5383" s="341"/>
      <c r="HN5383" s="341"/>
    </row>
    <row r="5384" spans="220:222" x14ac:dyDescent="0.3">
      <c r="HL5384" s="341"/>
      <c r="HM5384" s="341"/>
      <c r="HN5384" s="341"/>
    </row>
    <row r="5385" spans="220:222" x14ac:dyDescent="0.3">
      <c r="HL5385" s="341"/>
      <c r="HM5385" s="341"/>
      <c r="HN5385" s="341"/>
    </row>
    <row r="5386" spans="220:222" x14ac:dyDescent="0.3">
      <c r="HL5386" s="341"/>
      <c r="HM5386" s="341"/>
      <c r="HN5386" s="341"/>
    </row>
    <row r="5387" spans="220:222" x14ac:dyDescent="0.3">
      <c r="HL5387" s="341"/>
      <c r="HM5387" s="341"/>
      <c r="HN5387" s="341"/>
    </row>
    <row r="5388" spans="220:222" x14ac:dyDescent="0.3">
      <c r="HL5388" s="341"/>
      <c r="HM5388" s="341"/>
      <c r="HN5388" s="341"/>
    </row>
    <row r="5389" spans="220:222" x14ac:dyDescent="0.3">
      <c r="HL5389" s="341"/>
      <c r="HM5389" s="341"/>
      <c r="HN5389" s="341"/>
    </row>
    <row r="5390" spans="220:222" x14ac:dyDescent="0.3">
      <c r="HL5390" s="341"/>
      <c r="HM5390" s="341"/>
      <c r="HN5390" s="341"/>
    </row>
    <row r="5391" spans="220:222" x14ac:dyDescent="0.3">
      <c r="HL5391" s="341"/>
      <c r="HM5391" s="341"/>
      <c r="HN5391" s="341"/>
    </row>
    <row r="5392" spans="220:222" x14ac:dyDescent="0.3">
      <c r="HL5392" s="341"/>
      <c r="HM5392" s="341"/>
      <c r="HN5392" s="341"/>
    </row>
    <row r="5393" spans="220:222" x14ac:dyDescent="0.3">
      <c r="HL5393" s="341"/>
      <c r="HM5393" s="341"/>
      <c r="HN5393" s="341"/>
    </row>
    <row r="5394" spans="220:222" x14ac:dyDescent="0.3">
      <c r="HL5394" s="341"/>
      <c r="HM5394" s="341"/>
      <c r="HN5394" s="341"/>
    </row>
    <row r="5395" spans="220:222" x14ac:dyDescent="0.3">
      <c r="HL5395" s="341"/>
      <c r="HM5395" s="341"/>
      <c r="HN5395" s="341"/>
    </row>
    <row r="5396" spans="220:222" x14ac:dyDescent="0.3">
      <c r="HL5396" s="341"/>
      <c r="HM5396" s="341"/>
      <c r="HN5396" s="341"/>
    </row>
    <row r="5397" spans="220:222" x14ac:dyDescent="0.3">
      <c r="HL5397" s="341"/>
      <c r="HM5397" s="341"/>
      <c r="HN5397" s="341"/>
    </row>
    <row r="5398" spans="220:222" x14ac:dyDescent="0.3">
      <c r="HL5398" s="341"/>
      <c r="HM5398" s="341"/>
      <c r="HN5398" s="341"/>
    </row>
    <row r="5399" spans="220:222" x14ac:dyDescent="0.3">
      <c r="HL5399" s="341"/>
      <c r="HM5399" s="341"/>
      <c r="HN5399" s="341"/>
    </row>
    <row r="5400" spans="220:222" x14ac:dyDescent="0.3">
      <c r="HL5400" s="341"/>
      <c r="HM5400" s="341"/>
      <c r="HN5400" s="341"/>
    </row>
    <row r="5401" spans="220:222" x14ac:dyDescent="0.3">
      <c r="HL5401" s="341"/>
      <c r="HM5401" s="341"/>
      <c r="HN5401" s="341"/>
    </row>
    <row r="5402" spans="220:222" x14ac:dyDescent="0.3">
      <c r="HL5402" s="341"/>
      <c r="HM5402" s="341"/>
      <c r="HN5402" s="341"/>
    </row>
    <row r="5403" spans="220:222" x14ac:dyDescent="0.3">
      <c r="HL5403" s="341"/>
      <c r="HM5403" s="341"/>
      <c r="HN5403" s="341"/>
    </row>
    <row r="5404" spans="220:222" x14ac:dyDescent="0.3">
      <c r="HL5404" s="341"/>
      <c r="HM5404" s="341"/>
      <c r="HN5404" s="341"/>
    </row>
    <row r="5405" spans="220:222" x14ac:dyDescent="0.3">
      <c r="HL5405" s="341"/>
      <c r="HM5405" s="341"/>
      <c r="HN5405" s="341"/>
    </row>
    <row r="5406" spans="220:222" x14ac:dyDescent="0.3">
      <c r="HL5406" s="341"/>
      <c r="HM5406" s="341"/>
      <c r="HN5406" s="341"/>
    </row>
    <row r="5407" spans="220:222" x14ac:dyDescent="0.3">
      <c r="HL5407" s="341"/>
      <c r="HM5407" s="341"/>
      <c r="HN5407" s="341"/>
    </row>
    <row r="5408" spans="220:222" x14ac:dyDescent="0.3">
      <c r="HL5408" s="341"/>
      <c r="HM5408" s="341"/>
      <c r="HN5408" s="341"/>
    </row>
    <row r="5409" spans="220:222" x14ac:dyDescent="0.3">
      <c r="HL5409" s="341"/>
      <c r="HM5409" s="341"/>
      <c r="HN5409" s="341"/>
    </row>
    <row r="5410" spans="220:222" x14ac:dyDescent="0.3">
      <c r="HL5410" s="341"/>
      <c r="HM5410" s="341"/>
      <c r="HN5410" s="341"/>
    </row>
    <row r="5411" spans="220:222" x14ac:dyDescent="0.3">
      <c r="HL5411" s="341"/>
      <c r="HM5411" s="341"/>
      <c r="HN5411" s="341"/>
    </row>
    <row r="5412" spans="220:222" x14ac:dyDescent="0.3">
      <c r="HL5412" s="341"/>
      <c r="HM5412" s="341"/>
      <c r="HN5412" s="341"/>
    </row>
    <row r="5413" spans="220:222" x14ac:dyDescent="0.3">
      <c r="HL5413" s="341"/>
      <c r="HM5413" s="341"/>
      <c r="HN5413" s="341"/>
    </row>
    <row r="5414" spans="220:222" x14ac:dyDescent="0.3">
      <c r="HL5414" s="341"/>
      <c r="HM5414" s="341"/>
      <c r="HN5414" s="341"/>
    </row>
    <row r="5415" spans="220:222" x14ac:dyDescent="0.3">
      <c r="HL5415" s="341"/>
      <c r="HM5415" s="341"/>
      <c r="HN5415" s="341"/>
    </row>
    <row r="5416" spans="220:222" x14ac:dyDescent="0.3">
      <c r="HL5416" s="341"/>
      <c r="HM5416" s="341"/>
      <c r="HN5416" s="341"/>
    </row>
    <row r="5417" spans="220:222" x14ac:dyDescent="0.3">
      <c r="HL5417" s="341"/>
      <c r="HM5417" s="341"/>
      <c r="HN5417" s="341"/>
    </row>
    <row r="5418" spans="220:222" x14ac:dyDescent="0.3">
      <c r="HL5418" s="341"/>
      <c r="HM5418" s="341"/>
      <c r="HN5418" s="341"/>
    </row>
    <row r="5419" spans="220:222" x14ac:dyDescent="0.3">
      <c r="HL5419" s="341"/>
      <c r="HM5419" s="341"/>
      <c r="HN5419" s="341"/>
    </row>
    <row r="5420" spans="220:222" x14ac:dyDescent="0.3">
      <c r="HL5420" s="341"/>
      <c r="HM5420" s="341"/>
      <c r="HN5420" s="341"/>
    </row>
    <row r="5421" spans="220:222" x14ac:dyDescent="0.3">
      <c r="HL5421" s="341"/>
      <c r="HM5421" s="341"/>
      <c r="HN5421" s="341"/>
    </row>
    <row r="5422" spans="220:222" x14ac:dyDescent="0.3">
      <c r="HL5422" s="341"/>
      <c r="HM5422" s="341"/>
      <c r="HN5422" s="341"/>
    </row>
    <row r="5423" spans="220:222" x14ac:dyDescent="0.3">
      <c r="HL5423" s="341"/>
      <c r="HM5423" s="341"/>
      <c r="HN5423" s="341"/>
    </row>
    <row r="5424" spans="220:222" x14ac:dyDescent="0.3">
      <c r="HL5424" s="341"/>
      <c r="HM5424" s="341"/>
      <c r="HN5424" s="341"/>
    </row>
    <row r="5425" spans="220:222" x14ac:dyDescent="0.3">
      <c r="HL5425" s="341"/>
      <c r="HM5425" s="341"/>
      <c r="HN5425" s="341"/>
    </row>
    <row r="5426" spans="220:222" x14ac:dyDescent="0.3">
      <c r="HL5426" s="341"/>
      <c r="HM5426" s="341"/>
      <c r="HN5426" s="341"/>
    </row>
    <row r="5427" spans="220:222" x14ac:dyDescent="0.3">
      <c r="HL5427" s="341"/>
      <c r="HM5427" s="341"/>
      <c r="HN5427" s="341"/>
    </row>
    <row r="5428" spans="220:222" x14ac:dyDescent="0.3">
      <c r="HL5428" s="341"/>
      <c r="HM5428" s="341"/>
      <c r="HN5428" s="341"/>
    </row>
    <row r="5429" spans="220:222" x14ac:dyDescent="0.3">
      <c r="HL5429" s="341"/>
      <c r="HM5429" s="341"/>
      <c r="HN5429" s="341"/>
    </row>
    <row r="5430" spans="220:222" x14ac:dyDescent="0.3">
      <c r="HL5430" s="341"/>
      <c r="HM5430" s="341"/>
      <c r="HN5430" s="341"/>
    </row>
    <row r="5431" spans="220:222" x14ac:dyDescent="0.3">
      <c r="HL5431" s="341"/>
      <c r="HM5431" s="341"/>
      <c r="HN5431" s="341"/>
    </row>
    <row r="5432" spans="220:222" x14ac:dyDescent="0.3">
      <c r="HL5432" s="341"/>
      <c r="HM5432" s="341"/>
      <c r="HN5432" s="341"/>
    </row>
    <row r="5433" spans="220:222" x14ac:dyDescent="0.3">
      <c r="HL5433" s="341"/>
      <c r="HM5433" s="341"/>
      <c r="HN5433" s="341"/>
    </row>
    <row r="5434" spans="220:222" x14ac:dyDescent="0.3">
      <c r="HL5434" s="341"/>
      <c r="HM5434" s="341"/>
      <c r="HN5434" s="341"/>
    </row>
    <row r="5435" spans="220:222" x14ac:dyDescent="0.3">
      <c r="HL5435" s="341"/>
      <c r="HM5435" s="341"/>
      <c r="HN5435" s="341"/>
    </row>
    <row r="5436" spans="220:222" x14ac:dyDescent="0.3">
      <c r="HL5436" s="341"/>
      <c r="HM5436" s="341"/>
      <c r="HN5436" s="341"/>
    </row>
    <row r="5437" spans="220:222" x14ac:dyDescent="0.3">
      <c r="HL5437" s="341"/>
      <c r="HM5437" s="341"/>
      <c r="HN5437" s="341"/>
    </row>
    <row r="5438" spans="220:222" x14ac:dyDescent="0.3">
      <c r="HL5438" s="341"/>
      <c r="HM5438" s="341"/>
      <c r="HN5438" s="341"/>
    </row>
    <row r="5439" spans="220:222" x14ac:dyDescent="0.3">
      <c r="HL5439" s="341"/>
      <c r="HM5439" s="341"/>
      <c r="HN5439" s="341"/>
    </row>
    <row r="5440" spans="220:222" x14ac:dyDescent="0.3">
      <c r="HL5440" s="341"/>
      <c r="HM5440" s="341"/>
      <c r="HN5440" s="341"/>
    </row>
    <row r="5441" spans="220:222" x14ac:dyDescent="0.3">
      <c r="HL5441" s="341"/>
      <c r="HM5441" s="341"/>
      <c r="HN5441" s="341"/>
    </row>
    <row r="5442" spans="220:222" x14ac:dyDescent="0.3">
      <c r="HL5442" s="341"/>
      <c r="HM5442" s="341"/>
      <c r="HN5442" s="341"/>
    </row>
    <row r="5443" spans="220:222" x14ac:dyDescent="0.3">
      <c r="HL5443" s="341"/>
      <c r="HM5443" s="341"/>
      <c r="HN5443" s="341"/>
    </row>
    <row r="5444" spans="220:222" x14ac:dyDescent="0.3">
      <c r="HL5444" s="341"/>
      <c r="HM5444" s="341"/>
      <c r="HN5444" s="341"/>
    </row>
    <row r="5445" spans="220:222" x14ac:dyDescent="0.3">
      <c r="HL5445" s="341"/>
      <c r="HM5445" s="341"/>
      <c r="HN5445" s="341"/>
    </row>
    <row r="5446" spans="220:222" x14ac:dyDescent="0.3">
      <c r="HL5446" s="341"/>
      <c r="HM5446" s="341"/>
      <c r="HN5446" s="341"/>
    </row>
    <row r="5447" spans="220:222" x14ac:dyDescent="0.3">
      <c r="HL5447" s="341"/>
      <c r="HM5447" s="341"/>
      <c r="HN5447" s="341"/>
    </row>
    <row r="5448" spans="220:222" x14ac:dyDescent="0.3">
      <c r="HL5448" s="341"/>
      <c r="HM5448" s="341"/>
      <c r="HN5448" s="341"/>
    </row>
    <row r="5449" spans="220:222" x14ac:dyDescent="0.3">
      <c r="HL5449" s="341"/>
      <c r="HM5449" s="341"/>
      <c r="HN5449" s="341"/>
    </row>
    <row r="5450" spans="220:222" x14ac:dyDescent="0.3">
      <c r="HL5450" s="341"/>
      <c r="HM5450" s="341"/>
      <c r="HN5450" s="341"/>
    </row>
    <row r="5451" spans="220:222" x14ac:dyDescent="0.3">
      <c r="HL5451" s="341"/>
      <c r="HM5451" s="341"/>
      <c r="HN5451" s="341"/>
    </row>
    <row r="5452" spans="220:222" x14ac:dyDescent="0.3">
      <c r="HL5452" s="341"/>
      <c r="HM5452" s="341"/>
      <c r="HN5452" s="341"/>
    </row>
    <row r="5453" spans="220:222" x14ac:dyDescent="0.3">
      <c r="HL5453" s="341"/>
      <c r="HM5453" s="341"/>
      <c r="HN5453" s="341"/>
    </row>
    <row r="5454" spans="220:222" x14ac:dyDescent="0.3">
      <c r="HL5454" s="341"/>
      <c r="HM5454" s="341"/>
      <c r="HN5454" s="341"/>
    </row>
    <row r="5455" spans="220:222" x14ac:dyDescent="0.3">
      <c r="HL5455" s="341"/>
      <c r="HM5455" s="341"/>
      <c r="HN5455" s="341"/>
    </row>
    <row r="5456" spans="220:222" x14ac:dyDescent="0.3">
      <c r="HL5456" s="341"/>
      <c r="HM5456" s="341"/>
      <c r="HN5456" s="341"/>
    </row>
    <row r="5457" spans="220:222" x14ac:dyDescent="0.3">
      <c r="HL5457" s="341"/>
      <c r="HM5457" s="341"/>
      <c r="HN5457" s="341"/>
    </row>
    <row r="5458" spans="220:222" x14ac:dyDescent="0.3">
      <c r="HL5458" s="341"/>
      <c r="HM5458" s="341"/>
      <c r="HN5458" s="341"/>
    </row>
    <row r="5459" spans="220:222" x14ac:dyDescent="0.3">
      <c r="HL5459" s="341"/>
      <c r="HM5459" s="341"/>
      <c r="HN5459" s="341"/>
    </row>
    <row r="5460" spans="220:222" x14ac:dyDescent="0.3">
      <c r="HL5460" s="341"/>
      <c r="HM5460" s="341"/>
      <c r="HN5460" s="341"/>
    </row>
    <row r="5461" spans="220:222" x14ac:dyDescent="0.3">
      <c r="HL5461" s="341"/>
      <c r="HM5461" s="341"/>
      <c r="HN5461" s="341"/>
    </row>
    <row r="5462" spans="220:222" x14ac:dyDescent="0.3">
      <c r="HL5462" s="341"/>
      <c r="HM5462" s="341"/>
      <c r="HN5462" s="341"/>
    </row>
    <row r="5463" spans="220:222" x14ac:dyDescent="0.3">
      <c r="HL5463" s="341"/>
      <c r="HM5463" s="341"/>
      <c r="HN5463" s="341"/>
    </row>
    <row r="5464" spans="220:222" x14ac:dyDescent="0.3">
      <c r="HL5464" s="341"/>
      <c r="HM5464" s="341"/>
      <c r="HN5464" s="341"/>
    </row>
    <row r="5465" spans="220:222" x14ac:dyDescent="0.3">
      <c r="HL5465" s="341"/>
      <c r="HM5465" s="341"/>
      <c r="HN5465" s="341"/>
    </row>
    <row r="5466" spans="220:222" x14ac:dyDescent="0.3">
      <c r="HL5466" s="341"/>
      <c r="HM5466" s="341"/>
      <c r="HN5466" s="341"/>
    </row>
    <row r="5467" spans="220:222" x14ac:dyDescent="0.3">
      <c r="HL5467" s="341"/>
      <c r="HM5467" s="341"/>
      <c r="HN5467" s="341"/>
    </row>
    <row r="5468" spans="220:222" x14ac:dyDescent="0.3">
      <c r="HL5468" s="341"/>
      <c r="HM5468" s="341"/>
      <c r="HN5468" s="341"/>
    </row>
    <row r="5469" spans="220:222" x14ac:dyDescent="0.3">
      <c r="HL5469" s="341"/>
      <c r="HM5469" s="341"/>
      <c r="HN5469" s="341"/>
    </row>
    <row r="5470" spans="220:222" x14ac:dyDescent="0.3">
      <c r="HL5470" s="341"/>
      <c r="HM5470" s="341"/>
      <c r="HN5470" s="341"/>
    </row>
    <row r="5471" spans="220:222" x14ac:dyDescent="0.3">
      <c r="HL5471" s="341"/>
      <c r="HM5471" s="341"/>
      <c r="HN5471" s="341"/>
    </row>
    <row r="5472" spans="220:222" x14ac:dyDescent="0.3">
      <c r="HL5472" s="341"/>
      <c r="HM5472" s="341"/>
      <c r="HN5472" s="341"/>
    </row>
    <row r="5473" spans="220:222" x14ac:dyDescent="0.3">
      <c r="HL5473" s="341"/>
      <c r="HM5473" s="341"/>
      <c r="HN5473" s="341"/>
    </row>
    <row r="5474" spans="220:222" x14ac:dyDescent="0.3">
      <c r="HL5474" s="341"/>
      <c r="HM5474" s="341"/>
      <c r="HN5474" s="341"/>
    </row>
    <row r="5475" spans="220:222" x14ac:dyDescent="0.3">
      <c r="HL5475" s="341"/>
      <c r="HM5475" s="341"/>
      <c r="HN5475" s="341"/>
    </row>
    <row r="5476" spans="220:222" x14ac:dyDescent="0.3">
      <c r="HL5476" s="341"/>
      <c r="HM5476" s="341"/>
      <c r="HN5476" s="341"/>
    </row>
    <row r="5477" spans="220:222" x14ac:dyDescent="0.3">
      <c r="HL5477" s="341"/>
      <c r="HM5477" s="341"/>
      <c r="HN5477" s="341"/>
    </row>
    <row r="5478" spans="220:222" x14ac:dyDescent="0.3">
      <c r="HL5478" s="341"/>
      <c r="HM5478" s="341"/>
      <c r="HN5478" s="341"/>
    </row>
    <row r="5479" spans="220:222" x14ac:dyDescent="0.3">
      <c r="HL5479" s="341"/>
      <c r="HM5479" s="341"/>
      <c r="HN5479" s="341"/>
    </row>
    <row r="5480" spans="220:222" x14ac:dyDescent="0.3">
      <c r="HL5480" s="341"/>
      <c r="HM5480" s="341"/>
      <c r="HN5480" s="341"/>
    </row>
    <row r="5481" spans="220:222" x14ac:dyDescent="0.3">
      <c r="HL5481" s="341"/>
      <c r="HM5481" s="341"/>
      <c r="HN5481" s="341"/>
    </row>
    <row r="5482" spans="220:222" x14ac:dyDescent="0.3">
      <c r="HL5482" s="341"/>
      <c r="HM5482" s="341"/>
      <c r="HN5482" s="341"/>
    </row>
    <row r="5483" spans="220:222" x14ac:dyDescent="0.3">
      <c r="HL5483" s="341"/>
      <c r="HM5483" s="341"/>
      <c r="HN5483" s="341"/>
    </row>
    <row r="5484" spans="220:222" x14ac:dyDescent="0.3">
      <c r="HL5484" s="341"/>
      <c r="HM5484" s="341"/>
      <c r="HN5484" s="341"/>
    </row>
    <row r="5485" spans="220:222" x14ac:dyDescent="0.3">
      <c r="HL5485" s="341"/>
      <c r="HM5485" s="341"/>
      <c r="HN5485" s="341"/>
    </row>
    <row r="5486" spans="220:222" x14ac:dyDescent="0.3">
      <c r="HL5486" s="341"/>
      <c r="HM5486" s="341"/>
      <c r="HN5486" s="341"/>
    </row>
    <row r="5487" spans="220:222" x14ac:dyDescent="0.3">
      <c r="HL5487" s="341"/>
      <c r="HM5487" s="341"/>
      <c r="HN5487" s="341"/>
    </row>
    <row r="5488" spans="220:222" x14ac:dyDescent="0.3">
      <c r="HL5488" s="341"/>
      <c r="HM5488" s="341"/>
      <c r="HN5488" s="341"/>
    </row>
    <row r="5489" spans="220:222" x14ac:dyDescent="0.3">
      <c r="HL5489" s="341"/>
      <c r="HM5489" s="341"/>
      <c r="HN5489" s="341"/>
    </row>
    <row r="5490" spans="220:222" x14ac:dyDescent="0.3">
      <c r="HL5490" s="341"/>
      <c r="HM5490" s="341"/>
      <c r="HN5490" s="341"/>
    </row>
    <row r="5491" spans="220:222" x14ac:dyDescent="0.3">
      <c r="HL5491" s="341"/>
      <c r="HM5491" s="341"/>
      <c r="HN5491" s="341"/>
    </row>
    <row r="5492" spans="220:222" x14ac:dyDescent="0.3">
      <c r="HL5492" s="341"/>
      <c r="HM5492" s="341"/>
      <c r="HN5492" s="341"/>
    </row>
    <row r="5493" spans="220:222" x14ac:dyDescent="0.3">
      <c r="HL5493" s="341"/>
      <c r="HM5493" s="341"/>
      <c r="HN5493" s="341"/>
    </row>
    <row r="5494" spans="220:222" x14ac:dyDescent="0.3">
      <c r="HL5494" s="341"/>
      <c r="HM5494" s="341"/>
      <c r="HN5494" s="341"/>
    </row>
    <row r="5495" spans="220:222" x14ac:dyDescent="0.3">
      <c r="HL5495" s="341"/>
      <c r="HM5495" s="341"/>
      <c r="HN5495" s="341"/>
    </row>
    <row r="5496" spans="220:222" x14ac:dyDescent="0.3">
      <c r="HL5496" s="341"/>
      <c r="HM5496" s="341"/>
      <c r="HN5496" s="341"/>
    </row>
    <row r="5497" spans="220:222" x14ac:dyDescent="0.3">
      <c r="HL5497" s="341"/>
      <c r="HM5497" s="341"/>
      <c r="HN5497" s="341"/>
    </row>
    <row r="5498" spans="220:222" x14ac:dyDescent="0.3">
      <c r="HL5498" s="341"/>
      <c r="HM5498" s="341"/>
      <c r="HN5498" s="341"/>
    </row>
    <row r="5499" spans="220:222" x14ac:dyDescent="0.3">
      <c r="HL5499" s="341"/>
      <c r="HM5499" s="341"/>
      <c r="HN5499" s="341"/>
    </row>
    <row r="5500" spans="220:222" x14ac:dyDescent="0.3">
      <c r="HL5500" s="341"/>
      <c r="HM5500" s="341"/>
      <c r="HN5500" s="341"/>
    </row>
    <row r="5501" spans="220:222" x14ac:dyDescent="0.3">
      <c r="HL5501" s="341"/>
      <c r="HM5501" s="341"/>
      <c r="HN5501" s="341"/>
    </row>
    <row r="5502" spans="220:222" x14ac:dyDescent="0.3">
      <c r="HL5502" s="341"/>
      <c r="HM5502" s="341"/>
      <c r="HN5502" s="341"/>
    </row>
    <row r="5503" spans="220:222" x14ac:dyDescent="0.3">
      <c r="HL5503" s="341"/>
      <c r="HM5503" s="341"/>
      <c r="HN5503" s="341"/>
    </row>
    <row r="5504" spans="220:222" x14ac:dyDescent="0.3">
      <c r="HL5504" s="341"/>
      <c r="HM5504" s="341"/>
      <c r="HN5504" s="341"/>
    </row>
    <row r="5505" spans="220:222" x14ac:dyDescent="0.3">
      <c r="HL5505" s="341"/>
      <c r="HM5505" s="341"/>
      <c r="HN5505" s="341"/>
    </row>
    <row r="5506" spans="220:222" x14ac:dyDescent="0.3">
      <c r="HL5506" s="341"/>
      <c r="HM5506" s="341"/>
      <c r="HN5506" s="341"/>
    </row>
    <row r="5507" spans="220:222" x14ac:dyDescent="0.3">
      <c r="HL5507" s="341"/>
      <c r="HM5507" s="341"/>
      <c r="HN5507" s="341"/>
    </row>
    <row r="5508" spans="220:222" x14ac:dyDescent="0.3">
      <c r="HL5508" s="341"/>
      <c r="HM5508" s="341"/>
      <c r="HN5508" s="341"/>
    </row>
    <row r="5509" spans="220:222" x14ac:dyDescent="0.3">
      <c r="HL5509" s="341"/>
      <c r="HM5509" s="341"/>
      <c r="HN5509" s="341"/>
    </row>
    <row r="5510" spans="220:222" x14ac:dyDescent="0.3">
      <c r="HL5510" s="341"/>
      <c r="HM5510" s="341"/>
      <c r="HN5510" s="341"/>
    </row>
    <row r="5511" spans="220:222" x14ac:dyDescent="0.3">
      <c r="HL5511" s="341"/>
      <c r="HM5511" s="341"/>
      <c r="HN5511" s="341"/>
    </row>
    <row r="5512" spans="220:222" x14ac:dyDescent="0.3">
      <c r="HL5512" s="341"/>
      <c r="HM5512" s="341"/>
      <c r="HN5512" s="341"/>
    </row>
    <row r="5513" spans="220:222" x14ac:dyDescent="0.3">
      <c r="HL5513" s="341"/>
      <c r="HM5513" s="341"/>
      <c r="HN5513" s="341"/>
    </row>
    <row r="5514" spans="220:222" x14ac:dyDescent="0.3">
      <c r="HL5514" s="341"/>
      <c r="HM5514" s="341"/>
      <c r="HN5514" s="341"/>
    </row>
    <row r="5515" spans="220:222" x14ac:dyDescent="0.3">
      <c r="HL5515" s="341"/>
      <c r="HM5515" s="341"/>
      <c r="HN5515" s="341"/>
    </row>
    <row r="5516" spans="220:222" x14ac:dyDescent="0.3">
      <c r="HL5516" s="341"/>
      <c r="HM5516" s="341"/>
      <c r="HN5516" s="341"/>
    </row>
    <row r="5517" spans="220:222" x14ac:dyDescent="0.3">
      <c r="HL5517" s="341"/>
      <c r="HM5517" s="341"/>
      <c r="HN5517" s="341"/>
    </row>
    <row r="5518" spans="220:222" x14ac:dyDescent="0.3">
      <c r="HL5518" s="341"/>
      <c r="HM5518" s="341"/>
      <c r="HN5518" s="341"/>
    </row>
    <row r="5519" spans="220:222" x14ac:dyDescent="0.3">
      <c r="HL5519" s="341"/>
      <c r="HM5519" s="341"/>
      <c r="HN5519" s="341"/>
    </row>
    <row r="5520" spans="220:222" x14ac:dyDescent="0.3">
      <c r="HL5520" s="341"/>
      <c r="HM5520" s="341"/>
      <c r="HN5520" s="341"/>
    </row>
    <row r="5521" spans="220:222" x14ac:dyDescent="0.3">
      <c r="HL5521" s="341"/>
      <c r="HM5521" s="341"/>
      <c r="HN5521" s="341"/>
    </row>
    <row r="5522" spans="220:222" x14ac:dyDescent="0.3">
      <c r="HL5522" s="341"/>
      <c r="HM5522" s="341"/>
      <c r="HN5522" s="341"/>
    </row>
    <row r="5523" spans="220:222" x14ac:dyDescent="0.3">
      <c r="HL5523" s="341"/>
      <c r="HM5523" s="341"/>
      <c r="HN5523" s="341"/>
    </row>
    <row r="5524" spans="220:222" x14ac:dyDescent="0.3">
      <c r="HL5524" s="341"/>
      <c r="HM5524" s="341"/>
      <c r="HN5524" s="341"/>
    </row>
    <row r="5525" spans="220:222" x14ac:dyDescent="0.3">
      <c r="HL5525" s="341"/>
      <c r="HM5525" s="341"/>
      <c r="HN5525" s="341"/>
    </row>
    <row r="5526" spans="220:222" x14ac:dyDescent="0.3">
      <c r="HL5526" s="341"/>
      <c r="HM5526" s="341"/>
      <c r="HN5526" s="341"/>
    </row>
    <row r="5527" spans="220:222" x14ac:dyDescent="0.3">
      <c r="HL5527" s="341"/>
      <c r="HM5527" s="341"/>
      <c r="HN5527" s="341"/>
    </row>
    <row r="5528" spans="220:222" x14ac:dyDescent="0.3">
      <c r="HL5528" s="341"/>
      <c r="HM5528" s="341"/>
      <c r="HN5528" s="341"/>
    </row>
    <row r="5529" spans="220:222" x14ac:dyDescent="0.3">
      <c r="HL5529" s="341"/>
      <c r="HM5529" s="341"/>
      <c r="HN5529" s="341"/>
    </row>
    <row r="5530" spans="220:222" x14ac:dyDescent="0.3">
      <c r="HL5530" s="341"/>
      <c r="HM5530" s="341"/>
      <c r="HN5530" s="341"/>
    </row>
    <row r="5531" spans="220:222" x14ac:dyDescent="0.3">
      <c r="HL5531" s="341"/>
      <c r="HM5531" s="341"/>
      <c r="HN5531" s="341"/>
    </row>
    <row r="5532" spans="220:222" x14ac:dyDescent="0.3">
      <c r="HL5532" s="341"/>
      <c r="HM5532" s="341"/>
      <c r="HN5532" s="341"/>
    </row>
    <row r="5533" spans="220:222" x14ac:dyDescent="0.3">
      <c r="HL5533" s="341"/>
      <c r="HM5533" s="341"/>
      <c r="HN5533" s="341"/>
    </row>
    <row r="5534" spans="220:222" x14ac:dyDescent="0.3">
      <c r="HL5534" s="341"/>
      <c r="HM5534" s="341"/>
      <c r="HN5534" s="341"/>
    </row>
    <row r="5535" spans="220:222" x14ac:dyDescent="0.3">
      <c r="HL5535" s="341"/>
      <c r="HM5535" s="341"/>
      <c r="HN5535" s="341"/>
    </row>
    <row r="5536" spans="220:222" x14ac:dyDescent="0.3">
      <c r="HL5536" s="341"/>
      <c r="HM5536" s="341"/>
      <c r="HN5536" s="341"/>
    </row>
    <row r="5537" spans="220:222" x14ac:dyDescent="0.3">
      <c r="HL5537" s="341"/>
      <c r="HM5537" s="341"/>
      <c r="HN5537" s="341"/>
    </row>
    <row r="5538" spans="220:222" x14ac:dyDescent="0.3">
      <c r="HL5538" s="341"/>
      <c r="HM5538" s="341"/>
      <c r="HN5538" s="341"/>
    </row>
    <row r="5539" spans="220:222" x14ac:dyDescent="0.3">
      <c r="HL5539" s="341"/>
      <c r="HM5539" s="341"/>
      <c r="HN5539" s="341"/>
    </row>
    <row r="5540" spans="220:222" x14ac:dyDescent="0.3">
      <c r="HL5540" s="341"/>
      <c r="HM5540" s="341"/>
      <c r="HN5540" s="341"/>
    </row>
    <row r="5541" spans="220:222" x14ac:dyDescent="0.3">
      <c r="HL5541" s="341"/>
      <c r="HM5541" s="341"/>
      <c r="HN5541" s="341"/>
    </row>
    <row r="5542" spans="220:222" x14ac:dyDescent="0.3">
      <c r="HL5542" s="341"/>
      <c r="HM5542" s="341"/>
      <c r="HN5542" s="341"/>
    </row>
    <row r="5543" spans="220:222" x14ac:dyDescent="0.3">
      <c r="HL5543" s="341"/>
      <c r="HM5543" s="341"/>
      <c r="HN5543" s="341"/>
    </row>
    <row r="5544" spans="220:222" x14ac:dyDescent="0.3">
      <c r="HL5544" s="341"/>
      <c r="HM5544" s="341"/>
      <c r="HN5544" s="341"/>
    </row>
    <row r="5545" spans="220:222" x14ac:dyDescent="0.3">
      <c r="HL5545" s="341"/>
      <c r="HM5545" s="341"/>
      <c r="HN5545" s="341"/>
    </row>
    <row r="5546" spans="220:222" x14ac:dyDescent="0.3">
      <c r="HL5546" s="341"/>
      <c r="HM5546" s="341"/>
      <c r="HN5546" s="341"/>
    </row>
    <row r="5547" spans="220:222" x14ac:dyDescent="0.3">
      <c r="HL5547" s="341"/>
      <c r="HM5547" s="341"/>
      <c r="HN5547" s="341"/>
    </row>
    <row r="5548" spans="220:222" x14ac:dyDescent="0.3">
      <c r="HL5548" s="341"/>
      <c r="HM5548" s="341"/>
      <c r="HN5548" s="341"/>
    </row>
    <row r="5549" spans="220:222" x14ac:dyDescent="0.3">
      <c r="HL5549" s="341"/>
      <c r="HM5549" s="341"/>
      <c r="HN5549" s="341"/>
    </row>
    <row r="5550" spans="220:222" x14ac:dyDescent="0.3">
      <c r="HL5550" s="341"/>
      <c r="HM5550" s="341"/>
      <c r="HN5550" s="341"/>
    </row>
    <row r="5551" spans="220:222" x14ac:dyDescent="0.3">
      <c r="HL5551" s="341"/>
      <c r="HM5551" s="341"/>
      <c r="HN5551" s="341"/>
    </row>
    <row r="5552" spans="220:222" x14ac:dyDescent="0.3">
      <c r="HL5552" s="341"/>
      <c r="HM5552" s="341"/>
      <c r="HN5552" s="341"/>
    </row>
    <row r="5553" spans="220:222" x14ac:dyDescent="0.3">
      <c r="HL5553" s="341"/>
      <c r="HM5553" s="341"/>
      <c r="HN5553" s="341"/>
    </row>
    <row r="5554" spans="220:222" x14ac:dyDescent="0.3">
      <c r="HL5554" s="341"/>
      <c r="HM5554" s="341"/>
      <c r="HN5554" s="341"/>
    </row>
    <row r="5555" spans="220:222" x14ac:dyDescent="0.3">
      <c r="HL5555" s="341"/>
      <c r="HM5555" s="341"/>
      <c r="HN5555" s="341"/>
    </row>
    <row r="5556" spans="220:222" x14ac:dyDescent="0.3">
      <c r="HL5556" s="341"/>
      <c r="HM5556" s="341"/>
      <c r="HN5556" s="341"/>
    </row>
    <row r="5557" spans="220:222" x14ac:dyDescent="0.3">
      <c r="HL5557" s="341"/>
      <c r="HM5557" s="341"/>
      <c r="HN5557" s="341"/>
    </row>
    <row r="5558" spans="220:222" x14ac:dyDescent="0.3">
      <c r="HL5558" s="341"/>
      <c r="HM5558" s="341"/>
      <c r="HN5558" s="341"/>
    </row>
    <row r="5559" spans="220:222" x14ac:dyDescent="0.3">
      <c r="HL5559" s="341"/>
      <c r="HM5559" s="341"/>
      <c r="HN5559" s="341"/>
    </row>
    <row r="5560" spans="220:222" x14ac:dyDescent="0.3">
      <c r="HL5560" s="341"/>
      <c r="HM5560" s="341"/>
      <c r="HN5560" s="341"/>
    </row>
    <row r="5561" spans="220:222" x14ac:dyDescent="0.3">
      <c r="HL5561" s="341"/>
      <c r="HM5561" s="341"/>
      <c r="HN5561" s="341"/>
    </row>
    <row r="5562" spans="220:222" x14ac:dyDescent="0.3">
      <c r="HL5562" s="341"/>
      <c r="HM5562" s="341"/>
      <c r="HN5562" s="341"/>
    </row>
    <row r="5563" spans="220:222" x14ac:dyDescent="0.3">
      <c r="HL5563" s="341"/>
      <c r="HM5563" s="341"/>
      <c r="HN5563" s="341"/>
    </row>
    <row r="5564" spans="220:222" x14ac:dyDescent="0.3">
      <c r="HL5564" s="341"/>
      <c r="HM5564" s="341"/>
      <c r="HN5564" s="341"/>
    </row>
    <row r="5565" spans="220:222" x14ac:dyDescent="0.3">
      <c r="HL5565" s="341"/>
      <c r="HM5565" s="341"/>
      <c r="HN5565" s="341"/>
    </row>
    <row r="5566" spans="220:222" x14ac:dyDescent="0.3">
      <c r="HL5566" s="341"/>
      <c r="HM5566" s="341"/>
      <c r="HN5566" s="341"/>
    </row>
    <row r="5567" spans="220:222" x14ac:dyDescent="0.3">
      <c r="HL5567" s="341"/>
      <c r="HM5567" s="341"/>
      <c r="HN5567" s="341"/>
    </row>
    <row r="5568" spans="220:222" x14ac:dyDescent="0.3">
      <c r="HL5568" s="341"/>
      <c r="HM5568" s="341"/>
      <c r="HN5568" s="341"/>
    </row>
    <row r="5569" spans="220:222" x14ac:dyDescent="0.3">
      <c r="HL5569" s="341"/>
      <c r="HM5569" s="341"/>
      <c r="HN5569" s="341"/>
    </row>
    <row r="5570" spans="220:222" x14ac:dyDescent="0.3">
      <c r="HL5570" s="341"/>
      <c r="HM5570" s="341"/>
      <c r="HN5570" s="341"/>
    </row>
    <row r="5571" spans="220:222" x14ac:dyDescent="0.3">
      <c r="HL5571" s="341"/>
      <c r="HM5571" s="341"/>
      <c r="HN5571" s="341"/>
    </row>
    <row r="5572" spans="220:222" x14ac:dyDescent="0.3">
      <c r="HL5572" s="341"/>
      <c r="HM5572" s="341"/>
      <c r="HN5572" s="341"/>
    </row>
    <row r="5573" spans="220:222" x14ac:dyDescent="0.3">
      <c r="HL5573" s="341"/>
      <c r="HM5573" s="341"/>
      <c r="HN5573" s="341"/>
    </row>
    <row r="5574" spans="220:222" x14ac:dyDescent="0.3">
      <c r="HL5574" s="341"/>
      <c r="HM5574" s="341"/>
      <c r="HN5574" s="341"/>
    </row>
    <row r="5575" spans="220:222" x14ac:dyDescent="0.3">
      <c r="HL5575" s="341"/>
      <c r="HM5575" s="341"/>
      <c r="HN5575" s="341"/>
    </row>
    <row r="5576" spans="220:222" x14ac:dyDescent="0.3">
      <c r="HL5576" s="341"/>
      <c r="HM5576" s="341"/>
      <c r="HN5576" s="341"/>
    </row>
    <row r="5577" spans="220:222" x14ac:dyDescent="0.3">
      <c r="HL5577" s="341"/>
      <c r="HM5577" s="341"/>
      <c r="HN5577" s="341"/>
    </row>
    <row r="5578" spans="220:222" x14ac:dyDescent="0.3">
      <c r="HL5578" s="341"/>
      <c r="HM5578" s="341"/>
      <c r="HN5578" s="341"/>
    </row>
    <row r="5579" spans="220:222" x14ac:dyDescent="0.3">
      <c r="HL5579" s="341"/>
      <c r="HM5579" s="341"/>
      <c r="HN5579" s="341"/>
    </row>
    <row r="5580" spans="220:222" x14ac:dyDescent="0.3">
      <c r="HL5580" s="341"/>
      <c r="HM5580" s="341"/>
      <c r="HN5580" s="341"/>
    </row>
    <row r="5581" spans="220:222" x14ac:dyDescent="0.3">
      <c r="HL5581" s="341"/>
      <c r="HM5581" s="341"/>
      <c r="HN5581" s="341"/>
    </row>
    <row r="5582" spans="220:222" x14ac:dyDescent="0.3">
      <c r="HL5582" s="341"/>
      <c r="HM5582" s="341"/>
      <c r="HN5582" s="341"/>
    </row>
    <row r="5583" spans="220:222" x14ac:dyDescent="0.3">
      <c r="HL5583" s="341"/>
      <c r="HM5583" s="341"/>
      <c r="HN5583" s="341"/>
    </row>
    <row r="5584" spans="220:222" x14ac:dyDescent="0.3">
      <c r="HL5584" s="341"/>
      <c r="HM5584" s="341"/>
      <c r="HN5584" s="341"/>
    </row>
    <row r="5585" spans="220:222" x14ac:dyDescent="0.3">
      <c r="HL5585" s="341"/>
      <c r="HM5585" s="341"/>
      <c r="HN5585" s="341"/>
    </row>
    <row r="5586" spans="220:222" x14ac:dyDescent="0.3">
      <c r="HL5586" s="341"/>
      <c r="HM5586" s="341"/>
      <c r="HN5586" s="341"/>
    </row>
    <row r="5587" spans="220:222" x14ac:dyDescent="0.3">
      <c r="HL5587" s="341"/>
      <c r="HM5587" s="341"/>
      <c r="HN5587" s="341"/>
    </row>
    <row r="5588" spans="220:222" x14ac:dyDescent="0.3">
      <c r="HL5588" s="341"/>
      <c r="HM5588" s="341"/>
      <c r="HN5588" s="341"/>
    </row>
    <row r="5589" spans="220:222" x14ac:dyDescent="0.3">
      <c r="HL5589" s="341"/>
      <c r="HM5589" s="341"/>
      <c r="HN5589" s="341"/>
    </row>
    <row r="5590" spans="220:222" x14ac:dyDescent="0.3">
      <c r="HL5590" s="341"/>
      <c r="HM5590" s="341"/>
      <c r="HN5590" s="341"/>
    </row>
    <row r="5591" spans="220:222" x14ac:dyDescent="0.3">
      <c r="HL5591" s="341"/>
      <c r="HM5591" s="341"/>
      <c r="HN5591" s="341"/>
    </row>
    <row r="5592" spans="220:222" x14ac:dyDescent="0.3">
      <c r="HL5592" s="341"/>
      <c r="HM5592" s="341"/>
      <c r="HN5592" s="341"/>
    </row>
    <row r="5593" spans="220:222" x14ac:dyDescent="0.3">
      <c r="HL5593" s="341"/>
      <c r="HM5593" s="341"/>
      <c r="HN5593" s="341"/>
    </row>
    <row r="5594" spans="220:222" x14ac:dyDescent="0.3">
      <c r="HL5594" s="341"/>
      <c r="HM5594" s="341"/>
      <c r="HN5594" s="341"/>
    </row>
    <row r="5595" spans="220:222" x14ac:dyDescent="0.3">
      <c r="HL5595" s="341"/>
      <c r="HM5595" s="341"/>
      <c r="HN5595" s="341"/>
    </row>
    <row r="5596" spans="220:222" x14ac:dyDescent="0.3">
      <c r="HL5596" s="341"/>
      <c r="HM5596" s="341"/>
      <c r="HN5596" s="341"/>
    </row>
    <row r="5597" spans="220:222" x14ac:dyDescent="0.3">
      <c r="HL5597" s="341"/>
      <c r="HM5597" s="341"/>
      <c r="HN5597" s="341"/>
    </row>
    <row r="5598" spans="220:222" x14ac:dyDescent="0.3">
      <c r="HL5598" s="341"/>
      <c r="HM5598" s="341"/>
      <c r="HN5598" s="341"/>
    </row>
    <row r="5599" spans="220:222" x14ac:dyDescent="0.3">
      <c r="HL5599" s="341"/>
      <c r="HM5599" s="341"/>
      <c r="HN5599" s="341"/>
    </row>
    <row r="5600" spans="220:222" x14ac:dyDescent="0.3">
      <c r="HL5600" s="341"/>
      <c r="HM5600" s="341"/>
      <c r="HN5600" s="341"/>
    </row>
    <row r="5601" spans="220:222" x14ac:dyDescent="0.3">
      <c r="HL5601" s="341"/>
      <c r="HM5601" s="341"/>
      <c r="HN5601" s="341"/>
    </row>
    <row r="5602" spans="220:222" x14ac:dyDescent="0.3">
      <c r="HL5602" s="341"/>
      <c r="HM5602" s="341"/>
      <c r="HN5602" s="341"/>
    </row>
    <row r="5603" spans="220:222" x14ac:dyDescent="0.3">
      <c r="HL5603" s="341"/>
      <c r="HM5603" s="341"/>
      <c r="HN5603" s="341"/>
    </row>
    <row r="5604" spans="220:222" x14ac:dyDescent="0.3">
      <c r="HL5604" s="341"/>
      <c r="HM5604" s="341"/>
      <c r="HN5604" s="341"/>
    </row>
    <row r="5605" spans="220:222" x14ac:dyDescent="0.3">
      <c r="HL5605" s="341"/>
      <c r="HM5605" s="341"/>
      <c r="HN5605" s="341"/>
    </row>
    <row r="5606" spans="220:222" x14ac:dyDescent="0.3">
      <c r="HL5606" s="341"/>
      <c r="HM5606" s="341"/>
      <c r="HN5606" s="341"/>
    </row>
    <row r="5607" spans="220:222" x14ac:dyDescent="0.3">
      <c r="HL5607" s="341"/>
      <c r="HM5607" s="341"/>
      <c r="HN5607" s="341"/>
    </row>
    <row r="5608" spans="220:222" x14ac:dyDescent="0.3">
      <c r="HL5608" s="341"/>
      <c r="HM5608" s="341"/>
      <c r="HN5608" s="341"/>
    </row>
    <row r="5609" spans="220:222" x14ac:dyDescent="0.3">
      <c r="HL5609" s="341"/>
      <c r="HM5609" s="341"/>
      <c r="HN5609" s="341"/>
    </row>
    <row r="5610" spans="220:222" x14ac:dyDescent="0.3">
      <c r="HL5610" s="341"/>
      <c r="HM5610" s="341"/>
      <c r="HN5610" s="341"/>
    </row>
    <row r="5611" spans="220:222" x14ac:dyDescent="0.3">
      <c r="HL5611" s="341"/>
      <c r="HM5611" s="341"/>
      <c r="HN5611" s="341"/>
    </row>
    <row r="5612" spans="220:222" x14ac:dyDescent="0.3">
      <c r="HL5612" s="341"/>
      <c r="HM5612" s="341"/>
      <c r="HN5612" s="341"/>
    </row>
    <row r="5613" spans="220:222" x14ac:dyDescent="0.3">
      <c r="HL5613" s="341"/>
      <c r="HM5613" s="341"/>
      <c r="HN5613" s="341"/>
    </row>
    <row r="5614" spans="220:222" x14ac:dyDescent="0.3">
      <c r="HL5614" s="341"/>
      <c r="HM5614" s="341"/>
      <c r="HN5614" s="341"/>
    </row>
    <row r="5615" spans="220:222" x14ac:dyDescent="0.3">
      <c r="HL5615" s="341"/>
      <c r="HM5615" s="341"/>
      <c r="HN5615" s="341"/>
    </row>
    <row r="5616" spans="220:222" x14ac:dyDescent="0.3">
      <c r="HL5616" s="341"/>
      <c r="HM5616" s="341"/>
      <c r="HN5616" s="341"/>
    </row>
    <row r="5617" spans="220:222" x14ac:dyDescent="0.3">
      <c r="HL5617" s="341"/>
      <c r="HM5617" s="341"/>
      <c r="HN5617" s="341"/>
    </row>
    <row r="5618" spans="220:222" x14ac:dyDescent="0.3">
      <c r="HL5618" s="341"/>
      <c r="HM5618" s="341"/>
      <c r="HN5618" s="341"/>
    </row>
    <row r="5619" spans="220:222" x14ac:dyDescent="0.3">
      <c r="HL5619" s="341"/>
      <c r="HM5619" s="341"/>
      <c r="HN5619" s="341"/>
    </row>
    <row r="5620" spans="220:222" x14ac:dyDescent="0.3">
      <c r="HL5620" s="341"/>
      <c r="HM5620" s="341"/>
      <c r="HN5620" s="341"/>
    </row>
    <row r="5621" spans="220:222" x14ac:dyDescent="0.3">
      <c r="HL5621" s="341"/>
      <c r="HM5621" s="341"/>
      <c r="HN5621" s="341"/>
    </row>
    <row r="5622" spans="220:222" x14ac:dyDescent="0.3">
      <c r="HL5622" s="341"/>
      <c r="HM5622" s="341"/>
      <c r="HN5622" s="341"/>
    </row>
    <row r="5623" spans="220:222" x14ac:dyDescent="0.3">
      <c r="HL5623" s="341"/>
      <c r="HM5623" s="341"/>
      <c r="HN5623" s="341"/>
    </row>
    <row r="5624" spans="220:222" x14ac:dyDescent="0.3">
      <c r="HL5624" s="341"/>
      <c r="HM5624" s="341"/>
      <c r="HN5624" s="341"/>
    </row>
    <row r="5625" spans="220:222" x14ac:dyDescent="0.3">
      <c r="HL5625" s="341"/>
      <c r="HM5625" s="341"/>
      <c r="HN5625" s="341"/>
    </row>
    <row r="5626" spans="220:222" x14ac:dyDescent="0.3">
      <c r="HL5626" s="341"/>
      <c r="HM5626" s="341"/>
      <c r="HN5626" s="341"/>
    </row>
    <row r="5627" spans="220:222" x14ac:dyDescent="0.3">
      <c r="HL5627" s="341"/>
      <c r="HM5627" s="341"/>
      <c r="HN5627" s="341"/>
    </row>
    <row r="5628" spans="220:222" x14ac:dyDescent="0.3">
      <c r="HL5628" s="341"/>
      <c r="HM5628" s="341"/>
      <c r="HN5628" s="341"/>
    </row>
    <row r="5629" spans="220:222" x14ac:dyDescent="0.3">
      <c r="HL5629" s="341"/>
      <c r="HM5629" s="341"/>
      <c r="HN5629" s="341"/>
    </row>
    <row r="5630" spans="220:222" x14ac:dyDescent="0.3">
      <c r="HL5630" s="341"/>
      <c r="HM5630" s="341"/>
      <c r="HN5630" s="341"/>
    </row>
    <row r="5631" spans="220:222" x14ac:dyDescent="0.3">
      <c r="HL5631" s="341"/>
      <c r="HM5631" s="341"/>
      <c r="HN5631" s="341"/>
    </row>
    <row r="5632" spans="220:222" x14ac:dyDescent="0.3">
      <c r="HL5632" s="341"/>
      <c r="HM5632" s="341"/>
      <c r="HN5632" s="341"/>
    </row>
    <row r="5633" spans="220:222" x14ac:dyDescent="0.3">
      <c r="HL5633" s="341"/>
      <c r="HM5633" s="341"/>
      <c r="HN5633" s="341"/>
    </row>
    <row r="5634" spans="220:222" x14ac:dyDescent="0.3">
      <c r="HL5634" s="341"/>
      <c r="HM5634" s="341"/>
      <c r="HN5634" s="341"/>
    </row>
    <row r="5635" spans="220:222" x14ac:dyDescent="0.3">
      <c r="HL5635" s="341"/>
      <c r="HM5635" s="341"/>
      <c r="HN5635" s="341"/>
    </row>
    <row r="5636" spans="220:222" x14ac:dyDescent="0.3">
      <c r="HL5636" s="341"/>
      <c r="HM5636" s="341"/>
      <c r="HN5636" s="341"/>
    </row>
    <row r="5637" spans="220:222" x14ac:dyDescent="0.3">
      <c r="HL5637" s="341"/>
      <c r="HM5637" s="341"/>
      <c r="HN5637" s="341"/>
    </row>
    <row r="5638" spans="220:222" x14ac:dyDescent="0.3">
      <c r="HL5638" s="341"/>
      <c r="HM5638" s="341"/>
      <c r="HN5638" s="341"/>
    </row>
    <row r="5639" spans="220:222" x14ac:dyDescent="0.3">
      <c r="HL5639" s="341"/>
      <c r="HM5639" s="341"/>
      <c r="HN5639" s="341"/>
    </row>
    <row r="5640" spans="220:222" x14ac:dyDescent="0.3">
      <c r="HL5640" s="341"/>
      <c r="HM5640" s="341"/>
      <c r="HN5640" s="341"/>
    </row>
    <row r="5641" spans="220:222" x14ac:dyDescent="0.3">
      <c r="HL5641" s="341"/>
      <c r="HM5641" s="341"/>
      <c r="HN5641" s="341"/>
    </row>
    <row r="5642" spans="220:222" x14ac:dyDescent="0.3">
      <c r="HL5642" s="341"/>
      <c r="HM5642" s="341"/>
      <c r="HN5642" s="341"/>
    </row>
    <row r="5643" spans="220:222" x14ac:dyDescent="0.3">
      <c r="HL5643" s="341"/>
      <c r="HM5643" s="341"/>
      <c r="HN5643" s="341"/>
    </row>
    <row r="5644" spans="220:222" x14ac:dyDescent="0.3">
      <c r="HL5644" s="341"/>
      <c r="HM5644" s="341"/>
      <c r="HN5644" s="341"/>
    </row>
    <row r="5645" spans="220:222" x14ac:dyDescent="0.3">
      <c r="HL5645" s="341"/>
      <c r="HM5645" s="341"/>
      <c r="HN5645" s="341"/>
    </row>
    <row r="5646" spans="220:222" x14ac:dyDescent="0.3">
      <c r="HL5646" s="341"/>
      <c r="HM5646" s="341"/>
      <c r="HN5646" s="341"/>
    </row>
    <row r="5647" spans="220:222" x14ac:dyDescent="0.3">
      <c r="HL5647" s="341"/>
      <c r="HM5647" s="341"/>
      <c r="HN5647" s="341"/>
    </row>
    <row r="5648" spans="220:222" x14ac:dyDescent="0.3">
      <c r="HL5648" s="341"/>
      <c r="HM5648" s="341"/>
      <c r="HN5648" s="341"/>
    </row>
    <row r="5649" spans="220:222" x14ac:dyDescent="0.3">
      <c r="HL5649" s="341"/>
      <c r="HM5649" s="341"/>
      <c r="HN5649" s="341"/>
    </row>
    <row r="5650" spans="220:222" x14ac:dyDescent="0.3">
      <c r="HL5650" s="341"/>
      <c r="HM5650" s="341"/>
      <c r="HN5650" s="341"/>
    </row>
    <row r="5651" spans="220:222" x14ac:dyDescent="0.3">
      <c r="HL5651" s="341"/>
      <c r="HM5651" s="341"/>
      <c r="HN5651" s="341"/>
    </row>
    <row r="5652" spans="220:222" x14ac:dyDescent="0.3">
      <c r="HL5652" s="341"/>
      <c r="HM5652" s="341"/>
      <c r="HN5652" s="341"/>
    </row>
    <row r="5653" spans="220:222" x14ac:dyDescent="0.3">
      <c r="HL5653" s="341"/>
      <c r="HM5653" s="341"/>
      <c r="HN5653" s="341"/>
    </row>
    <row r="5654" spans="220:222" x14ac:dyDescent="0.3">
      <c r="HL5654" s="341"/>
      <c r="HM5654" s="341"/>
      <c r="HN5654" s="341"/>
    </row>
    <row r="5655" spans="220:222" x14ac:dyDescent="0.3">
      <c r="HL5655" s="341"/>
      <c r="HM5655" s="341"/>
      <c r="HN5655" s="341"/>
    </row>
    <row r="5656" spans="220:222" x14ac:dyDescent="0.3">
      <c r="HL5656" s="341"/>
      <c r="HM5656" s="341"/>
      <c r="HN5656" s="341"/>
    </row>
    <row r="5657" spans="220:222" x14ac:dyDescent="0.3">
      <c r="HL5657" s="341"/>
      <c r="HM5657" s="341"/>
      <c r="HN5657" s="341"/>
    </row>
    <row r="5658" spans="220:222" x14ac:dyDescent="0.3">
      <c r="HL5658" s="341"/>
      <c r="HM5658" s="341"/>
      <c r="HN5658" s="341"/>
    </row>
    <row r="5659" spans="220:222" x14ac:dyDescent="0.3">
      <c r="HL5659" s="341"/>
      <c r="HM5659" s="341"/>
      <c r="HN5659" s="341"/>
    </row>
    <row r="5660" spans="220:222" x14ac:dyDescent="0.3">
      <c r="HL5660" s="341"/>
      <c r="HM5660" s="341"/>
      <c r="HN5660" s="341"/>
    </row>
    <row r="5661" spans="220:222" x14ac:dyDescent="0.3">
      <c r="HL5661" s="341"/>
      <c r="HM5661" s="341"/>
      <c r="HN5661" s="341"/>
    </row>
    <row r="5662" spans="220:222" x14ac:dyDescent="0.3">
      <c r="HL5662" s="341"/>
      <c r="HM5662" s="341"/>
      <c r="HN5662" s="341"/>
    </row>
    <row r="5663" spans="220:222" x14ac:dyDescent="0.3">
      <c r="HL5663" s="341"/>
      <c r="HM5663" s="341"/>
      <c r="HN5663" s="341"/>
    </row>
    <row r="5664" spans="220:222" x14ac:dyDescent="0.3">
      <c r="HL5664" s="341"/>
      <c r="HM5664" s="341"/>
      <c r="HN5664" s="341"/>
    </row>
    <row r="5665" spans="220:222" x14ac:dyDescent="0.3">
      <c r="HL5665" s="341"/>
      <c r="HM5665" s="341"/>
      <c r="HN5665" s="341"/>
    </row>
    <row r="5666" spans="220:222" x14ac:dyDescent="0.3">
      <c r="HL5666" s="341"/>
      <c r="HM5666" s="341"/>
      <c r="HN5666" s="341"/>
    </row>
    <row r="5667" spans="220:222" x14ac:dyDescent="0.3">
      <c r="HL5667" s="341"/>
      <c r="HM5667" s="341"/>
      <c r="HN5667" s="341"/>
    </row>
    <row r="5668" spans="220:222" x14ac:dyDescent="0.3">
      <c r="HL5668" s="341"/>
      <c r="HM5668" s="341"/>
      <c r="HN5668" s="341"/>
    </row>
    <row r="5669" spans="220:222" x14ac:dyDescent="0.3">
      <c r="HL5669" s="341"/>
      <c r="HM5669" s="341"/>
      <c r="HN5669" s="341"/>
    </row>
    <row r="5670" spans="220:222" x14ac:dyDescent="0.3">
      <c r="HL5670" s="341"/>
      <c r="HM5670" s="341"/>
      <c r="HN5670" s="341"/>
    </row>
    <row r="5671" spans="220:222" x14ac:dyDescent="0.3">
      <c r="HL5671" s="341"/>
      <c r="HM5671" s="341"/>
      <c r="HN5671" s="341"/>
    </row>
    <row r="5672" spans="220:222" x14ac:dyDescent="0.3">
      <c r="HL5672" s="341"/>
      <c r="HM5672" s="341"/>
      <c r="HN5672" s="341"/>
    </row>
    <row r="5673" spans="220:222" x14ac:dyDescent="0.3">
      <c r="HL5673" s="341"/>
      <c r="HM5673" s="341"/>
      <c r="HN5673" s="341"/>
    </row>
    <row r="5674" spans="220:222" x14ac:dyDescent="0.3">
      <c r="HL5674" s="341"/>
      <c r="HM5674" s="341"/>
      <c r="HN5674" s="341"/>
    </row>
    <row r="5675" spans="220:222" x14ac:dyDescent="0.3">
      <c r="HL5675" s="341"/>
      <c r="HM5675" s="341"/>
      <c r="HN5675" s="341"/>
    </row>
    <row r="5676" spans="220:222" x14ac:dyDescent="0.3">
      <c r="HL5676" s="341"/>
      <c r="HM5676" s="341"/>
      <c r="HN5676" s="341"/>
    </row>
    <row r="5677" spans="220:222" x14ac:dyDescent="0.3">
      <c r="HL5677" s="341"/>
      <c r="HM5677" s="341"/>
      <c r="HN5677" s="341"/>
    </row>
    <row r="5678" spans="220:222" x14ac:dyDescent="0.3">
      <c r="HL5678" s="341"/>
      <c r="HM5678" s="341"/>
      <c r="HN5678" s="341"/>
    </row>
    <row r="5679" spans="220:222" x14ac:dyDescent="0.3">
      <c r="HL5679" s="341"/>
      <c r="HM5679" s="341"/>
      <c r="HN5679" s="341"/>
    </row>
    <row r="5680" spans="220:222" x14ac:dyDescent="0.3">
      <c r="HL5680" s="341"/>
      <c r="HM5680" s="341"/>
      <c r="HN5680" s="341"/>
    </row>
    <row r="5681" spans="220:222" x14ac:dyDescent="0.3">
      <c r="HL5681" s="341"/>
      <c r="HM5681" s="341"/>
      <c r="HN5681" s="341"/>
    </row>
    <row r="5682" spans="220:222" x14ac:dyDescent="0.3">
      <c r="HL5682" s="341"/>
      <c r="HM5682" s="341"/>
      <c r="HN5682" s="341"/>
    </row>
    <row r="5683" spans="220:222" x14ac:dyDescent="0.3">
      <c r="HL5683" s="341"/>
      <c r="HM5683" s="341"/>
      <c r="HN5683" s="341"/>
    </row>
    <row r="5684" spans="220:222" x14ac:dyDescent="0.3">
      <c r="HL5684" s="341"/>
      <c r="HM5684" s="341"/>
      <c r="HN5684" s="341"/>
    </row>
    <row r="5685" spans="220:222" x14ac:dyDescent="0.3">
      <c r="HL5685" s="341"/>
      <c r="HM5685" s="341"/>
      <c r="HN5685" s="341"/>
    </row>
    <row r="5686" spans="220:222" x14ac:dyDescent="0.3">
      <c r="HL5686" s="341"/>
      <c r="HM5686" s="341"/>
      <c r="HN5686" s="341"/>
    </row>
    <row r="5687" spans="220:222" x14ac:dyDescent="0.3">
      <c r="HL5687" s="341"/>
      <c r="HM5687" s="341"/>
      <c r="HN5687" s="341"/>
    </row>
    <row r="5688" spans="220:222" x14ac:dyDescent="0.3">
      <c r="HL5688" s="341"/>
      <c r="HM5688" s="341"/>
      <c r="HN5688" s="341"/>
    </row>
    <row r="5689" spans="220:222" x14ac:dyDescent="0.3">
      <c r="HL5689" s="341"/>
      <c r="HM5689" s="341"/>
      <c r="HN5689" s="341"/>
    </row>
    <row r="5690" spans="220:222" x14ac:dyDescent="0.3">
      <c r="HL5690" s="341"/>
      <c r="HM5690" s="341"/>
      <c r="HN5690" s="341"/>
    </row>
    <row r="5691" spans="220:222" x14ac:dyDescent="0.3">
      <c r="HL5691" s="341"/>
      <c r="HM5691" s="341"/>
      <c r="HN5691" s="341"/>
    </row>
    <row r="5692" spans="220:222" x14ac:dyDescent="0.3">
      <c r="HL5692" s="341"/>
      <c r="HM5692" s="341"/>
      <c r="HN5692" s="341"/>
    </row>
    <row r="5693" spans="220:222" x14ac:dyDescent="0.3">
      <c r="HL5693" s="341"/>
      <c r="HM5693" s="341"/>
      <c r="HN5693" s="341"/>
    </row>
    <row r="5694" spans="220:222" x14ac:dyDescent="0.3">
      <c r="HL5694" s="341"/>
      <c r="HM5694" s="341"/>
      <c r="HN5694" s="341"/>
    </row>
    <row r="5695" spans="220:222" x14ac:dyDescent="0.3">
      <c r="HL5695" s="341"/>
      <c r="HM5695" s="341"/>
      <c r="HN5695" s="341"/>
    </row>
    <row r="5696" spans="220:222" x14ac:dyDescent="0.3">
      <c r="HL5696" s="341"/>
      <c r="HM5696" s="341"/>
      <c r="HN5696" s="341"/>
    </row>
    <row r="5697" spans="220:222" x14ac:dyDescent="0.3">
      <c r="HL5697" s="341"/>
      <c r="HM5697" s="341"/>
      <c r="HN5697" s="341"/>
    </row>
    <row r="5698" spans="220:222" x14ac:dyDescent="0.3">
      <c r="HL5698" s="341"/>
      <c r="HM5698" s="341"/>
      <c r="HN5698" s="341"/>
    </row>
    <row r="5699" spans="220:222" x14ac:dyDescent="0.3">
      <c r="HL5699" s="341"/>
      <c r="HM5699" s="341"/>
      <c r="HN5699" s="341"/>
    </row>
    <row r="5700" spans="220:222" x14ac:dyDescent="0.3">
      <c r="HL5700" s="341"/>
      <c r="HM5700" s="341"/>
      <c r="HN5700" s="341"/>
    </row>
    <row r="5701" spans="220:222" x14ac:dyDescent="0.3">
      <c r="HL5701" s="341"/>
      <c r="HM5701" s="341"/>
      <c r="HN5701" s="341"/>
    </row>
    <row r="5702" spans="220:222" x14ac:dyDescent="0.3">
      <c r="HL5702" s="341"/>
      <c r="HM5702" s="341"/>
      <c r="HN5702" s="341"/>
    </row>
    <row r="5703" spans="220:222" x14ac:dyDescent="0.3">
      <c r="HL5703" s="341"/>
      <c r="HM5703" s="341"/>
      <c r="HN5703" s="341"/>
    </row>
    <row r="5704" spans="220:222" x14ac:dyDescent="0.3">
      <c r="HL5704" s="341"/>
      <c r="HM5704" s="341"/>
      <c r="HN5704" s="341"/>
    </row>
    <row r="5705" spans="220:222" x14ac:dyDescent="0.3">
      <c r="HL5705" s="341"/>
      <c r="HM5705" s="341"/>
      <c r="HN5705" s="341"/>
    </row>
    <row r="5706" spans="220:222" x14ac:dyDescent="0.3">
      <c r="HL5706" s="341"/>
      <c r="HM5706" s="341"/>
      <c r="HN5706" s="341"/>
    </row>
    <row r="5707" spans="220:222" x14ac:dyDescent="0.3">
      <c r="HL5707" s="341"/>
      <c r="HM5707" s="341"/>
      <c r="HN5707" s="341"/>
    </row>
    <row r="5708" spans="220:222" x14ac:dyDescent="0.3">
      <c r="HL5708" s="341"/>
      <c r="HM5708" s="341"/>
      <c r="HN5708" s="341"/>
    </row>
    <row r="5709" spans="220:222" x14ac:dyDescent="0.3">
      <c r="HL5709" s="341"/>
      <c r="HM5709" s="341"/>
      <c r="HN5709" s="341"/>
    </row>
    <row r="5710" spans="220:222" x14ac:dyDescent="0.3">
      <c r="HL5710" s="341"/>
      <c r="HM5710" s="341"/>
      <c r="HN5710" s="341"/>
    </row>
    <row r="5711" spans="220:222" x14ac:dyDescent="0.3">
      <c r="HL5711" s="341"/>
      <c r="HM5711" s="341"/>
      <c r="HN5711" s="341"/>
    </row>
    <row r="5712" spans="220:222" x14ac:dyDescent="0.3">
      <c r="HL5712" s="341"/>
      <c r="HM5712" s="341"/>
      <c r="HN5712" s="341"/>
    </row>
    <row r="5713" spans="220:222" x14ac:dyDescent="0.3">
      <c r="HL5713" s="341"/>
      <c r="HM5713" s="341"/>
      <c r="HN5713" s="341"/>
    </row>
    <row r="5714" spans="220:222" x14ac:dyDescent="0.3">
      <c r="HL5714" s="341"/>
      <c r="HM5714" s="341"/>
      <c r="HN5714" s="341"/>
    </row>
    <row r="5715" spans="220:222" x14ac:dyDescent="0.3">
      <c r="HL5715" s="341"/>
      <c r="HM5715" s="341"/>
      <c r="HN5715" s="341"/>
    </row>
    <row r="5716" spans="220:222" x14ac:dyDescent="0.3">
      <c r="HL5716" s="341"/>
      <c r="HM5716" s="341"/>
      <c r="HN5716" s="341"/>
    </row>
    <row r="5717" spans="220:222" x14ac:dyDescent="0.3">
      <c r="HL5717" s="341"/>
      <c r="HM5717" s="341"/>
      <c r="HN5717" s="341"/>
    </row>
    <row r="5718" spans="220:222" x14ac:dyDescent="0.3">
      <c r="HL5718" s="341"/>
      <c r="HM5718" s="341"/>
      <c r="HN5718" s="341"/>
    </row>
    <row r="5719" spans="220:222" x14ac:dyDescent="0.3">
      <c r="HL5719" s="341"/>
      <c r="HM5719" s="341"/>
      <c r="HN5719" s="341"/>
    </row>
    <row r="5720" spans="220:222" x14ac:dyDescent="0.3">
      <c r="HL5720" s="341"/>
      <c r="HM5720" s="341"/>
      <c r="HN5720" s="341"/>
    </row>
    <row r="5721" spans="220:222" x14ac:dyDescent="0.3">
      <c r="HL5721" s="341"/>
      <c r="HM5721" s="341"/>
      <c r="HN5721" s="341"/>
    </row>
    <row r="5722" spans="220:222" x14ac:dyDescent="0.3">
      <c r="HL5722" s="341"/>
      <c r="HM5722" s="341"/>
      <c r="HN5722" s="341"/>
    </row>
    <row r="5723" spans="220:222" x14ac:dyDescent="0.3">
      <c r="HL5723" s="341"/>
      <c r="HM5723" s="341"/>
      <c r="HN5723" s="341"/>
    </row>
    <row r="5724" spans="220:222" x14ac:dyDescent="0.3">
      <c r="HL5724" s="341"/>
      <c r="HM5724" s="341"/>
      <c r="HN5724" s="341"/>
    </row>
    <row r="5725" spans="220:222" x14ac:dyDescent="0.3">
      <c r="HL5725" s="341"/>
      <c r="HM5725" s="341"/>
      <c r="HN5725" s="341"/>
    </row>
    <row r="5726" spans="220:222" x14ac:dyDescent="0.3">
      <c r="HL5726" s="341"/>
      <c r="HM5726" s="341"/>
      <c r="HN5726" s="341"/>
    </row>
    <row r="5727" spans="220:222" x14ac:dyDescent="0.3">
      <c r="HL5727" s="341"/>
      <c r="HM5727" s="341"/>
      <c r="HN5727" s="341"/>
    </row>
    <row r="5728" spans="220:222" x14ac:dyDescent="0.3">
      <c r="HL5728" s="341"/>
      <c r="HM5728" s="341"/>
      <c r="HN5728" s="341"/>
    </row>
    <row r="5729" spans="220:222" x14ac:dyDescent="0.3">
      <c r="HL5729" s="341"/>
      <c r="HM5729" s="341"/>
      <c r="HN5729" s="341"/>
    </row>
    <row r="5730" spans="220:222" x14ac:dyDescent="0.3">
      <c r="HL5730" s="341"/>
      <c r="HM5730" s="341"/>
      <c r="HN5730" s="341"/>
    </row>
    <row r="5731" spans="220:222" x14ac:dyDescent="0.3">
      <c r="HL5731" s="341"/>
      <c r="HM5731" s="341"/>
      <c r="HN5731" s="341"/>
    </row>
    <row r="5732" spans="220:222" x14ac:dyDescent="0.3">
      <c r="HL5732" s="341"/>
      <c r="HM5732" s="341"/>
      <c r="HN5732" s="341"/>
    </row>
    <row r="5733" spans="220:222" x14ac:dyDescent="0.3">
      <c r="HL5733" s="341"/>
      <c r="HM5733" s="341"/>
      <c r="HN5733" s="341"/>
    </row>
    <row r="5734" spans="220:222" x14ac:dyDescent="0.3">
      <c r="HL5734" s="341"/>
      <c r="HM5734" s="341"/>
      <c r="HN5734" s="341"/>
    </row>
    <row r="5735" spans="220:222" x14ac:dyDescent="0.3">
      <c r="HL5735" s="341"/>
      <c r="HM5735" s="341"/>
      <c r="HN5735" s="341"/>
    </row>
    <row r="5736" spans="220:222" x14ac:dyDescent="0.3">
      <c r="HL5736" s="341"/>
      <c r="HM5736" s="341"/>
      <c r="HN5736" s="341"/>
    </row>
    <row r="5737" spans="220:222" x14ac:dyDescent="0.3">
      <c r="HL5737" s="341"/>
      <c r="HM5737" s="341"/>
      <c r="HN5737" s="341"/>
    </row>
    <row r="5738" spans="220:222" x14ac:dyDescent="0.3">
      <c r="HL5738" s="341"/>
      <c r="HM5738" s="341"/>
      <c r="HN5738" s="341"/>
    </row>
    <row r="5739" spans="220:222" x14ac:dyDescent="0.3">
      <c r="HL5739" s="341"/>
      <c r="HM5739" s="341"/>
      <c r="HN5739" s="341"/>
    </row>
    <row r="5740" spans="220:222" x14ac:dyDescent="0.3">
      <c r="HL5740" s="341"/>
      <c r="HM5740" s="341"/>
      <c r="HN5740" s="341"/>
    </row>
    <row r="5741" spans="220:222" x14ac:dyDescent="0.3">
      <c r="HL5741" s="341"/>
      <c r="HM5741" s="341"/>
      <c r="HN5741" s="341"/>
    </row>
    <row r="5742" spans="220:222" x14ac:dyDescent="0.3">
      <c r="HL5742" s="341"/>
      <c r="HM5742" s="341"/>
      <c r="HN5742" s="341"/>
    </row>
    <row r="5743" spans="220:222" x14ac:dyDescent="0.3">
      <c r="HL5743" s="341"/>
      <c r="HM5743" s="341"/>
      <c r="HN5743" s="341"/>
    </row>
    <row r="5744" spans="220:222" x14ac:dyDescent="0.3">
      <c r="HL5744" s="341"/>
      <c r="HM5744" s="341"/>
      <c r="HN5744" s="341"/>
    </row>
    <row r="5745" spans="220:222" x14ac:dyDescent="0.3">
      <c r="HL5745" s="341"/>
      <c r="HM5745" s="341"/>
      <c r="HN5745" s="341"/>
    </row>
    <row r="5746" spans="220:222" x14ac:dyDescent="0.3">
      <c r="HL5746" s="341"/>
      <c r="HM5746" s="341"/>
      <c r="HN5746" s="341"/>
    </row>
    <row r="5747" spans="220:222" x14ac:dyDescent="0.3">
      <c r="HL5747" s="341"/>
      <c r="HM5747" s="341"/>
      <c r="HN5747" s="341"/>
    </row>
    <row r="5748" spans="220:222" x14ac:dyDescent="0.3">
      <c r="HL5748" s="341"/>
      <c r="HM5748" s="341"/>
      <c r="HN5748" s="341"/>
    </row>
    <row r="5749" spans="220:222" x14ac:dyDescent="0.3">
      <c r="HL5749" s="341"/>
      <c r="HM5749" s="341"/>
      <c r="HN5749" s="341"/>
    </row>
    <row r="5750" spans="220:222" x14ac:dyDescent="0.3">
      <c r="HL5750" s="341"/>
      <c r="HM5750" s="341"/>
      <c r="HN5750" s="341"/>
    </row>
    <row r="5751" spans="220:222" x14ac:dyDescent="0.3">
      <c r="HL5751" s="341"/>
      <c r="HM5751" s="341"/>
      <c r="HN5751" s="341"/>
    </row>
    <row r="5752" spans="220:222" x14ac:dyDescent="0.3">
      <c r="HL5752" s="341"/>
      <c r="HM5752" s="341"/>
      <c r="HN5752" s="341"/>
    </row>
    <row r="5753" spans="220:222" x14ac:dyDescent="0.3">
      <c r="HL5753" s="341"/>
      <c r="HM5753" s="341"/>
      <c r="HN5753" s="341"/>
    </row>
    <row r="5754" spans="220:222" x14ac:dyDescent="0.3">
      <c r="HL5754" s="341"/>
      <c r="HM5754" s="341"/>
      <c r="HN5754" s="341"/>
    </row>
    <row r="5755" spans="220:222" x14ac:dyDescent="0.3">
      <c r="HL5755" s="341"/>
      <c r="HM5755" s="341"/>
      <c r="HN5755" s="341"/>
    </row>
    <row r="5756" spans="220:222" x14ac:dyDescent="0.3">
      <c r="HL5756" s="341"/>
      <c r="HM5756" s="341"/>
      <c r="HN5756" s="341"/>
    </row>
    <row r="5757" spans="220:222" x14ac:dyDescent="0.3">
      <c r="HL5757" s="341"/>
      <c r="HM5757" s="341"/>
      <c r="HN5757" s="341"/>
    </row>
    <row r="5758" spans="220:222" x14ac:dyDescent="0.3">
      <c r="HL5758" s="341"/>
      <c r="HM5758" s="341"/>
      <c r="HN5758" s="341"/>
    </row>
    <row r="5759" spans="220:222" x14ac:dyDescent="0.3">
      <c r="HL5759" s="341"/>
      <c r="HM5759" s="341"/>
      <c r="HN5759" s="341"/>
    </row>
    <row r="5760" spans="220:222" x14ac:dyDescent="0.3">
      <c r="HL5760" s="341"/>
      <c r="HM5760" s="341"/>
      <c r="HN5760" s="341"/>
    </row>
    <row r="5761" spans="220:222" x14ac:dyDescent="0.3">
      <c r="HL5761" s="341"/>
      <c r="HM5761" s="341"/>
      <c r="HN5761" s="341"/>
    </row>
    <row r="5762" spans="220:222" x14ac:dyDescent="0.3">
      <c r="HL5762" s="341"/>
      <c r="HM5762" s="341"/>
      <c r="HN5762" s="341"/>
    </row>
    <row r="5763" spans="220:222" x14ac:dyDescent="0.3">
      <c r="HL5763" s="341"/>
      <c r="HM5763" s="341"/>
      <c r="HN5763" s="341"/>
    </row>
    <row r="5764" spans="220:222" x14ac:dyDescent="0.3">
      <c r="HL5764" s="341"/>
      <c r="HM5764" s="341"/>
      <c r="HN5764" s="341"/>
    </row>
    <row r="5765" spans="220:222" x14ac:dyDescent="0.3">
      <c r="HL5765" s="341"/>
      <c r="HM5765" s="341"/>
      <c r="HN5765" s="341"/>
    </row>
    <row r="5766" spans="220:222" x14ac:dyDescent="0.3">
      <c r="HL5766" s="341"/>
      <c r="HM5766" s="341"/>
      <c r="HN5766" s="341"/>
    </row>
    <row r="5767" spans="220:222" x14ac:dyDescent="0.3">
      <c r="HL5767" s="341"/>
      <c r="HM5767" s="341"/>
      <c r="HN5767" s="341"/>
    </row>
    <row r="5768" spans="220:222" x14ac:dyDescent="0.3">
      <c r="HL5768" s="341"/>
      <c r="HM5768" s="341"/>
      <c r="HN5768" s="341"/>
    </row>
    <row r="5769" spans="220:222" x14ac:dyDescent="0.3">
      <c r="HL5769" s="341"/>
      <c r="HM5769" s="341"/>
      <c r="HN5769" s="341"/>
    </row>
    <row r="5770" spans="220:222" x14ac:dyDescent="0.3">
      <c r="HL5770" s="341"/>
      <c r="HM5770" s="341"/>
      <c r="HN5770" s="341"/>
    </row>
    <row r="5771" spans="220:222" x14ac:dyDescent="0.3">
      <c r="HL5771" s="341"/>
      <c r="HM5771" s="341"/>
      <c r="HN5771" s="341"/>
    </row>
    <row r="5772" spans="220:222" x14ac:dyDescent="0.3">
      <c r="HL5772" s="341"/>
      <c r="HM5772" s="341"/>
      <c r="HN5772" s="341"/>
    </row>
    <row r="5773" spans="220:222" x14ac:dyDescent="0.3">
      <c r="HL5773" s="341"/>
      <c r="HM5773" s="341"/>
      <c r="HN5773" s="341"/>
    </row>
    <row r="5774" spans="220:222" x14ac:dyDescent="0.3">
      <c r="HL5774" s="341"/>
      <c r="HM5774" s="341"/>
      <c r="HN5774" s="341"/>
    </row>
    <row r="5775" spans="220:222" x14ac:dyDescent="0.3">
      <c r="HL5775" s="341"/>
      <c r="HM5775" s="341"/>
      <c r="HN5775" s="341"/>
    </row>
    <row r="5776" spans="220:222" x14ac:dyDescent="0.3">
      <c r="HL5776" s="341"/>
      <c r="HM5776" s="341"/>
      <c r="HN5776" s="341"/>
    </row>
    <row r="5777" spans="220:222" x14ac:dyDescent="0.3">
      <c r="HL5777" s="341"/>
      <c r="HM5777" s="341"/>
      <c r="HN5777" s="341"/>
    </row>
    <row r="5778" spans="220:222" x14ac:dyDescent="0.3">
      <c r="HL5778" s="341"/>
      <c r="HM5778" s="341"/>
      <c r="HN5778" s="341"/>
    </row>
    <row r="5779" spans="220:222" x14ac:dyDescent="0.3">
      <c r="HL5779" s="341"/>
      <c r="HM5779" s="341"/>
      <c r="HN5779" s="341"/>
    </row>
    <row r="5780" spans="220:222" x14ac:dyDescent="0.3">
      <c r="HL5780" s="341"/>
      <c r="HM5780" s="341"/>
      <c r="HN5780" s="341"/>
    </row>
    <row r="5781" spans="220:222" x14ac:dyDescent="0.3">
      <c r="HL5781" s="341"/>
      <c r="HM5781" s="341"/>
      <c r="HN5781" s="341"/>
    </row>
    <row r="5782" spans="220:222" x14ac:dyDescent="0.3">
      <c r="HL5782" s="341"/>
      <c r="HM5782" s="341"/>
      <c r="HN5782" s="341"/>
    </row>
    <row r="5783" spans="220:222" x14ac:dyDescent="0.3">
      <c r="HL5783" s="341"/>
      <c r="HM5783" s="341"/>
      <c r="HN5783" s="341"/>
    </row>
    <row r="5784" spans="220:222" x14ac:dyDescent="0.3">
      <c r="HL5784" s="341"/>
      <c r="HM5784" s="341"/>
      <c r="HN5784" s="341"/>
    </row>
    <row r="5785" spans="220:222" x14ac:dyDescent="0.3">
      <c r="HL5785" s="341"/>
      <c r="HM5785" s="341"/>
      <c r="HN5785" s="341"/>
    </row>
    <row r="5786" spans="220:222" x14ac:dyDescent="0.3">
      <c r="HL5786" s="341"/>
      <c r="HM5786" s="341"/>
      <c r="HN5786" s="341"/>
    </row>
    <row r="5787" spans="220:222" x14ac:dyDescent="0.3">
      <c r="HL5787" s="341"/>
      <c r="HM5787" s="341"/>
      <c r="HN5787" s="341"/>
    </row>
    <row r="5788" spans="220:222" x14ac:dyDescent="0.3">
      <c r="HL5788" s="341"/>
      <c r="HM5788" s="341"/>
      <c r="HN5788" s="341"/>
    </row>
    <row r="5789" spans="220:222" x14ac:dyDescent="0.3">
      <c r="HL5789" s="341"/>
      <c r="HM5789" s="341"/>
      <c r="HN5789" s="341"/>
    </row>
    <row r="5790" spans="220:222" x14ac:dyDescent="0.3">
      <c r="HL5790" s="341"/>
      <c r="HM5790" s="341"/>
      <c r="HN5790" s="341"/>
    </row>
    <row r="5791" spans="220:222" x14ac:dyDescent="0.3">
      <c r="HL5791" s="341"/>
      <c r="HM5791" s="341"/>
      <c r="HN5791" s="341"/>
    </row>
    <row r="5792" spans="220:222" x14ac:dyDescent="0.3">
      <c r="HL5792" s="341"/>
      <c r="HM5792" s="341"/>
      <c r="HN5792" s="341"/>
    </row>
    <row r="5793" spans="220:222" x14ac:dyDescent="0.3">
      <c r="HL5793" s="341"/>
      <c r="HM5793" s="341"/>
      <c r="HN5793" s="341"/>
    </row>
    <row r="5794" spans="220:222" x14ac:dyDescent="0.3">
      <c r="HL5794" s="341"/>
      <c r="HM5794" s="341"/>
      <c r="HN5794" s="341"/>
    </row>
    <row r="5795" spans="220:222" x14ac:dyDescent="0.3">
      <c r="HL5795" s="341"/>
      <c r="HM5795" s="341"/>
      <c r="HN5795" s="341"/>
    </row>
    <row r="5796" spans="220:222" x14ac:dyDescent="0.3">
      <c r="HL5796" s="341"/>
      <c r="HM5796" s="341"/>
      <c r="HN5796" s="341"/>
    </row>
    <row r="5797" spans="220:222" x14ac:dyDescent="0.3">
      <c r="HL5797" s="341"/>
      <c r="HM5797" s="341"/>
      <c r="HN5797" s="341"/>
    </row>
    <row r="5798" spans="220:222" x14ac:dyDescent="0.3">
      <c r="HL5798" s="341"/>
      <c r="HM5798" s="341"/>
      <c r="HN5798" s="341"/>
    </row>
    <row r="5799" spans="220:222" x14ac:dyDescent="0.3">
      <c r="HL5799" s="341"/>
      <c r="HM5799" s="341"/>
      <c r="HN5799" s="341"/>
    </row>
    <row r="5800" spans="220:222" x14ac:dyDescent="0.3">
      <c r="HL5800" s="341"/>
      <c r="HM5800" s="341"/>
      <c r="HN5800" s="341"/>
    </row>
    <row r="5801" spans="220:222" x14ac:dyDescent="0.3">
      <c r="HL5801" s="341"/>
      <c r="HM5801" s="341"/>
      <c r="HN5801" s="341"/>
    </row>
    <row r="5802" spans="220:222" x14ac:dyDescent="0.3">
      <c r="HL5802" s="341"/>
      <c r="HM5802" s="341"/>
      <c r="HN5802" s="341"/>
    </row>
    <row r="5803" spans="220:222" x14ac:dyDescent="0.3">
      <c r="HL5803" s="341"/>
      <c r="HM5803" s="341"/>
      <c r="HN5803" s="341"/>
    </row>
    <row r="5804" spans="220:222" x14ac:dyDescent="0.3">
      <c r="HL5804" s="341"/>
      <c r="HM5804" s="341"/>
      <c r="HN5804" s="341"/>
    </row>
    <row r="5805" spans="220:222" x14ac:dyDescent="0.3">
      <c r="HL5805" s="341"/>
      <c r="HM5805" s="341"/>
      <c r="HN5805" s="341"/>
    </row>
    <row r="5806" spans="220:222" x14ac:dyDescent="0.3">
      <c r="HL5806" s="341"/>
      <c r="HM5806" s="341"/>
      <c r="HN5806" s="341"/>
    </row>
    <row r="5807" spans="220:222" x14ac:dyDescent="0.3">
      <c r="HL5807" s="341"/>
      <c r="HM5807" s="341"/>
      <c r="HN5807" s="341"/>
    </row>
    <row r="5808" spans="220:222" x14ac:dyDescent="0.3">
      <c r="HL5808" s="341"/>
      <c r="HM5808" s="341"/>
      <c r="HN5808" s="341"/>
    </row>
    <row r="5809" spans="220:222" x14ac:dyDescent="0.3">
      <c r="HL5809" s="341"/>
      <c r="HM5809" s="341"/>
      <c r="HN5809" s="341"/>
    </row>
    <row r="5810" spans="220:222" x14ac:dyDescent="0.3">
      <c r="HL5810" s="341"/>
      <c r="HM5810" s="341"/>
      <c r="HN5810" s="341"/>
    </row>
    <row r="5811" spans="220:222" x14ac:dyDescent="0.3">
      <c r="HL5811" s="341"/>
      <c r="HM5811" s="341"/>
      <c r="HN5811" s="341"/>
    </row>
    <row r="5812" spans="220:222" x14ac:dyDescent="0.3">
      <c r="HL5812" s="341"/>
      <c r="HM5812" s="341"/>
      <c r="HN5812" s="341"/>
    </row>
    <row r="5813" spans="220:222" x14ac:dyDescent="0.3">
      <c r="HL5813" s="341"/>
      <c r="HM5813" s="341"/>
      <c r="HN5813" s="341"/>
    </row>
    <row r="5814" spans="220:222" x14ac:dyDescent="0.3">
      <c r="HL5814" s="341"/>
      <c r="HM5814" s="341"/>
      <c r="HN5814" s="341"/>
    </row>
    <row r="5815" spans="220:222" x14ac:dyDescent="0.3">
      <c r="HL5815" s="341"/>
      <c r="HM5815" s="341"/>
      <c r="HN5815" s="341"/>
    </row>
    <row r="5816" spans="220:222" x14ac:dyDescent="0.3">
      <c r="HL5816" s="341"/>
      <c r="HM5816" s="341"/>
      <c r="HN5816" s="341"/>
    </row>
    <row r="5817" spans="220:222" x14ac:dyDescent="0.3">
      <c r="HL5817" s="341"/>
      <c r="HM5817" s="341"/>
      <c r="HN5817" s="341"/>
    </row>
    <row r="5818" spans="220:222" x14ac:dyDescent="0.3">
      <c r="HL5818" s="341"/>
      <c r="HM5818" s="341"/>
      <c r="HN5818" s="341"/>
    </row>
    <row r="5819" spans="220:222" x14ac:dyDescent="0.3">
      <c r="HL5819" s="341"/>
      <c r="HM5819" s="341"/>
      <c r="HN5819" s="341"/>
    </row>
    <row r="5820" spans="220:222" x14ac:dyDescent="0.3">
      <c r="HL5820" s="341"/>
      <c r="HM5820" s="341"/>
      <c r="HN5820" s="341"/>
    </row>
    <row r="5821" spans="220:222" x14ac:dyDescent="0.3">
      <c r="HL5821" s="341"/>
      <c r="HM5821" s="341"/>
      <c r="HN5821" s="341"/>
    </row>
    <row r="5822" spans="220:222" x14ac:dyDescent="0.3">
      <c r="HL5822" s="341"/>
      <c r="HM5822" s="341"/>
      <c r="HN5822" s="341"/>
    </row>
    <row r="5823" spans="220:222" x14ac:dyDescent="0.3">
      <c r="HL5823" s="341"/>
      <c r="HM5823" s="341"/>
      <c r="HN5823" s="341"/>
    </row>
    <row r="5824" spans="220:222" x14ac:dyDescent="0.3">
      <c r="HL5824" s="341"/>
      <c r="HM5824" s="341"/>
      <c r="HN5824" s="341"/>
    </row>
    <row r="5825" spans="220:222" x14ac:dyDescent="0.3">
      <c r="HL5825" s="341"/>
      <c r="HM5825" s="341"/>
      <c r="HN5825" s="341"/>
    </row>
    <row r="5826" spans="220:222" x14ac:dyDescent="0.3">
      <c r="HL5826" s="341"/>
      <c r="HM5826" s="341"/>
      <c r="HN5826" s="341"/>
    </row>
    <row r="5827" spans="220:222" x14ac:dyDescent="0.3">
      <c r="HL5827" s="341"/>
      <c r="HM5827" s="341"/>
      <c r="HN5827" s="341"/>
    </row>
    <row r="5828" spans="220:222" x14ac:dyDescent="0.3">
      <c r="HL5828" s="341"/>
      <c r="HM5828" s="341"/>
      <c r="HN5828" s="341"/>
    </row>
    <row r="5829" spans="220:222" x14ac:dyDescent="0.3">
      <c r="HL5829" s="341"/>
      <c r="HM5829" s="341"/>
      <c r="HN5829" s="341"/>
    </row>
    <row r="5830" spans="220:222" x14ac:dyDescent="0.3">
      <c r="HL5830" s="341"/>
      <c r="HM5830" s="341"/>
      <c r="HN5830" s="341"/>
    </row>
    <row r="5831" spans="220:222" x14ac:dyDescent="0.3">
      <c r="HL5831" s="341"/>
      <c r="HM5831" s="341"/>
      <c r="HN5831" s="341"/>
    </row>
    <row r="5832" spans="220:222" x14ac:dyDescent="0.3">
      <c r="HL5832" s="341"/>
      <c r="HM5832" s="341"/>
      <c r="HN5832" s="341"/>
    </row>
    <row r="5833" spans="220:222" x14ac:dyDescent="0.3">
      <c r="HL5833" s="341"/>
      <c r="HM5833" s="341"/>
      <c r="HN5833" s="341"/>
    </row>
    <row r="5834" spans="220:222" x14ac:dyDescent="0.3">
      <c r="HL5834" s="341"/>
      <c r="HM5834" s="341"/>
      <c r="HN5834" s="341"/>
    </row>
    <row r="5835" spans="220:222" x14ac:dyDescent="0.3">
      <c r="HL5835" s="341"/>
      <c r="HM5835" s="341"/>
      <c r="HN5835" s="341"/>
    </row>
    <row r="5836" spans="220:222" x14ac:dyDescent="0.3">
      <c r="HL5836" s="341"/>
      <c r="HM5836" s="341"/>
      <c r="HN5836" s="341"/>
    </row>
    <row r="5837" spans="220:222" x14ac:dyDescent="0.3">
      <c r="HL5837" s="341"/>
      <c r="HM5837" s="341"/>
      <c r="HN5837" s="341"/>
    </row>
    <row r="5838" spans="220:222" x14ac:dyDescent="0.3">
      <c r="HL5838" s="341"/>
      <c r="HM5838" s="341"/>
      <c r="HN5838" s="341"/>
    </row>
    <row r="5839" spans="220:222" x14ac:dyDescent="0.3">
      <c r="HL5839" s="341"/>
      <c r="HM5839" s="341"/>
      <c r="HN5839" s="341"/>
    </row>
    <row r="5840" spans="220:222" x14ac:dyDescent="0.3">
      <c r="HL5840" s="341"/>
      <c r="HM5840" s="341"/>
      <c r="HN5840" s="341"/>
    </row>
    <row r="5841" spans="220:222" x14ac:dyDescent="0.3">
      <c r="HL5841" s="341"/>
      <c r="HM5841" s="341"/>
      <c r="HN5841" s="341"/>
    </row>
    <row r="5842" spans="220:222" x14ac:dyDescent="0.3">
      <c r="HL5842" s="341"/>
      <c r="HM5842" s="341"/>
      <c r="HN5842" s="341"/>
    </row>
    <row r="5843" spans="220:222" x14ac:dyDescent="0.3">
      <c r="HL5843" s="341"/>
      <c r="HM5843" s="341"/>
      <c r="HN5843" s="341"/>
    </row>
    <row r="5844" spans="220:222" x14ac:dyDescent="0.3">
      <c r="HL5844" s="341"/>
      <c r="HM5844" s="341"/>
      <c r="HN5844" s="341"/>
    </row>
    <row r="5845" spans="220:222" x14ac:dyDescent="0.3">
      <c r="HL5845" s="341"/>
      <c r="HM5845" s="341"/>
      <c r="HN5845" s="341"/>
    </row>
    <row r="5846" spans="220:222" x14ac:dyDescent="0.3">
      <c r="HL5846" s="341"/>
      <c r="HM5846" s="341"/>
      <c r="HN5846" s="341"/>
    </row>
    <row r="5847" spans="220:222" x14ac:dyDescent="0.3">
      <c r="HL5847" s="341"/>
      <c r="HM5847" s="341"/>
      <c r="HN5847" s="341"/>
    </row>
    <row r="5848" spans="220:222" x14ac:dyDescent="0.3">
      <c r="HL5848" s="341"/>
      <c r="HM5848" s="341"/>
      <c r="HN5848" s="341"/>
    </row>
    <row r="5849" spans="220:222" x14ac:dyDescent="0.3">
      <c r="HL5849" s="341"/>
      <c r="HM5849" s="341"/>
      <c r="HN5849" s="341"/>
    </row>
    <row r="5850" spans="220:222" x14ac:dyDescent="0.3">
      <c r="HL5850" s="341"/>
      <c r="HM5850" s="341"/>
      <c r="HN5850" s="341"/>
    </row>
    <row r="5851" spans="220:222" x14ac:dyDescent="0.3">
      <c r="HL5851" s="341"/>
      <c r="HM5851" s="341"/>
      <c r="HN5851" s="341"/>
    </row>
    <row r="5852" spans="220:222" x14ac:dyDescent="0.3">
      <c r="HL5852" s="341"/>
      <c r="HM5852" s="341"/>
      <c r="HN5852" s="341"/>
    </row>
    <row r="5853" spans="220:222" x14ac:dyDescent="0.3">
      <c r="HL5853" s="341"/>
      <c r="HM5853" s="341"/>
      <c r="HN5853" s="341"/>
    </row>
    <row r="5854" spans="220:222" x14ac:dyDescent="0.3">
      <c r="HL5854" s="341"/>
      <c r="HM5854" s="341"/>
      <c r="HN5854" s="341"/>
    </row>
    <row r="5855" spans="220:222" x14ac:dyDescent="0.3">
      <c r="HL5855" s="341"/>
      <c r="HM5855" s="341"/>
      <c r="HN5855" s="341"/>
    </row>
    <row r="5856" spans="220:222" x14ac:dyDescent="0.3">
      <c r="HL5856" s="341"/>
      <c r="HM5856" s="341"/>
      <c r="HN5856" s="341"/>
    </row>
    <row r="5857" spans="220:222" x14ac:dyDescent="0.3">
      <c r="HL5857" s="341"/>
      <c r="HM5857" s="341"/>
      <c r="HN5857" s="341"/>
    </row>
    <row r="5858" spans="220:222" x14ac:dyDescent="0.3">
      <c r="HL5858" s="341"/>
      <c r="HM5858" s="341"/>
      <c r="HN5858" s="341"/>
    </row>
    <row r="5859" spans="220:222" x14ac:dyDescent="0.3">
      <c r="HL5859" s="341"/>
      <c r="HM5859" s="341"/>
      <c r="HN5859" s="341"/>
    </row>
    <row r="5860" spans="220:222" x14ac:dyDescent="0.3">
      <c r="HL5860" s="341"/>
      <c r="HM5860" s="341"/>
      <c r="HN5860" s="341"/>
    </row>
    <row r="5861" spans="220:222" x14ac:dyDescent="0.3">
      <c r="HL5861" s="341"/>
      <c r="HM5861" s="341"/>
      <c r="HN5861" s="341"/>
    </row>
    <row r="5862" spans="220:222" x14ac:dyDescent="0.3">
      <c r="HL5862" s="341"/>
      <c r="HM5862" s="341"/>
      <c r="HN5862" s="341"/>
    </row>
    <row r="5863" spans="220:222" x14ac:dyDescent="0.3">
      <c r="HL5863" s="341"/>
      <c r="HM5863" s="341"/>
      <c r="HN5863" s="341"/>
    </row>
    <row r="5864" spans="220:222" x14ac:dyDescent="0.3">
      <c r="HL5864" s="341"/>
      <c r="HM5864" s="341"/>
      <c r="HN5864" s="341"/>
    </row>
    <row r="5865" spans="220:222" x14ac:dyDescent="0.3">
      <c r="HL5865" s="341"/>
      <c r="HM5865" s="341"/>
      <c r="HN5865" s="341"/>
    </row>
    <row r="5866" spans="220:222" x14ac:dyDescent="0.3">
      <c r="HL5866" s="341"/>
      <c r="HM5866" s="341"/>
      <c r="HN5866" s="341"/>
    </row>
    <row r="5867" spans="220:222" x14ac:dyDescent="0.3">
      <c r="HL5867" s="341"/>
      <c r="HM5867" s="341"/>
      <c r="HN5867" s="341"/>
    </row>
    <row r="5868" spans="220:222" x14ac:dyDescent="0.3">
      <c r="HL5868" s="341"/>
      <c r="HM5868" s="341"/>
      <c r="HN5868" s="341"/>
    </row>
    <row r="5869" spans="220:222" x14ac:dyDescent="0.3">
      <c r="HL5869" s="341"/>
      <c r="HM5869" s="341"/>
      <c r="HN5869" s="341"/>
    </row>
    <row r="5870" spans="220:222" x14ac:dyDescent="0.3">
      <c r="HL5870" s="341"/>
      <c r="HM5870" s="341"/>
      <c r="HN5870" s="341"/>
    </row>
    <row r="5871" spans="220:222" x14ac:dyDescent="0.3">
      <c r="HL5871" s="341"/>
      <c r="HM5871" s="341"/>
      <c r="HN5871" s="341"/>
    </row>
    <row r="5872" spans="220:222" x14ac:dyDescent="0.3">
      <c r="HL5872" s="341"/>
      <c r="HM5872" s="341"/>
      <c r="HN5872" s="341"/>
    </row>
    <row r="5873" spans="220:222" x14ac:dyDescent="0.3">
      <c r="HL5873" s="341"/>
      <c r="HM5873" s="341"/>
      <c r="HN5873" s="341"/>
    </row>
    <row r="5874" spans="220:222" x14ac:dyDescent="0.3">
      <c r="HL5874" s="341"/>
      <c r="HM5874" s="341"/>
      <c r="HN5874" s="341"/>
    </row>
    <row r="5875" spans="220:222" x14ac:dyDescent="0.3">
      <c r="HL5875" s="341"/>
      <c r="HM5875" s="341"/>
      <c r="HN5875" s="341"/>
    </row>
    <row r="5876" spans="220:222" x14ac:dyDescent="0.3">
      <c r="HL5876" s="341"/>
      <c r="HM5876" s="341"/>
      <c r="HN5876" s="341"/>
    </row>
    <row r="5877" spans="220:222" x14ac:dyDescent="0.3">
      <c r="HL5877" s="341"/>
      <c r="HM5877" s="341"/>
      <c r="HN5877" s="341"/>
    </row>
    <row r="5878" spans="220:222" x14ac:dyDescent="0.3">
      <c r="HL5878" s="341"/>
      <c r="HM5878" s="341"/>
      <c r="HN5878" s="341"/>
    </row>
    <row r="5879" spans="220:222" x14ac:dyDescent="0.3">
      <c r="HL5879" s="341"/>
      <c r="HM5879" s="341"/>
      <c r="HN5879" s="341"/>
    </row>
    <row r="5880" spans="220:222" x14ac:dyDescent="0.3">
      <c r="HL5880" s="341"/>
      <c r="HM5880" s="341"/>
      <c r="HN5880" s="341"/>
    </row>
    <row r="5881" spans="220:222" x14ac:dyDescent="0.3">
      <c r="HL5881" s="341"/>
      <c r="HM5881" s="341"/>
      <c r="HN5881" s="341"/>
    </row>
    <row r="5882" spans="220:222" x14ac:dyDescent="0.3">
      <c r="HL5882" s="341"/>
      <c r="HM5882" s="341"/>
      <c r="HN5882" s="341"/>
    </row>
    <row r="5883" spans="220:222" x14ac:dyDescent="0.3">
      <c r="HL5883" s="341"/>
      <c r="HM5883" s="341"/>
      <c r="HN5883" s="341"/>
    </row>
    <row r="5884" spans="220:222" x14ac:dyDescent="0.3">
      <c r="HL5884" s="341"/>
      <c r="HM5884" s="341"/>
      <c r="HN5884" s="341"/>
    </row>
    <row r="5885" spans="220:222" x14ac:dyDescent="0.3">
      <c r="HL5885" s="341"/>
      <c r="HM5885" s="341"/>
      <c r="HN5885" s="341"/>
    </row>
    <row r="5886" spans="220:222" x14ac:dyDescent="0.3">
      <c r="HL5886" s="341"/>
      <c r="HM5886" s="341"/>
      <c r="HN5886" s="341"/>
    </row>
    <row r="5887" spans="220:222" x14ac:dyDescent="0.3">
      <c r="HL5887" s="341"/>
      <c r="HM5887" s="341"/>
      <c r="HN5887" s="341"/>
    </row>
    <row r="5888" spans="220:222" x14ac:dyDescent="0.3">
      <c r="HL5888" s="341"/>
      <c r="HM5888" s="341"/>
      <c r="HN5888" s="341"/>
    </row>
    <row r="5889" spans="220:222" x14ac:dyDescent="0.3">
      <c r="HL5889" s="341"/>
      <c r="HM5889" s="341"/>
      <c r="HN5889" s="341"/>
    </row>
    <row r="5890" spans="220:222" x14ac:dyDescent="0.3">
      <c r="HL5890" s="341"/>
      <c r="HM5890" s="341"/>
      <c r="HN5890" s="341"/>
    </row>
    <row r="5891" spans="220:222" x14ac:dyDescent="0.3">
      <c r="HL5891" s="341"/>
      <c r="HM5891" s="341"/>
      <c r="HN5891" s="341"/>
    </row>
    <row r="5892" spans="220:222" x14ac:dyDescent="0.3">
      <c r="HL5892" s="341"/>
      <c r="HM5892" s="341"/>
      <c r="HN5892" s="341"/>
    </row>
    <row r="5893" spans="220:222" x14ac:dyDescent="0.3">
      <c r="HL5893" s="341"/>
      <c r="HM5893" s="341"/>
      <c r="HN5893" s="341"/>
    </row>
    <row r="5894" spans="220:222" x14ac:dyDescent="0.3">
      <c r="HL5894" s="341"/>
      <c r="HM5894" s="341"/>
      <c r="HN5894" s="341"/>
    </row>
    <row r="5895" spans="220:222" x14ac:dyDescent="0.3">
      <c r="HL5895" s="341"/>
      <c r="HM5895" s="341"/>
      <c r="HN5895" s="341"/>
    </row>
    <row r="5896" spans="220:222" x14ac:dyDescent="0.3">
      <c r="HL5896" s="341"/>
      <c r="HM5896" s="341"/>
      <c r="HN5896" s="341"/>
    </row>
    <row r="5897" spans="220:222" x14ac:dyDescent="0.3">
      <c r="HL5897" s="341"/>
      <c r="HM5897" s="341"/>
      <c r="HN5897" s="341"/>
    </row>
    <row r="5898" spans="220:222" x14ac:dyDescent="0.3">
      <c r="HL5898" s="341"/>
      <c r="HM5898" s="341"/>
      <c r="HN5898" s="341"/>
    </row>
    <row r="5899" spans="220:222" x14ac:dyDescent="0.3">
      <c r="HL5899" s="341"/>
      <c r="HM5899" s="341"/>
      <c r="HN5899" s="341"/>
    </row>
    <row r="5900" spans="220:222" x14ac:dyDescent="0.3">
      <c r="HL5900" s="341"/>
      <c r="HM5900" s="341"/>
      <c r="HN5900" s="341"/>
    </row>
    <row r="5901" spans="220:222" x14ac:dyDescent="0.3">
      <c r="HL5901" s="341"/>
      <c r="HM5901" s="341"/>
      <c r="HN5901" s="341"/>
    </row>
    <row r="5902" spans="220:222" x14ac:dyDescent="0.3">
      <c r="HL5902" s="341"/>
      <c r="HM5902" s="341"/>
      <c r="HN5902" s="341"/>
    </row>
    <row r="5903" spans="220:222" x14ac:dyDescent="0.3">
      <c r="HL5903" s="341"/>
      <c r="HM5903" s="341"/>
      <c r="HN5903" s="341"/>
    </row>
    <row r="5904" spans="220:222" x14ac:dyDescent="0.3">
      <c r="HL5904" s="341"/>
      <c r="HM5904" s="341"/>
      <c r="HN5904" s="341"/>
    </row>
    <row r="5905" spans="220:222" x14ac:dyDescent="0.3">
      <c r="HL5905" s="341"/>
      <c r="HM5905" s="341"/>
      <c r="HN5905" s="341"/>
    </row>
    <row r="5906" spans="220:222" x14ac:dyDescent="0.3">
      <c r="HL5906" s="341"/>
      <c r="HM5906" s="341"/>
      <c r="HN5906" s="341"/>
    </row>
    <row r="5907" spans="220:222" x14ac:dyDescent="0.3">
      <c r="HL5907" s="341"/>
      <c r="HM5907" s="341"/>
      <c r="HN5907" s="341"/>
    </row>
    <row r="5908" spans="220:222" x14ac:dyDescent="0.3">
      <c r="HL5908" s="341"/>
      <c r="HM5908" s="341"/>
      <c r="HN5908" s="341"/>
    </row>
    <row r="5909" spans="220:222" x14ac:dyDescent="0.3">
      <c r="HL5909" s="341"/>
      <c r="HM5909" s="341"/>
      <c r="HN5909" s="341"/>
    </row>
    <row r="5910" spans="220:222" x14ac:dyDescent="0.3">
      <c r="HL5910" s="341"/>
      <c r="HM5910" s="341"/>
      <c r="HN5910" s="341"/>
    </row>
    <row r="5911" spans="220:222" x14ac:dyDescent="0.3">
      <c r="HL5911" s="341"/>
      <c r="HM5911" s="341"/>
      <c r="HN5911" s="341"/>
    </row>
    <row r="5912" spans="220:222" x14ac:dyDescent="0.3">
      <c r="HL5912" s="341"/>
      <c r="HM5912" s="341"/>
      <c r="HN5912" s="341"/>
    </row>
    <row r="5913" spans="220:222" x14ac:dyDescent="0.3">
      <c r="HL5913" s="341"/>
      <c r="HM5913" s="341"/>
      <c r="HN5913" s="341"/>
    </row>
    <row r="5914" spans="220:222" x14ac:dyDescent="0.3">
      <c r="HL5914" s="341"/>
      <c r="HM5914" s="341"/>
      <c r="HN5914" s="341"/>
    </row>
    <row r="5915" spans="220:222" x14ac:dyDescent="0.3">
      <c r="HL5915" s="341"/>
      <c r="HM5915" s="341"/>
      <c r="HN5915" s="341"/>
    </row>
    <row r="5916" spans="220:222" x14ac:dyDescent="0.3">
      <c r="HL5916" s="341"/>
      <c r="HM5916" s="341"/>
      <c r="HN5916" s="341"/>
    </row>
    <row r="5917" spans="220:222" x14ac:dyDescent="0.3">
      <c r="HL5917" s="341"/>
      <c r="HM5917" s="341"/>
      <c r="HN5917" s="341"/>
    </row>
    <row r="5918" spans="220:222" x14ac:dyDescent="0.3">
      <c r="HL5918" s="341"/>
      <c r="HM5918" s="341"/>
      <c r="HN5918" s="341"/>
    </row>
    <row r="5919" spans="220:222" x14ac:dyDescent="0.3">
      <c r="HL5919" s="341"/>
      <c r="HM5919" s="341"/>
      <c r="HN5919" s="341"/>
    </row>
    <row r="5920" spans="220:222" x14ac:dyDescent="0.3">
      <c r="HL5920" s="341"/>
      <c r="HM5920" s="341"/>
      <c r="HN5920" s="341"/>
    </row>
    <row r="5921" spans="220:222" x14ac:dyDescent="0.3">
      <c r="HL5921" s="341"/>
      <c r="HM5921" s="341"/>
      <c r="HN5921" s="341"/>
    </row>
    <row r="5922" spans="220:222" x14ac:dyDescent="0.3">
      <c r="HL5922" s="341"/>
      <c r="HM5922" s="341"/>
      <c r="HN5922" s="341"/>
    </row>
    <row r="5923" spans="220:222" x14ac:dyDescent="0.3">
      <c r="HL5923" s="341"/>
      <c r="HM5923" s="341"/>
      <c r="HN5923" s="341"/>
    </row>
    <row r="5924" spans="220:222" x14ac:dyDescent="0.3">
      <c r="HL5924" s="341"/>
      <c r="HM5924" s="341"/>
      <c r="HN5924" s="341"/>
    </row>
    <row r="5925" spans="220:222" x14ac:dyDescent="0.3">
      <c r="HL5925" s="341"/>
      <c r="HM5925" s="341"/>
      <c r="HN5925" s="341"/>
    </row>
    <row r="5926" spans="220:222" x14ac:dyDescent="0.3">
      <c r="HL5926" s="341"/>
      <c r="HM5926" s="341"/>
      <c r="HN5926" s="341"/>
    </row>
    <row r="5927" spans="220:222" x14ac:dyDescent="0.3">
      <c r="HL5927" s="341"/>
      <c r="HM5927" s="341"/>
      <c r="HN5927" s="341"/>
    </row>
    <row r="5928" spans="220:222" x14ac:dyDescent="0.3">
      <c r="HL5928" s="341"/>
      <c r="HM5928" s="341"/>
      <c r="HN5928" s="341"/>
    </row>
    <row r="5929" spans="220:222" x14ac:dyDescent="0.3">
      <c r="HL5929" s="341"/>
      <c r="HM5929" s="341"/>
      <c r="HN5929" s="341"/>
    </row>
    <row r="5930" spans="220:222" x14ac:dyDescent="0.3">
      <c r="HL5930" s="341"/>
      <c r="HM5930" s="341"/>
      <c r="HN5930" s="341"/>
    </row>
    <row r="5931" spans="220:222" x14ac:dyDescent="0.3">
      <c r="HL5931" s="341"/>
      <c r="HM5931" s="341"/>
      <c r="HN5931" s="341"/>
    </row>
    <row r="5932" spans="220:222" x14ac:dyDescent="0.3">
      <c r="HL5932" s="341"/>
      <c r="HM5932" s="341"/>
      <c r="HN5932" s="341"/>
    </row>
    <row r="5933" spans="220:222" x14ac:dyDescent="0.3">
      <c r="HL5933" s="341"/>
      <c r="HM5933" s="341"/>
      <c r="HN5933" s="341"/>
    </row>
    <row r="5934" spans="220:222" x14ac:dyDescent="0.3">
      <c r="HL5934" s="341"/>
      <c r="HM5934" s="341"/>
      <c r="HN5934" s="341"/>
    </row>
    <row r="5935" spans="220:222" x14ac:dyDescent="0.3">
      <c r="HL5935" s="341"/>
      <c r="HM5935" s="341"/>
      <c r="HN5935" s="341"/>
    </row>
    <row r="5936" spans="220:222" x14ac:dyDescent="0.3">
      <c r="HL5936" s="341"/>
      <c r="HM5936" s="341"/>
      <c r="HN5936" s="341"/>
    </row>
    <row r="5937" spans="220:222" x14ac:dyDescent="0.3">
      <c r="HL5937" s="341"/>
      <c r="HM5937" s="341"/>
      <c r="HN5937" s="341"/>
    </row>
    <row r="5938" spans="220:222" x14ac:dyDescent="0.3">
      <c r="HL5938" s="341"/>
      <c r="HM5938" s="341"/>
      <c r="HN5938" s="341"/>
    </row>
    <row r="5939" spans="220:222" x14ac:dyDescent="0.3">
      <c r="HL5939" s="341"/>
      <c r="HM5939" s="341"/>
      <c r="HN5939" s="341"/>
    </row>
    <row r="5940" spans="220:222" x14ac:dyDescent="0.3">
      <c r="HL5940" s="341"/>
      <c r="HM5940" s="341"/>
      <c r="HN5940" s="341"/>
    </row>
    <row r="5941" spans="220:222" x14ac:dyDescent="0.3">
      <c r="HL5941" s="341"/>
      <c r="HM5941" s="341"/>
      <c r="HN5941" s="341"/>
    </row>
    <row r="5942" spans="220:222" x14ac:dyDescent="0.3">
      <c r="HL5942" s="341"/>
      <c r="HM5942" s="341"/>
      <c r="HN5942" s="341"/>
    </row>
    <row r="5943" spans="220:222" x14ac:dyDescent="0.3">
      <c r="HL5943" s="341"/>
      <c r="HM5943" s="341"/>
      <c r="HN5943" s="341"/>
    </row>
    <row r="5944" spans="220:222" x14ac:dyDescent="0.3">
      <c r="HL5944" s="341"/>
      <c r="HM5944" s="341"/>
      <c r="HN5944" s="341"/>
    </row>
    <row r="5945" spans="220:222" x14ac:dyDescent="0.3">
      <c r="HL5945" s="341"/>
      <c r="HM5945" s="341"/>
      <c r="HN5945" s="341"/>
    </row>
    <row r="5946" spans="220:222" x14ac:dyDescent="0.3">
      <c r="HL5946" s="341"/>
      <c r="HM5946" s="341"/>
      <c r="HN5946" s="341"/>
    </row>
    <row r="5947" spans="220:222" x14ac:dyDescent="0.3">
      <c r="HL5947" s="341"/>
      <c r="HM5947" s="341"/>
      <c r="HN5947" s="341"/>
    </row>
    <row r="5948" spans="220:222" x14ac:dyDescent="0.3">
      <c r="HL5948" s="341"/>
      <c r="HM5948" s="341"/>
      <c r="HN5948" s="341"/>
    </row>
    <row r="5949" spans="220:222" x14ac:dyDescent="0.3">
      <c r="HL5949" s="341"/>
      <c r="HM5949" s="341"/>
      <c r="HN5949" s="341"/>
    </row>
    <row r="5950" spans="220:222" x14ac:dyDescent="0.3">
      <c r="HL5950" s="341"/>
      <c r="HM5950" s="341"/>
      <c r="HN5950" s="341"/>
    </row>
    <row r="5951" spans="220:222" x14ac:dyDescent="0.3">
      <c r="HL5951" s="341"/>
      <c r="HM5951" s="341"/>
      <c r="HN5951" s="341"/>
    </row>
    <row r="5952" spans="220:222" x14ac:dyDescent="0.3">
      <c r="HL5952" s="341"/>
      <c r="HM5952" s="341"/>
      <c r="HN5952" s="341"/>
    </row>
    <row r="5953" spans="220:222" x14ac:dyDescent="0.3">
      <c r="HL5953" s="341"/>
      <c r="HM5953" s="341"/>
      <c r="HN5953" s="341"/>
    </row>
    <row r="5954" spans="220:222" x14ac:dyDescent="0.3">
      <c r="HL5954" s="341"/>
      <c r="HM5954" s="341"/>
      <c r="HN5954" s="341"/>
    </row>
    <row r="5955" spans="220:222" x14ac:dyDescent="0.3">
      <c r="HL5955" s="341"/>
      <c r="HM5955" s="341"/>
      <c r="HN5955" s="341"/>
    </row>
    <row r="5956" spans="220:222" x14ac:dyDescent="0.3">
      <c r="HL5956" s="341"/>
      <c r="HM5956" s="341"/>
      <c r="HN5956" s="341"/>
    </row>
    <row r="5957" spans="220:222" x14ac:dyDescent="0.3">
      <c r="HL5957" s="341"/>
      <c r="HM5957" s="341"/>
      <c r="HN5957" s="341"/>
    </row>
    <row r="5958" spans="220:222" x14ac:dyDescent="0.3">
      <c r="HL5958" s="341"/>
      <c r="HM5958" s="341"/>
      <c r="HN5958" s="341"/>
    </row>
    <row r="5959" spans="220:222" x14ac:dyDescent="0.3">
      <c r="HL5959" s="341"/>
      <c r="HM5959" s="341"/>
      <c r="HN5959" s="341"/>
    </row>
    <row r="5960" spans="220:222" x14ac:dyDescent="0.3">
      <c r="HL5960" s="341"/>
      <c r="HM5960" s="341"/>
      <c r="HN5960" s="341"/>
    </row>
    <row r="5961" spans="220:222" x14ac:dyDescent="0.3">
      <c r="HL5961" s="341"/>
      <c r="HM5961" s="341"/>
      <c r="HN5961" s="341"/>
    </row>
    <row r="5962" spans="220:222" x14ac:dyDescent="0.3">
      <c r="HL5962" s="341"/>
      <c r="HM5962" s="341"/>
      <c r="HN5962" s="341"/>
    </row>
    <row r="5963" spans="220:222" x14ac:dyDescent="0.3">
      <c r="HL5963" s="341"/>
      <c r="HM5963" s="341"/>
      <c r="HN5963" s="341"/>
    </row>
    <row r="5964" spans="220:222" x14ac:dyDescent="0.3">
      <c r="HL5964" s="341"/>
      <c r="HM5964" s="341"/>
      <c r="HN5964" s="341"/>
    </row>
    <row r="5965" spans="220:222" x14ac:dyDescent="0.3">
      <c r="HL5965" s="341"/>
      <c r="HM5965" s="341"/>
      <c r="HN5965" s="341"/>
    </row>
    <row r="5966" spans="220:222" x14ac:dyDescent="0.3">
      <c r="HL5966" s="341"/>
      <c r="HM5966" s="341"/>
      <c r="HN5966" s="341"/>
    </row>
    <row r="5967" spans="220:222" x14ac:dyDescent="0.3">
      <c r="HL5967" s="341"/>
      <c r="HM5967" s="341"/>
      <c r="HN5967" s="341"/>
    </row>
    <row r="5968" spans="220:222" x14ac:dyDescent="0.3">
      <c r="HL5968" s="341"/>
      <c r="HM5968" s="341"/>
      <c r="HN5968" s="341"/>
    </row>
    <row r="5969" spans="220:222" x14ac:dyDescent="0.3">
      <c r="HL5969" s="341"/>
      <c r="HM5969" s="341"/>
      <c r="HN5969" s="341"/>
    </row>
    <row r="5970" spans="220:222" x14ac:dyDescent="0.3">
      <c r="HL5970" s="341"/>
      <c r="HM5970" s="341"/>
      <c r="HN5970" s="341"/>
    </row>
    <row r="5971" spans="220:222" x14ac:dyDescent="0.3">
      <c r="HL5971" s="341"/>
      <c r="HM5971" s="341"/>
      <c r="HN5971" s="341"/>
    </row>
    <row r="5972" spans="220:222" x14ac:dyDescent="0.3">
      <c r="HL5972" s="341"/>
      <c r="HM5972" s="341"/>
      <c r="HN5972" s="341"/>
    </row>
    <row r="5973" spans="220:222" x14ac:dyDescent="0.3">
      <c r="HL5973" s="341"/>
      <c r="HM5973" s="341"/>
      <c r="HN5973" s="341"/>
    </row>
    <row r="5974" spans="220:222" x14ac:dyDescent="0.3">
      <c r="HL5974" s="341"/>
      <c r="HM5974" s="341"/>
      <c r="HN5974" s="341"/>
    </row>
    <row r="5975" spans="220:222" x14ac:dyDescent="0.3">
      <c r="HL5975" s="341"/>
      <c r="HM5975" s="341"/>
      <c r="HN5975" s="341"/>
    </row>
    <row r="5976" spans="220:222" x14ac:dyDescent="0.3">
      <c r="HL5976" s="341"/>
      <c r="HM5976" s="341"/>
      <c r="HN5976" s="341"/>
    </row>
    <row r="5977" spans="220:222" x14ac:dyDescent="0.3">
      <c r="HL5977" s="341"/>
      <c r="HM5977" s="341"/>
      <c r="HN5977" s="341"/>
    </row>
    <row r="5978" spans="220:222" x14ac:dyDescent="0.3">
      <c r="HL5978" s="341"/>
      <c r="HM5978" s="341"/>
      <c r="HN5978" s="341"/>
    </row>
    <row r="5979" spans="220:222" x14ac:dyDescent="0.3">
      <c r="HL5979" s="341"/>
      <c r="HM5979" s="341"/>
      <c r="HN5979" s="341"/>
    </row>
    <row r="5980" spans="220:222" x14ac:dyDescent="0.3">
      <c r="HL5980" s="341"/>
      <c r="HM5980" s="341"/>
      <c r="HN5980" s="341"/>
    </row>
    <row r="5981" spans="220:222" x14ac:dyDescent="0.3">
      <c r="HL5981" s="341"/>
      <c r="HM5981" s="341"/>
      <c r="HN5981" s="341"/>
    </row>
    <row r="5982" spans="220:222" x14ac:dyDescent="0.3">
      <c r="HL5982" s="341"/>
      <c r="HM5982" s="341"/>
      <c r="HN5982" s="341"/>
    </row>
    <row r="5983" spans="220:222" x14ac:dyDescent="0.3">
      <c r="HL5983" s="341"/>
      <c r="HM5983" s="341"/>
      <c r="HN5983" s="341"/>
    </row>
    <row r="5984" spans="220:222" x14ac:dyDescent="0.3">
      <c r="HL5984" s="341"/>
      <c r="HM5984" s="341"/>
      <c r="HN5984" s="341"/>
    </row>
    <row r="5985" spans="220:222" x14ac:dyDescent="0.3">
      <c r="HL5985" s="341"/>
      <c r="HM5985" s="341"/>
      <c r="HN5985" s="341"/>
    </row>
    <row r="5986" spans="220:222" x14ac:dyDescent="0.3">
      <c r="HL5986" s="341"/>
      <c r="HM5986" s="341"/>
      <c r="HN5986" s="341"/>
    </row>
    <row r="5987" spans="220:222" x14ac:dyDescent="0.3">
      <c r="HL5987" s="341"/>
      <c r="HM5987" s="341"/>
      <c r="HN5987" s="341"/>
    </row>
    <row r="5988" spans="220:222" x14ac:dyDescent="0.3">
      <c r="HL5988" s="341"/>
      <c r="HM5988" s="341"/>
      <c r="HN5988" s="341"/>
    </row>
    <row r="5989" spans="220:222" x14ac:dyDescent="0.3">
      <c r="HL5989" s="341"/>
      <c r="HM5989" s="341"/>
      <c r="HN5989" s="341"/>
    </row>
    <row r="5990" spans="220:222" x14ac:dyDescent="0.3">
      <c r="HL5990" s="341"/>
      <c r="HM5990" s="341"/>
      <c r="HN5990" s="341"/>
    </row>
    <row r="5991" spans="220:222" x14ac:dyDescent="0.3">
      <c r="HL5991" s="341"/>
      <c r="HM5991" s="341"/>
      <c r="HN5991" s="341"/>
    </row>
    <row r="5992" spans="220:222" x14ac:dyDescent="0.3">
      <c r="HL5992" s="341"/>
      <c r="HM5992" s="341"/>
      <c r="HN5992" s="341"/>
    </row>
    <row r="5993" spans="220:222" x14ac:dyDescent="0.3">
      <c r="HL5993" s="341"/>
      <c r="HM5993" s="341"/>
      <c r="HN5993" s="341"/>
    </row>
    <row r="5994" spans="220:222" x14ac:dyDescent="0.3">
      <c r="HL5994" s="341"/>
      <c r="HM5994" s="341"/>
      <c r="HN5994" s="341"/>
    </row>
    <row r="5995" spans="220:222" x14ac:dyDescent="0.3">
      <c r="HL5995" s="341"/>
      <c r="HM5995" s="341"/>
      <c r="HN5995" s="341"/>
    </row>
    <row r="5996" spans="220:222" x14ac:dyDescent="0.3">
      <c r="HL5996" s="341"/>
      <c r="HM5996" s="341"/>
      <c r="HN5996" s="341"/>
    </row>
    <row r="5997" spans="220:222" x14ac:dyDescent="0.3">
      <c r="HL5997" s="341"/>
      <c r="HM5997" s="341"/>
      <c r="HN5997" s="341"/>
    </row>
    <row r="5998" spans="220:222" x14ac:dyDescent="0.3">
      <c r="HL5998" s="341"/>
      <c r="HM5998" s="341"/>
      <c r="HN5998" s="341"/>
    </row>
    <row r="5999" spans="220:222" x14ac:dyDescent="0.3">
      <c r="HL5999" s="341"/>
      <c r="HM5999" s="341"/>
      <c r="HN5999" s="341"/>
    </row>
    <row r="6000" spans="220:222" x14ac:dyDescent="0.3">
      <c r="HL6000" s="341"/>
      <c r="HM6000" s="341"/>
      <c r="HN6000" s="341"/>
    </row>
    <row r="6001" spans="220:222" x14ac:dyDescent="0.3">
      <c r="HL6001" s="341"/>
      <c r="HM6001" s="341"/>
      <c r="HN6001" s="341"/>
    </row>
    <row r="6002" spans="220:222" x14ac:dyDescent="0.3">
      <c r="HL6002" s="341"/>
      <c r="HM6002" s="341"/>
      <c r="HN6002" s="341"/>
    </row>
    <row r="6003" spans="220:222" x14ac:dyDescent="0.3">
      <c r="HL6003" s="341"/>
      <c r="HM6003" s="341"/>
      <c r="HN6003" s="341"/>
    </row>
    <row r="6004" spans="220:222" x14ac:dyDescent="0.3">
      <c r="HL6004" s="341"/>
      <c r="HM6004" s="341"/>
      <c r="HN6004" s="341"/>
    </row>
    <row r="6005" spans="220:222" x14ac:dyDescent="0.3">
      <c r="HL6005" s="341"/>
      <c r="HM6005" s="341"/>
      <c r="HN6005" s="341"/>
    </row>
    <row r="6006" spans="220:222" x14ac:dyDescent="0.3">
      <c r="HL6006" s="341"/>
      <c r="HM6006" s="341"/>
      <c r="HN6006" s="341"/>
    </row>
    <row r="6007" spans="220:222" x14ac:dyDescent="0.3">
      <c r="HL6007" s="341"/>
      <c r="HM6007" s="341"/>
      <c r="HN6007" s="341"/>
    </row>
    <row r="6008" spans="220:222" x14ac:dyDescent="0.3">
      <c r="HL6008" s="341"/>
      <c r="HM6008" s="341"/>
      <c r="HN6008" s="341"/>
    </row>
    <row r="6009" spans="220:222" x14ac:dyDescent="0.3">
      <c r="HL6009" s="341"/>
      <c r="HM6009" s="341"/>
      <c r="HN6009" s="341"/>
    </row>
    <row r="6010" spans="220:222" x14ac:dyDescent="0.3">
      <c r="HL6010" s="341"/>
      <c r="HM6010" s="341"/>
      <c r="HN6010" s="341"/>
    </row>
    <row r="6011" spans="220:222" x14ac:dyDescent="0.3">
      <c r="HL6011" s="341"/>
      <c r="HM6011" s="341"/>
      <c r="HN6011" s="341"/>
    </row>
    <row r="6012" spans="220:222" x14ac:dyDescent="0.3">
      <c r="HL6012" s="341"/>
      <c r="HM6012" s="341"/>
      <c r="HN6012" s="341"/>
    </row>
    <row r="6013" spans="220:222" x14ac:dyDescent="0.3">
      <c r="HL6013" s="341"/>
      <c r="HM6013" s="341"/>
      <c r="HN6013" s="341"/>
    </row>
    <row r="6014" spans="220:222" x14ac:dyDescent="0.3">
      <c r="HL6014" s="341"/>
      <c r="HM6014" s="341"/>
      <c r="HN6014" s="341"/>
    </row>
    <row r="6015" spans="220:222" x14ac:dyDescent="0.3">
      <c r="HL6015" s="341"/>
      <c r="HM6015" s="341"/>
      <c r="HN6015" s="341"/>
    </row>
    <row r="6016" spans="220:222" x14ac:dyDescent="0.3">
      <c r="HL6016" s="341"/>
      <c r="HM6016" s="341"/>
      <c r="HN6016" s="341"/>
    </row>
    <row r="6017" spans="220:222" x14ac:dyDescent="0.3">
      <c r="HL6017" s="341"/>
      <c r="HM6017" s="341"/>
      <c r="HN6017" s="341"/>
    </row>
    <row r="6018" spans="220:222" x14ac:dyDescent="0.3">
      <c r="HL6018" s="341"/>
      <c r="HM6018" s="341"/>
      <c r="HN6018" s="341"/>
    </row>
    <row r="6019" spans="220:222" x14ac:dyDescent="0.3">
      <c r="HL6019" s="341"/>
      <c r="HM6019" s="341"/>
      <c r="HN6019" s="341"/>
    </row>
    <row r="6020" spans="220:222" x14ac:dyDescent="0.3">
      <c r="HL6020" s="341"/>
      <c r="HM6020" s="341"/>
      <c r="HN6020" s="341"/>
    </row>
    <row r="6021" spans="220:222" x14ac:dyDescent="0.3">
      <c r="HL6021" s="341"/>
      <c r="HM6021" s="341"/>
      <c r="HN6021" s="341"/>
    </row>
    <row r="6022" spans="220:222" x14ac:dyDescent="0.3">
      <c r="HL6022" s="341"/>
      <c r="HM6022" s="341"/>
      <c r="HN6022" s="341"/>
    </row>
    <row r="6023" spans="220:222" x14ac:dyDescent="0.3">
      <c r="HL6023" s="341"/>
      <c r="HM6023" s="341"/>
      <c r="HN6023" s="341"/>
    </row>
    <row r="6024" spans="220:222" x14ac:dyDescent="0.3">
      <c r="HL6024" s="341"/>
      <c r="HM6024" s="341"/>
      <c r="HN6024" s="341"/>
    </row>
    <row r="6025" spans="220:222" x14ac:dyDescent="0.3">
      <c r="HL6025" s="341"/>
      <c r="HM6025" s="341"/>
      <c r="HN6025" s="341"/>
    </row>
    <row r="6026" spans="220:222" x14ac:dyDescent="0.3">
      <c r="HL6026" s="341"/>
      <c r="HM6026" s="341"/>
      <c r="HN6026" s="341"/>
    </row>
    <row r="6027" spans="220:222" x14ac:dyDescent="0.3">
      <c r="HL6027" s="341"/>
      <c r="HM6027" s="341"/>
      <c r="HN6027" s="341"/>
    </row>
    <row r="6028" spans="220:222" x14ac:dyDescent="0.3">
      <c r="HL6028" s="341"/>
      <c r="HM6028" s="341"/>
      <c r="HN6028" s="341"/>
    </row>
    <row r="6029" spans="220:222" x14ac:dyDescent="0.3">
      <c r="HL6029" s="341"/>
      <c r="HM6029" s="341"/>
      <c r="HN6029" s="341"/>
    </row>
    <row r="6030" spans="220:222" x14ac:dyDescent="0.3">
      <c r="HL6030" s="341"/>
      <c r="HM6030" s="341"/>
      <c r="HN6030" s="341"/>
    </row>
    <row r="6031" spans="220:222" x14ac:dyDescent="0.3">
      <c r="HL6031" s="341"/>
      <c r="HM6031" s="341"/>
      <c r="HN6031" s="341"/>
    </row>
    <row r="6032" spans="220:222" x14ac:dyDescent="0.3">
      <c r="HL6032" s="341"/>
      <c r="HM6032" s="341"/>
      <c r="HN6032" s="341"/>
    </row>
    <row r="6033" spans="220:222" x14ac:dyDescent="0.3">
      <c r="HL6033" s="341"/>
      <c r="HM6033" s="341"/>
      <c r="HN6033" s="341"/>
    </row>
    <row r="6034" spans="220:222" x14ac:dyDescent="0.3">
      <c r="HL6034" s="341"/>
      <c r="HM6034" s="341"/>
      <c r="HN6034" s="341"/>
    </row>
    <row r="6035" spans="220:222" x14ac:dyDescent="0.3">
      <c r="HL6035" s="341"/>
      <c r="HM6035" s="341"/>
      <c r="HN6035" s="341"/>
    </row>
    <row r="6036" spans="220:222" x14ac:dyDescent="0.3">
      <c r="HL6036" s="341"/>
      <c r="HM6036" s="341"/>
      <c r="HN6036" s="341"/>
    </row>
    <row r="6037" spans="220:222" x14ac:dyDescent="0.3">
      <c r="HL6037" s="341"/>
      <c r="HM6037" s="341"/>
      <c r="HN6037" s="341"/>
    </row>
    <row r="6038" spans="220:222" x14ac:dyDescent="0.3">
      <c r="HL6038" s="341"/>
      <c r="HM6038" s="341"/>
      <c r="HN6038" s="341"/>
    </row>
    <row r="6039" spans="220:222" x14ac:dyDescent="0.3">
      <c r="HL6039" s="341"/>
      <c r="HM6039" s="341"/>
      <c r="HN6039" s="341"/>
    </row>
    <row r="6040" spans="220:222" x14ac:dyDescent="0.3">
      <c r="HL6040" s="341"/>
      <c r="HM6040" s="341"/>
      <c r="HN6040" s="341"/>
    </row>
    <row r="6041" spans="220:222" x14ac:dyDescent="0.3">
      <c r="HL6041" s="341"/>
      <c r="HM6041" s="341"/>
      <c r="HN6041" s="341"/>
    </row>
    <row r="6042" spans="220:222" x14ac:dyDescent="0.3">
      <c r="HL6042" s="341"/>
      <c r="HM6042" s="341"/>
      <c r="HN6042" s="341"/>
    </row>
    <row r="6043" spans="220:222" x14ac:dyDescent="0.3">
      <c r="HL6043" s="341"/>
      <c r="HM6043" s="341"/>
      <c r="HN6043" s="341"/>
    </row>
    <row r="6044" spans="220:222" x14ac:dyDescent="0.3">
      <c r="HL6044" s="341"/>
      <c r="HM6044" s="341"/>
      <c r="HN6044" s="341"/>
    </row>
    <row r="6045" spans="220:222" x14ac:dyDescent="0.3">
      <c r="HL6045" s="341"/>
      <c r="HM6045" s="341"/>
      <c r="HN6045" s="341"/>
    </row>
    <row r="6046" spans="220:222" x14ac:dyDescent="0.3">
      <c r="HL6046" s="341"/>
      <c r="HM6046" s="341"/>
      <c r="HN6046" s="341"/>
    </row>
    <row r="6047" spans="220:222" x14ac:dyDescent="0.3">
      <c r="HL6047" s="341"/>
      <c r="HM6047" s="341"/>
      <c r="HN6047" s="341"/>
    </row>
    <row r="6048" spans="220:222" x14ac:dyDescent="0.3">
      <c r="HL6048" s="341"/>
      <c r="HM6048" s="341"/>
      <c r="HN6048" s="341"/>
    </row>
    <row r="6049" spans="220:222" x14ac:dyDescent="0.3">
      <c r="HL6049" s="341"/>
      <c r="HM6049" s="341"/>
      <c r="HN6049" s="341"/>
    </row>
    <row r="6050" spans="220:222" x14ac:dyDescent="0.3">
      <c r="HL6050" s="341"/>
      <c r="HM6050" s="341"/>
      <c r="HN6050" s="341"/>
    </row>
    <row r="6051" spans="220:222" x14ac:dyDescent="0.3">
      <c r="HL6051" s="341"/>
      <c r="HM6051" s="341"/>
      <c r="HN6051" s="341"/>
    </row>
    <row r="6052" spans="220:222" x14ac:dyDescent="0.3">
      <c r="HL6052" s="341"/>
      <c r="HM6052" s="341"/>
      <c r="HN6052" s="341"/>
    </row>
    <row r="6053" spans="220:222" x14ac:dyDescent="0.3">
      <c r="HL6053" s="341"/>
      <c r="HM6053" s="341"/>
      <c r="HN6053" s="341"/>
    </row>
    <row r="6054" spans="220:222" x14ac:dyDescent="0.3">
      <c r="HL6054" s="341"/>
      <c r="HM6054" s="341"/>
      <c r="HN6054" s="341"/>
    </row>
    <row r="6055" spans="220:222" x14ac:dyDescent="0.3">
      <c r="HL6055" s="341"/>
      <c r="HM6055" s="341"/>
      <c r="HN6055" s="341"/>
    </row>
    <row r="6056" spans="220:222" x14ac:dyDescent="0.3">
      <c r="HL6056" s="341"/>
      <c r="HM6056" s="341"/>
      <c r="HN6056" s="341"/>
    </row>
    <row r="6057" spans="220:222" x14ac:dyDescent="0.3">
      <c r="HL6057" s="341"/>
      <c r="HM6057" s="341"/>
      <c r="HN6057" s="341"/>
    </row>
    <row r="6058" spans="220:222" x14ac:dyDescent="0.3">
      <c r="HL6058" s="341"/>
      <c r="HM6058" s="341"/>
      <c r="HN6058" s="341"/>
    </row>
    <row r="6059" spans="220:222" x14ac:dyDescent="0.3">
      <c r="HL6059" s="341"/>
      <c r="HM6059" s="341"/>
      <c r="HN6059" s="341"/>
    </row>
    <row r="6060" spans="220:222" x14ac:dyDescent="0.3">
      <c r="HL6060" s="341"/>
      <c r="HM6060" s="341"/>
      <c r="HN6060" s="341"/>
    </row>
    <row r="6061" spans="220:222" x14ac:dyDescent="0.3">
      <c r="HL6061" s="341"/>
      <c r="HM6061" s="341"/>
      <c r="HN6061" s="341"/>
    </row>
    <row r="6062" spans="220:222" x14ac:dyDescent="0.3">
      <c r="HL6062" s="341"/>
      <c r="HM6062" s="341"/>
      <c r="HN6062" s="341"/>
    </row>
    <row r="6063" spans="220:222" x14ac:dyDescent="0.3">
      <c r="HL6063" s="341"/>
      <c r="HM6063" s="341"/>
      <c r="HN6063" s="341"/>
    </row>
    <row r="6064" spans="220:222" x14ac:dyDescent="0.3">
      <c r="HL6064" s="341"/>
      <c r="HM6064" s="341"/>
      <c r="HN6064" s="341"/>
    </row>
    <row r="6065" spans="220:222" x14ac:dyDescent="0.3">
      <c r="HL6065" s="341"/>
      <c r="HM6065" s="341"/>
      <c r="HN6065" s="341"/>
    </row>
    <row r="6066" spans="220:222" x14ac:dyDescent="0.3">
      <c r="HL6066" s="341"/>
      <c r="HM6066" s="341"/>
      <c r="HN6066" s="341"/>
    </row>
    <row r="6067" spans="220:222" x14ac:dyDescent="0.3">
      <c r="HL6067" s="341"/>
      <c r="HM6067" s="341"/>
      <c r="HN6067" s="341"/>
    </row>
    <row r="6068" spans="220:222" x14ac:dyDescent="0.3">
      <c r="HL6068" s="341"/>
      <c r="HM6068" s="341"/>
      <c r="HN6068" s="341"/>
    </row>
    <row r="6069" spans="220:222" x14ac:dyDescent="0.3">
      <c r="HL6069" s="341"/>
      <c r="HM6069" s="341"/>
      <c r="HN6069" s="341"/>
    </row>
    <row r="6070" spans="220:222" x14ac:dyDescent="0.3">
      <c r="HL6070" s="341"/>
      <c r="HM6070" s="341"/>
      <c r="HN6070" s="341"/>
    </row>
    <row r="6071" spans="220:222" x14ac:dyDescent="0.3">
      <c r="HL6071" s="341"/>
      <c r="HM6071" s="341"/>
      <c r="HN6071" s="341"/>
    </row>
    <row r="6072" spans="220:222" x14ac:dyDescent="0.3">
      <c r="HL6072" s="341"/>
      <c r="HM6072" s="341"/>
      <c r="HN6072" s="341"/>
    </row>
    <row r="6073" spans="220:222" x14ac:dyDescent="0.3">
      <c r="HL6073" s="341"/>
      <c r="HM6073" s="341"/>
      <c r="HN6073" s="341"/>
    </row>
    <row r="6074" spans="220:222" x14ac:dyDescent="0.3">
      <c r="HL6074" s="341"/>
      <c r="HM6074" s="341"/>
      <c r="HN6074" s="341"/>
    </row>
    <row r="6075" spans="220:222" x14ac:dyDescent="0.3">
      <c r="HL6075" s="341"/>
      <c r="HM6075" s="341"/>
      <c r="HN6075" s="341"/>
    </row>
    <row r="6076" spans="220:222" x14ac:dyDescent="0.3">
      <c r="HL6076" s="341"/>
      <c r="HM6076" s="341"/>
      <c r="HN6076" s="341"/>
    </row>
    <row r="6077" spans="220:222" x14ac:dyDescent="0.3">
      <c r="HL6077" s="341"/>
      <c r="HM6077" s="341"/>
      <c r="HN6077" s="341"/>
    </row>
    <row r="6078" spans="220:222" x14ac:dyDescent="0.3">
      <c r="HL6078" s="341"/>
      <c r="HM6078" s="341"/>
      <c r="HN6078" s="341"/>
    </row>
    <row r="6079" spans="220:222" x14ac:dyDescent="0.3">
      <c r="HL6079" s="341"/>
      <c r="HM6079" s="341"/>
      <c r="HN6079" s="341"/>
    </row>
    <row r="6080" spans="220:222" x14ac:dyDescent="0.3">
      <c r="HL6080" s="341"/>
      <c r="HM6080" s="341"/>
      <c r="HN6080" s="341"/>
    </row>
    <row r="6081" spans="220:222" x14ac:dyDescent="0.3">
      <c r="HL6081" s="341"/>
      <c r="HM6081" s="341"/>
      <c r="HN6081" s="341"/>
    </row>
    <row r="6082" spans="220:222" x14ac:dyDescent="0.3">
      <c r="HL6082" s="341"/>
      <c r="HM6082" s="341"/>
      <c r="HN6082" s="341"/>
    </row>
    <row r="6083" spans="220:222" x14ac:dyDescent="0.3">
      <c r="HL6083" s="341"/>
      <c r="HM6083" s="341"/>
      <c r="HN6083" s="341"/>
    </row>
    <row r="6084" spans="220:222" x14ac:dyDescent="0.3">
      <c r="HL6084" s="341"/>
      <c r="HM6084" s="341"/>
      <c r="HN6084" s="341"/>
    </row>
    <row r="6085" spans="220:222" x14ac:dyDescent="0.3">
      <c r="HL6085" s="341"/>
      <c r="HM6085" s="341"/>
      <c r="HN6085" s="341"/>
    </row>
    <row r="6086" spans="220:222" x14ac:dyDescent="0.3">
      <c r="HL6086" s="341"/>
      <c r="HM6086" s="341"/>
      <c r="HN6086" s="341"/>
    </row>
    <row r="6087" spans="220:222" x14ac:dyDescent="0.3">
      <c r="HL6087" s="341"/>
      <c r="HM6087" s="341"/>
      <c r="HN6087" s="341"/>
    </row>
    <row r="6088" spans="220:222" x14ac:dyDescent="0.3">
      <c r="HL6088" s="341"/>
      <c r="HM6088" s="341"/>
      <c r="HN6088" s="341"/>
    </row>
    <row r="6089" spans="220:222" x14ac:dyDescent="0.3">
      <c r="HL6089" s="341"/>
      <c r="HM6089" s="341"/>
      <c r="HN6089" s="341"/>
    </row>
    <row r="6090" spans="220:222" x14ac:dyDescent="0.3">
      <c r="HL6090" s="341"/>
      <c r="HM6090" s="341"/>
      <c r="HN6090" s="341"/>
    </row>
    <row r="6091" spans="220:222" x14ac:dyDescent="0.3">
      <c r="HL6091" s="341"/>
      <c r="HM6091" s="341"/>
      <c r="HN6091" s="341"/>
    </row>
    <row r="6092" spans="220:222" x14ac:dyDescent="0.3">
      <c r="HL6092" s="341"/>
      <c r="HM6092" s="341"/>
      <c r="HN6092" s="341"/>
    </row>
    <row r="6093" spans="220:222" x14ac:dyDescent="0.3">
      <c r="HL6093" s="341"/>
      <c r="HM6093" s="341"/>
      <c r="HN6093" s="341"/>
    </row>
    <row r="6094" spans="220:222" x14ac:dyDescent="0.3">
      <c r="HL6094" s="341"/>
      <c r="HM6094" s="341"/>
      <c r="HN6094" s="341"/>
    </row>
    <row r="6095" spans="220:222" x14ac:dyDescent="0.3">
      <c r="HL6095" s="341"/>
      <c r="HM6095" s="341"/>
      <c r="HN6095" s="341"/>
    </row>
    <row r="6096" spans="220:222" x14ac:dyDescent="0.3">
      <c r="HL6096" s="341"/>
      <c r="HM6096" s="341"/>
      <c r="HN6096" s="341"/>
    </row>
    <row r="6097" spans="220:222" x14ac:dyDescent="0.3">
      <c r="HL6097" s="341"/>
      <c r="HM6097" s="341"/>
      <c r="HN6097" s="341"/>
    </row>
    <row r="6098" spans="220:222" x14ac:dyDescent="0.3">
      <c r="HL6098" s="341"/>
      <c r="HM6098" s="341"/>
      <c r="HN6098" s="341"/>
    </row>
    <row r="6099" spans="220:222" x14ac:dyDescent="0.3">
      <c r="HL6099" s="341"/>
      <c r="HM6099" s="341"/>
      <c r="HN6099" s="341"/>
    </row>
    <row r="6100" spans="220:222" x14ac:dyDescent="0.3">
      <c r="HL6100" s="341"/>
      <c r="HM6100" s="341"/>
      <c r="HN6100" s="341"/>
    </row>
    <row r="6101" spans="220:222" x14ac:dyDescent="0.3">
      <c r="HL6101" s="341"/>
      <c r="HM6101" s="341"/>
      <c r="HN6101" s="341"/>
    </row>
    <row r="6102" spans="220:222" x14ac:dyDescent="0.3">
      <c r="HL6102" s="341"/>
      <c r="HM6102" s="341"/>
      <c r="HN6102" s="341"/>
    </row>
    <row r="6103" spans="220:222" x14ac:dyDescent="0.3">
      <c r="HL6103" s="341"/>
      <c r="HM6103" s="341"/>
      <c r="HN6103" s="341"/>
    </row>
    <row r="6104" spans="220:222" x14ac:dyDescent="0.3">
      <c r="HL6104" s="341"/>
      <c r="HM6104" s="341"/>
      <c r="HN6104" s="341"/>
    </row>
    <row r="6105" spans="220:222" x14ac:dyDescent="0.3">
      <c r="HL6105" s="341"/>
      <c r="HM6105" s="341"/>
      <c r="HN6105" s="341"/>
    </row>
    <row r="6106" spans="220:222" x14ac:dyDescent="0.3">
      <c r="HL6106" s="341"/>
      <c r="HM6106" s="341"/>
      <c r="HN6106" s="341"/>
    </row>
    <row r="6107" spans="220:222" x14ac:dyDescent="0.3">
      <c r="HL6107" s="341"/>
      <c r="HM6107" s="341"/>
      <c r="HN6107" s="341"/>
    </row>
    <row r="6108" spans="220:222" x14ac:dyDescent="0.3">
      <c r="HL6108" s="341"/>
      <c r="HM6108" s="341"/>
      <c r="HN6108" s="341"/>
    </row>
    <row r="6109" spans="220:222" x14ac:dyDescent="0.3">
      <c r="HL6109" s="341"/>
      <c r="HM6109" s="341"/>
      <c r="HN6109" s="341"/>
    </row>
    <row r="6110" spans="220:222" x14ac:dyDescent="0.3">
      <c r="HL6110" s="341"/>
      <c r="HM6110" s="341"/>
      <c r="HN6110" s="341"/>
    </row>
    <row r="6111" spans="220:222" x14ac:dyDescent="0.3">
      <c r="HL6111" s="341"/>
      <c r="HM6111" s="341"/>
      <c r="HN6111" s="341"/>
    </row>
    <row r="6112" spans="220:222" x14ac:dyDescent="0.3">
      <c r="HL6112" s="341"/>
      <c r="HM6112" s="341"/>
      <c r="HN6112" s="341"/>
    </row>
    <row r="6113" spans="220:222" x14ac:dyDescent="0.3">
      <c r="HL6113" s="341"/>
      <c r="HM6113" s="341"/>
      <c r="HN6113" s="341"/>
    </row>
    <row r="6114" spans="220:222" x14ac:dyDescent="0.3">
      <c r="HL6114" s="341"/>
      <c r="HM6114" s="341"/>
      <c r="HN6114" s="341"/>
    </row>
    <row r="6115" spans="220:222" x14ac:dyDescent="0.3">
      <c r="HL6115" s="341"/>
      <c r="HM6115" s="341"/>
      <c r="HN6115" s="341"/>
    </row>
    <row r="6116" spans="220:222" x14ac:dyDescent="0.3">
      <c r="HL6116" s="341"/>
      <c r="HM6116" s="341"/>
      <c r="HN6116" s="341"/>
    </row>
    <row r="6117" spans="220:222" x14ac:dyDescent="0.3">
      <c r="HL6117" s="341"/>
      <c r="HM6117" s="341"/>
      <c r="HN6117" s="341"/>
    </row>
    <row r="6118" spans="220:222" x14ac:dyDescent="0.3">
      <c r="HL6118" s="341"/>
      <c r="HM6118" s="341"/>
      <c r="HN6118" s="341"/>
    </row>
    <row r="6119" spans="220:222" x14ac:dyDescent="0.3">
      <c r="HL6119" s="341"/>
      <c r="HM6119" s="341"/>
      <c r="HN6119" s="341"/>
    </row>
    <row r="6120" spans="220:222" x14ac:dyDescent="0.3">
      <c r="HL6120" s="341"/>
      <c r="HM6120" s="341"/>
      <c r="HN6120" s="341"/>
    </row>
    <row r="6121" spans="220:222" x14ac:dyDescent="0.3">
      <c r="HL6121" s="341"/>
      <c r="HM6121" s="341"/>
      <c r="HN6121" s="341"/>
    </row>
    <row r="6122" spans="220:222" x14ac:dyDescent="0.3">
      <c r="HL6122" s="341"/>
      <c r="HM6122" s="341"/>
      <c r="HN6122" s="341"/>
    </row>
    <row r="6123" spans="220:222" x14ac:dyDescent="0.3">
      <c r="HL6123" s="341"/>
      <c r="HM6123" s="341"/>
      <c r="HN6123" s="341"/>
    </row>
    <row r="6124" spans="220:222" x14ac:dyDescent="0.3">
      <c r="HL6124" s="341"/>
      <c r="HM6124" s="341"/>
      <c r="HN6124" s="341"/>
    </row>
    <row r="6125" spans="220:222" x14ac:dyDescent="0.3">
      <c r="HL6125" s="341"/>
      <c r="HM6125" s="341"/>
      <c r="HN6125" s="341"/>
    </row>
    <row r="6126" spans="220:222" x14ac:dyDescent="0.3">
      <c r="HL6126" s="341"/>
      <c r="HM6126" s="341"/>
      <c r="HN6126" s="341"/>
    </row>
    <row r="6127" spans="220:222" x14ac:dyDescent="0.3">
      <c r="HL6127" s="341"/>
      <c r="HM6127" s="341"/>
      <c r="HN6127" s="341"/>
    </row>
    <row r="6128" spans="220:222" x14ac:dyDescent="0.3">
      <c r="HL6128" s="341"/>
      <c r="HM6128" s="341"/>
      <c r="HN6128" s="341"/>
    </row>
    <row r="6129" spans="220:222" x14ac:dyDescent="0.3">
      <c r="HL6129" s="341"/>
      <c r="HM6129" s="341"/>
      <c r="HN6129" s="341"/>
    </row>
    <row r="6130" spans="220:222" x14ac:dyDescent="0.3">
      <c r="HL6130" s="341"/>
      <c r="HM6130" s="341"/>
      <c r="HN6130" s="341"/>
    </row>
    <row r="6131" spans="220:222" x14ac:dyDescent="0.3">
      <c r="HL6131" s="341"/>
      <c r="HM6131" s="341"/>
      <c r="HN6131" s="341"/>
    </row>
    <row r="6132" spans="220:222" x14ac:dyDescent="0.3">
      <c r="HL6132" s="341"/>
      <c r="HM6132" s="341"/>
      <c r="HN6132" s="341"/>
    </row>
    <row r="6133" spans="220:222" x14ac:dyDescent="0.3">
      <c r="HL6133" s="341"/>
      <c r="HM6133" s="341"/>
      <c r="HN6133" s="341"/>
    </row>
    <row r="6134" spans="220:222" x14ac:dyDescent="0.3">
      <c r="HL6134" s="341"/>
      <c r="HM6134" s="341"/>
      <c r="HN6134" s="341"/>
    </row>
    <row r="6135" spans="220:222" x14ac:dyDescent="0.3">
      <c r="HL6135" s="341"/>
      <c r="HM6135" s="341"/>
      <c r="HN6135" s="341"/>
    </row>
    <row r="6136" spans="220:222" x14ac:dyDescent="0.3">
      <c r="HL6136" s="341"/>
      <c r="HM6136" s="341"/>
      <c r="HN6136" s="341"/>
    </row>
    <row r="6137" spans="220:222" x14ac:dyDescent="0.3">
      <c r="HL6137" s="341"/>
      <c r="HM6137" s="341"/>
      <c r="HN6137" s="341"/>
    </row>
    <row r="6138" spans="220:222" x14ac:dyDescent="0.3">
      <c r="HL6138" s="341"/>
      <c r="HM6138" s="341"/>
      <c r="HN6138" s="341"/>
    </row>
    <row r="6139" spans="220:222" x14ac:dyDescent="0.3">
      <c r="HL6139" s="341"/>
      <c r="HM6139" s="341"/>
      <c r="HN6139" s="341"/>
    </row>
    <row r="6140" spans="220:222" x14ac:dyDescent="0.3">
      <c r="HL6140" s="341"/>
      <c r="HM6140" s="341"/>
      <c r="HN6140" s="341"/>
    </row>
    <row r="6141" spans="220:222" x14ac:dyDescent="0.3">
      <c r="HL6141" s="341"/>
      <c r="HM6141" s="341"/>
      <c r="HN6141" s="341"/>
    </row>
    <row r="6142" spans="220:222" x14ac:dyDescent="0.3">
      <c r="HL6142" s="341"/>
      <c r="HM6142" s="341"/>
      <c r="HN6142" s="341"/>
    </row>
    <row r="6143" spans="220:222" x14ac:dyDescent="0.3">
      <c r="HL6143" s="341"/>
      <c r="HM6143" s="341"/>
      <c r="HN6143" s="341"/>
    </row>
    <row r="6144" spans="220:222" x14ac:dyDescent="0.3">
      <c r="HL6144" s="341"/>
      <c r="HM6144" s="341"/>
      <c r="HN6144" s="341"/>
    </row>
    <row r="6145" spans="220:222" x14ac:dyDescent="0.3">
      <c r="HL6145" s="341"/>
      <c r="HM6145" s="341"/>
      <c r="HN6145" s="341"/>
    </row>
    <row r="6146" spans="220:222" x14ac:dyDescent="0.3">
      <c r="HL6146" s="341"/>
      <c r="HM6146" s="341"/>
      <c r="HN6146" s="341"/>
    </row>
    <row r="6147" spans="220:222" x14ac:dyDescent="0.3">
      <c r="HL6147" s="341"/>
      <c r="HM6147" s="341"/>
      <c r="HN6147" s="341"/>
    </row>
    <row r="6148" spans="220:222" x14ac:dyDescent="0.3">
      <c r="HL6148" s="341"/>
      <c r="HM6148" s="341"/>
      <c r="HN6148" s="341"/>
    </row>
    <row r="6149" spans="220:222" x14ac:dyDescent="0.3">
      <c r="HL6149" s="341"/>
      <c r="HM6149" s="341"/>
      <c r="HN6149" s="341"/>
    </row>
    <row r="6150" spans="220:222" x14ac:dyDescent="0.3">
      <c r="HL6150" s="341"/>
      <c r="HM6150" s="341"/>
      <c r="HN6150" s="341"/>
    </row>
    <row r="6151" spans="220:222" x14ac:dyDescent="0.3">
      <c r="HL6151" s="341"/>
      <c r="HM6151" s="341"/>
      <c r="HN6151" s="341"/>
    </row>
    <row r="6152" spans="220:222" x14ac:dyDescent="0.3">
      <c r="HL6152" s="341"/>
      <c r="HM6152" s="341"/>
      <c r="HN6152" s="341"/>
    </row>
    <row r="6153" spans="220:222" x14ac:dyDescent="0.3">
      <c r="HL6153" s="341"/>
      <c r="HM6153" s="341"/>
      <c r="HN6153" s="341"/>
    </row>
    <row r="6154" spans="220:222" x14ac:dyDescent="0.3">
      <c r="HL6154" s="341"/>
      <c r="HM6154" s="341"/>
      <c r="HN6154" s="341"/>
    </row>
    <row r="6155" spans="220:222" x14ac:dyDescent="0.3">
      <c r="HL6155" s="341"/>
      <c r="HM6155" s="341"/>
      <c r="HN6155" s="341"/>
    </row>
    <row r="6156" spans="220:222" x14ac:dyDescent="0.3">
      <c r="HL6156" s="341"/>
      <c r="HM6156" s="341"/>
      <c r="HN6156" s="341"/>
    </row>
    <row r="6157" spans="220:222" x14ac:dyDescent="0.3">
      <c r="HL6157" s="341"/>
      <c r="HM6157" s="341"/>
      <c r="HN6157" s="341"/>
    </row>
    <row r="6158" spans="220:222" x14ac:dyDescent="0.3">
      <c r="HL6158" s="341"/>
      <c r="HM6158" s="341"/>
      <c r="HN6158" s="341"/>
    </row>
    <row r="6159" spans="220:222" x14ac:dyDescent="0.3">
      <c r="HL6159" s="341"/>
      <c r="HM6159" s="341"/>
      <c r="HN6159" s="341"/>
    </row>
    <row r="6160" spans="220:222" x14ac:dyDescent="0.3">
      <c r="HL6160" s="341"/>
      <c r="HM6160" s="341"/>
      <c r="HN6160" s="341"/>
    </row>
    <row r="6161" spans="220:222" x14ac:dyDescent="0.3">
      <c r="HL6161" s="341"/>
      <c r="HM6161" s="341"/>
      <c r="HN6161" s="341"/>
    </row>
    <row r="6162" spans="220:222" x14ac:dyDescent="0.3">
      <c r="HL6162" s="341"/>
      <c r="HM6162" s="341"/>
      <c r="HN6162" s="341"/>
    </row>
    <row r="6163" spans="220:222" x14ac:dyDescent="0.3">
      <c r="HL6163" s="341"/>
      <c r="HM6163" s="341"/>
      <c r="HN6163" s="341"/>
    </row>
    <row r="6164" spans="220:222" x14ac:dyDescent="0.3">
      <c r="HL6164" s="341"/>
      <c r="HM6164" s="341"/>
      <c r="HN6164" s="341"/>
    </row>
    <row r="6165" spans="220:222" x14ac:dyDescent="0.3">
      <c r="HL6165" s="341"/>
      <c r="HM6165" s="341"/>
      <c r="HN6165" s="341"/>
    </row>
    <row r="6166" spans="220:222" x14ac:dyDescent="0.3">
      <c r="HL6166" s="341"/>
      <c r="HM6166" s="341"/>
      <c r="HN6166" s="341"/>
    </row>
    <row r="6167" spans="220:222" x14ac:dyDescent="0.3">
      <c r="HL6167" s="341"/>
      <c r="HM6167" s="341"/>
      <c r="HN6167" s="341"/>
    </row>
    <row r="6168" spans="220:222" x14ac:dyDescent="0.3">
      <c r="HL6168" s="341"/>
      <c r="HM6168" s="341"/>
      <c r="HN6168" s="341"/>
    </row>
    <row r="6169" spans="220:222" x14ac:dyDescent="0.3">
      <c r="HL6169" s="341"/>
      <c r="HM6169" s="341"/>
      <c r="HN6169" s="341"/>
    </row>
    <row r="6170" spans="220:222" x14ac:dyDescent="0.3">
      <c r="HL6170" s="341"/>
      <c r="HM6170" s="341"/>
      <c r="HN6170" s="341"/>
    </row>
    <row r="6171" spans="220:222" x14ac:dyDescent="0.3">
      <c r="HL6171" s="341"/>
      <c r="HM6171" s="341"/>
      <c r="HN6171" s="341"/>
    </row>
    <row r="6172" spans="220:222" x14ac:dyDescent="0.3">
      <c r="HL6172" s="341"/>
      <c r="HM6172" s="341"/>
      <c r="HN6172" s="341"/>
    </row>
    <row r="6173" spans="220:222" x14ac:dyDescent="0.3">
      <c r="HL6173" s="341"/>
      <c r="HM6173" s="341"/>
      <c r="HN6173" s="341"/>
    </row>
    <row r="6174" spans="220:222" x14ac:dyDescent="0.3">
      <c r="HL6174" s="341"/>
      <c r="HM6174" s="341"/>
      <c r="HN6174" s="341"/>
    </row>
    <row r="6175" spans="220:222" x14ac:dyDescent="0.3">
      <c r="HL6175" s="341"/>
      <c r="HM6175" s="341"/>
      <c r="HN6175" s="341"/>
    </row>
    <row r="6176" spans="220:222" x14ac:dyDescent="0.3">
      <c r="HL6176" s="341"/>
      <c r="HM6176" s="341"/>
      <c r="HN6176" s="341"/>
    </row>
    <row r="6177" spans="220:222" x14ac:dyDescent="0.3">
      <c r="HL6177" s="341"/>
      <c r="HM6177" s="341"/>
      <c r="HN6177" s="341"/>
    </row>
    <row r="6178" spans="220:222" x14ac:dyDescent="0.3">
      <c r="HL6178" s="341"/>
      <c r="HM6178" s="341"/>
      <c r="HN6178" s="341"/>
    </row>
    <row r="6179" spans="220:222" x14ac:dyDescent="0.3">
      <c r="HL6179" s="341"/>
      <c r="HM6179" s="341"/>
      <c r="HN6179" s="341"/>
    </row>
    <row r="6180" spans="220:222" x14ac:dyDescent="0.3">
      <c r="HL6180" s="341"/>
      <c r="HM6180" s="341"/>
      <c r="HN6180" s="341"/>
    </row>
    <row r="6181" spans="220:222" x14ac:dyDescent="0.3">
      <c r="HL6181" s="341"/>
      <c r="HM6181" s="341"/>
      <c r="HN6181" s="341"/>
    </row>
    <row r="6182" spans="220:222" x14ac:dyDescent="0.3">
      <c r="HL6182" s="341"/>
      <c r="HM6182" s="341"/>
      <c r="HN6182" s="341"/>
    </row>
    <row r="6183" spans="220:222" x14ac:dyDescent="0.3">
      <c r="HL6183" s="341"/>
      <c r="HM6183" s="341"/>
      <c r="HN6183" s="341"/>
    </row>
    <row r="6184" spans="220:222" x14ac:dyDescent="0.3">
      <c r="HL6184" s="341"/>
      <c r="HM6184" s="341"/>
      <c r="HN6184" s="341"/>
    </row>
    <row r="6185" spans="220:222" x14ac:dyDescent="0.3">
      <c r="HL6185" s="341"/>
      <c r="HM6185" s="341"/>
      <c r="HN6185" s="341"/>
    </row>
    <row r="6186" spans="220:222" x14ac:dyDescent="0.3">
      <c r="HL6186" s="341"/>
      <c r="HM6186" s="341"/>
      <c r="HN6186" s="341"/>
    </row>
    <row r="6187" spans="220:222" x14ac:dyDescent="0.3">
      <c r="HL6187" s="341"/>
      <c r="HM6187" s="341"/>
      <c r="HN6187" s="341"/>
    </row>
    <row r="6188" spans="220:222" x14ac:dyDescent="0.3">
      <c r="HL6188" s="341"/>
      <c r="HM6188" s="341"/>
      <c r="HN6188" s="341"/>
    </row>
    <row r="6189" spans="220:222" x14ac:dyDescent="0.3">
      <c r="HL6189" s="341"/>
      <c r="HM6189" s="341"/>
      <c r="HN6189" s="341"/>
    </row>
    <row r="6190" spans="220:222" x14ac:dyDescent="0.3">
      <c r="HL6190" s="341"/>
      <c r="HM6190" s="341"/>
      <c r="HN6190" s="341"/>
    </row>
    <row r="6191" spans="220:222" x14ac:dyDescent="0.3">
      <c r="HL6191" s="341"/>
      <c r="HM6191" s="341"/>
      <c r="HN6191" s="341"/>
    </row>
    <row r="6192" spans="220:222" x14ac:dyDescent="0.3">
      <c r="HL6192" s="341"/>
      <c r="HM6192" s="341"/>
      <c r="HN6192" s="341"/>
    </row>
    <row r="6193" spans="220:222" x14ac:dyDescent="0.3">
      <c r="HL6193" s="341"/>
      <c r="HM6193" s="341"/>
      <c r="HN6193" s="341"/>
    </row>
    <row r="6194" spans="220:222" x14ac:dyDescent="0.3">
      <c r="HL6194" s="341"/>
      <c r="HM6194" s="341"/>
      <c r="HN6194" s="341"/>
    </row>
    <row r="6195" spans="220:222" x14ac:dyDescent="0.3">
      <c r="HL6195" s="341"/>
      <c r="HM6195" s="341"/>
      <c r="HN6195" s="341"/>
    </row>
    <row r="6196" spans="220:222" x14ac:dyDescent="0.3">
      <c r="HL6196" s="341"/>
      <c r="HM6196" s="341"/>
      <c r="HN6196" s="341"/>
    </row>
    <row r="6197" spans="220:222" x14ac:dyDescent="0.3">
      <c r="HL6197" s="341"/>
      <c r="HM6197" s="341"/>
      <c r="HN6197" s="341"/>
    </row>
    <row r="6198" spans="220:222" x14ac:dyDescent="0.3">
      <c r="HL6198" s="341"/>
      <c r="HM6198" s="341"/>
      <c r="HN6198" s="341"/>
    </row>
    <row r="6199" spans="220:222" x14ac:dyDescent="0.3">
      <c r="HL6199" s="341"/>
      <c r="HM6199" s="341"/>
      <c r="HN6199" s="341"/>
    </row>
    <row r="6200" spans="220:222" x14ac:dyDescent="0.3">
      <c r="HL6200" s="341"/>
      <c r="HM6200" s="341"/>
      <c r="HN6200" s="341"/>
    </row>
    <row r="6201" spans="220:222" x14ac:dyDescent="0.3">
      <c r="HL6201" s="341"/>
      <c r="HM6201" s="341"/>
      <c r="HN6201" s="341"/>
    </row>
    <row r="6202" spans="220:222" x14ac:dyDescent="0.3">
      <c r="HL6202" s="341"/>
      <c r="HM6202" s="341"/>
      <c r="HN6202" s="341"/>
    </row>
    <row r="6203" spans="220:222" x14ac:dyDescent="0.3">
      <c r="HL6203" s="341"/>
      <c r="HM6203" s="341"/>
      <c r="HN6203" s="341"/>
    </row>
    <row r="6204" spans="220:222" x14ac:dyDescent="0.3">
      <c r="HL6204" s="341"/>
      <c r="HM6204" s="341"/>
      <c r="HN6204" s="341"/>
    </row>
    <row r="6205" spans="220:222" x14ac:dyDescent="0.3">
      <c r="HL6205" s="341"/>
      <c r="HM6205" s="341"/>
      <c r="HN6205" s="341"/>
    </row>
    <row r="6206" spans="220:222" x14ac:dyDescent="0.3">
      <c r="HL6206" s="341"/>
      <c r="HM6206" s="341"/>
      <c r="HN6206" s="341"/>
    </row>
    <row r="6207" spans="220:222" x14ac:dyDescent="0.3">
      <c r="HL6207" s="341"/>
      <c r="HM6207" s="341"/>
      <c r="HN6207" s="341"/>
    </row>
    <row r="6208" spans="220:222" x14ac:dyDescent="0.3">
      <c r="HL6208" s="341"/>
      <c r="HM6208" s="341"/>
      <c r="HN6208" s="341"/>
    </row>
    <row r="6209" spans="220:222" x14ac:dyDescent="0.3">
      <c r="HL6209" s="341"/>
      <c r="HM6209" s="341"/>
      <c r="HN6209" s="341"/>
    </row>
    <row r="6210" spans="220:222" x14ac:dyDescent="0.3">
      <c r="HL6210" s="341"/>
      <c r="HM6210" s="341"/>
      <c r="HN6210" s="341"/>
    </row>
    <row r="6211" spans="220:222" x14ac:dyDescent="0.3">
      <c r="HL6211" s="341"/>
      <c r="HM6211" s="341"/>
      <c r="HN6211" s="341"/>
    </row>
    <row r="6212" spans="220:222" x14ac:dyDescent="0.3">
      <c r="HL6212" s="341"/>
      <c r="HM6212" s="341"/>
      <c r="HN6212" s="341"/>
    </row>
    <row r="6213" spans="220:222" x14ac:dyDescent="0.3">
      <c r="HL6213" s="341"/>
      <c r="HM6213" s="341"/>
      <c r="HN6213" s="341"/>
    </row>
    <row r="6214" spans="220:222" x14ac:dyDescent="0.3">
      <c r="HL6214" s="341"/>
      <c r="HM6214" s="341"/>
      <c r="HN6214" s="341"/>
    </row>
    <row r="6215" spans="220:222" x14ac:dyDescent="0.3">
      <c r="HL6215" s="341"/>
      <c r="HM6215" s="341"/>
      <c r="HN6215" s="341"/>
    </row>
    <row r="6216" spans="220:222" x14ac:dyDescent="0.3">
      <c r="HL6216" s="341"/>
      <c r="HM6216" s="341"/>
      <c r="HN6216" s="341"/>
    </row>
    <row r="6217" spans="220:222" x14ac:dyDescent="0.3">
      <c r="HL6217" s="341"/>
      <c r="HM6217" s="341"/>
      <c r="HN6217" s="341"/>
    </row>
    <row r="6218" spans="220:222" x14ac:dyDescent="0.3">
      <c r="HL6218" s="341"/>
      <c r="HM6218" s="341"/>
      <c r="HN6218" s="341"/>
    </row>
    <row r="6219" spans="220:222" x14ac:dyDescent="0.3">
      <c r="HL6219" s="341"/>
      <c r="HM6219" s="341"/>
      <c r="HN6219" s="341"/>
    </row>
    <row r="6220" spans="220:222" x14ac:dyDescent="0.3">
      <c r="HL6220" s="341"/>
      <c r="HM6220" s="341"/>
      <c r="HN6220" s="341"/>
    </row>
    <row r="6221" spans="220:222" x14ac:dyDescent="0.3">
      <c r="HL6221" s="341"/>
      <c r="HM6221" s="341"/>
      <c r="HN6221" s="341"/>
    </row>
    <row r="6222" spans="220:222" x14ac:dyDescent="0.3">
      <c r="HL6222" s="341"/>
      <c r="HM6222" s="341"/>
      <c r="HN6222" s="341"/>
    </row>
    <row r="6223" spans="220:222" x14ac:dyDescent="0.3">
      <c r="HL6223" s="341"/>
      <c r="HM6223" s="341"/>
      <c r="HN6223" s="341"/>
    </row>
    <row r="6224" spans="220:222" x14ac:dyDescent="0.3">
      <c r="HL6224" s="341"/>
      <c r="HM6224" s="341"/>
      <c r="HN6224" s="341"/>
    </row>
    <row r="6225" spans="220:222" x14ac:dyDescent="0.3">
      <c r="HL6225" s="341"/>
      <c r="HM6225" s="341"/>
      <c r="HN6225" s="341"/>
    </row>
    <row r="6226" spans="220:222" x14ac:dyDescent="0.3">
      <c r="HL6226" s="341"/>
      <c r="HM6226" s="341"/>
      <c r="HN6226" s="341"/>
    </row>
    <row r="6227" spans="220:222" x14ac:dyDescent="0.3">
      <c r="HL6227" s="341"/>
      <c r="HM6227" s="341"/>
      <c r="HN6227" s="341"/>
    </row>
    <row r="6228" spans="220:222" x14ac:dyDescent="0.3">
      <c r="HL6228" s="341"/>
      <c r="HM6228" s="341"/>
      <c r="HN6228" s="341"/>
    </row>
    <row r="6229" spans="220:222" x14ac:dyDescent="0.3">
      <c r="HL6229" s="341"/>
      <c r="HM6229" s="341"/>
      <c r="HN6229" s="341"/>
    </row>
    <row r="6230" spans="220:222" x14ac:dyDescent="0.3">
      <c r="HL6230" s="341"/>
      <c r="HM6230" s="341"/>
      <c r="HN6230" s="341"/>
    </row>
    <row r="6231" spans="220:222" x14ac:dyDescent="0.3">
      <c r="HL6231" s="341"/>
      <c r="HM6231" s="341"/>
      <c r="HN6231" s="341"/>
    </row>
    <row r="6232" spans="220:222" x14ac:dyDescent="0.3">
      <c r="HL6232" s="341"/>
      <c r="HM6232" s="341"/>
      <c r="HN6232" s="341"/>
    </row>
    <row r="6233" spans="220:222" x14ac:dyDescent="0.3">
      <c r="HL6233" s="341"/>
      <c r="HM6233" s="341"/>
      <c r="HN6233" s="341"/>
    </row>
    <row r="6234" spans="220:222" x14ac:dyDescent="0.3">
      <c r="HL6234" s="341"/>
      <c r="HM6234" s="341"/>
      <c r="HN6234" s="341"/>
    </row>
    <row r="6235" spans="220:222" x14ac:dyDescent="0.3">
      <c r="HL6235" s="341"/>
      <c r="HM6235" s="341"/>
      <c r="HN6235" s="341"/>
    </row>
    <row r="6236" spans="220:222" x14ac:dyDescent="0.3">
      <c r="HL6236" s="341"/>
      <c r="HM6236" s="341"/>
      <c r="HN6236" s="341"/>
    </row>
    <row r="6237" spans="220:222" x14ac:dyDescent="0.3">
      <c r="HL6237" s="341"/>
      <c r="HM6237" s="341"/>
      <c r="HN6237" s="341"/>
    </row>
    <row r="6238" spans="220:222" x14ac:dyDescent="0.3">
      <c r="HL6238" s="341"/>
      <c r="HM6238" s="341"/>
      <c r="HN6238" s="341"/>
    </row>
    <row r="6239" spans="220:222" x14ac:dyDescent="0.3">
      <c r="HL6239" s="341"/>
      <c r="HM6239" s="341"/>
      <c r="HN6239" s="341"/>
    </row>
    <row r="6240" spans="220:222" x14ac:dyDescent="0.3">
      <c r="HL6240" s="341"/>
      <c r="HM6240" s="341"/>
      <c r="HN6240" s="341"/>
    </row>
    <row r="6241" spans="220:222" x14ac:dyDescent="0.3">
      <c r="HL6241" s="341"/>
      <c r="HM6241" s="341"/>
      <c r="HN6241" s="341"/>
    </row>
    <row r="6242" spans="220:222" x14ac:dyDescent="0.3">
      <c r="HL6242" s="341"/>
      <c r="HM6242" s="341"/>
      <c r="HN6242" s="341"/>
    </row>
    <row r="6243" spans="220:222" x14ac:dyDescent="0.3">
      <c r="HL6243" s="341"/>
      <c r="HM6243" s="341"/>
      <c r="HN6243" s="341"/>
    </row>
    <row r="6244" spans="220:222" x14ac:dyDescent="0.3">
      <c r="HL6244" s="341"/>
      <c r="HM6244" s="341"/>
      <c r="HN6244" s="341"/>
    </row>
    <row r="6245" spans="220:222" x14ac:dyDescent="0.3">
      <c r="HL6245" s="341"/>
      <c r="HM6245" s="341"/>
      <c r="HN6245" s="341"/>
    </row>
    <row r="6246" spans="220:222" x14ac:dyDescent="0.3">
      <c r="HL6246" s="341"/>
      <c r="HM6246" s="341"/>
      <c r="HN6246" s="341"/>
    </row>
    <row r="6247" spans="220:222" x14ac:dyDescent="0.3">
      <c r="HL6247" s="341"/>
      <c r="HM6247" s="341"/>
      <c r="HN6247" s="341"/>
    </row>
    <row r="6248" spans="220:222" x14ac:dyDescent="0.3">
      <c r="HL6248" s="341"/>
      <c r="HM6248" s="341"/>
      <c r="HN6248" s="341"/>
    </row>
    <row r="6249" spans="220:222" x14ac:dyDescent="0.3">
      <c r="HL6249" s="341"/>
      <c r="HM6249" s="341"/>
      <c r="HN6249" s="341"/>
    </row>
    <row r="6250" spans="220:222" x14ac:dyDescent="0.3">
      <c r="HL6250" s="341"/>
      <c r="HM6250" s="341"/>
      <c r="HN6250" s="341"/>
    </row>
    <row r="6251" spans="220:222" x14ac:dyDescent="0.3">
      <c r="HL6251" s="341"/>
      <c r="HM6251" s="341"/>
      <c r="HN6251" s="341"/>
    </row>
    <row r="6252" spans="220:222" x14ac:dyDescent="0.3">
      <c r="HL6252" s="341"/>
      <c r="HM6252" s="341"/>
      <c r="HN6252" s="341"/>
    </row>
    <row r="6253" spans="220:222" x14ac:dyDescent="0.3">
      <c r="HL6253" s="341"/>
      <c r="HM6253" s="341"/>
      <c r="HN6253" s="341"/>
    </row>
    <row r="6254" spans="220:222" x14ac:dyDescent="0.3">
      <c r="HL6254" s="341"/>
      <c r="HM6254" s="341"/>
      <c r="HN6254" s="341"/>
    </row>
    <row r="6255" spans="220:222" x14ac:dyDescent="0.3">
      <c r="HL6255" s="341"/>
      <c r="HM6255" s="341"/>
      <c r="HN6255" s="341"/>
    </row>
    <row r="6256" spans="220:222" x14ac:dyDescent="0.3">
      <c r="HL6256" s="341"/>
      <c r="HM6256" s="341"/>
      <c r="HN6256" s="341"/>
    </row>
    <row r="6257" spans="220:222" x14ac:dyDescent="0.3">
      <c r="HL6257" s="341"/>
      <c r="HM6257" s="341"/>
      <c r="HN6257" s="341"/>
    </row>
    <row r="6258" spans="220:222" x14ac:dyDescent="0.3">
      <c r="HL6258" s="341"/>
      <c r="HM6258" s="341"/>
      <c r="HN6258" s="341"/>
    </row>
    <row r="6259" spans="220:222" x14ac:dyDescent="0.3">
      <c r="HL6259" s="341"/>
      <c r="HM6259" s="341"/>
      <c r="HN6259" s="341"/>
    </row>
    <row r="6260" spans="220:222" x14ac:dyDescent="0.3">
      <c r="HL6260" s="341"/>
      <c r="HM6260" s="341"/>
      <c r="HN6260" s="341"/>
    </row>
    <row r="6261" spans="220:222" x14ac:dyDescent="0.3">
      <c r="HL6261" s="341"/>
      <c r="HM6261" s="341"/>
      <c r="HN6261" s="341"/>
    </row>
    <row r="6262" spans="220:222" x14ac:dyDescent="0.3">
      <c r="HL6262" s="341"/>
      <c r="HM6262" s="341"/>
      <c r="HN6262" s="341"/>
    </row>
    <row r="6263" spans="220:222" x14ac:dyDescent="0.3">
      <c r="HL6263" s="341"/>
      <c r="HM6263" s="341"/>
      <c r="HN6263" s="341"/>
    </row>
    <row r="6264" spans="220:222" x14ac:dyDescent="0.3">
      <c r="HL6264" s="341"/>
      <c r="HM6264" s="341"/>
      <c r="HN6264" s="341"/>
    </row>
    <row r="6265" spans="220:222" x14ac:dyDescent="0.3">
      <c r="HL6265" s="341"/>
      <c r="HM6265" s="341"/>
      <c r="HN6265" s="341"/>
    </row>
    <row r="6266" spans="220:222" x14ac:dyDescent="0.3">
      <c r="HL6266" s="341"/>
      <c r="HM6266" s="341"/>
      <c r="HN6266" s="341"/>
    </row>
    <row r="6267" spans="220:222" x14ac:dyDescent="0.3">
      <c r="HL6267" s="341"/>
      <c r="HM6267" s="341"/>
      <c r="HN6267" s="341"/>
    </row>
    <row r="6268" spans="220:222" x14ac:dyDescent="0.3">
      <c r="HL6268" s="341"/>
      <c r="HM6268" s="341"/>
      <c r="HN6268" s="341"/>
    </row>
    <row r="6269" spans="220:222" x14ac:dyDescent="0.3">
      <c r="HL6269" s="341"/>
      <c r="HM6269" s="341"/>
      <c r="HN6269" s="341"/>
    </row>
    <row r="6270" spans="220:222" x14ac:dyDescent="0.3">
      <c r="HL6270" s="341"/>
      <c r="HM6270" s="341"/>
      <c r="HN6270" s="341"/>
    </row>
    <row r="6271" spans="220:222" x14ac:dyDescent="0.3">
      <c r="HL6271" s="341"/>
      <c r="HM6271" s="341"/>
      <c r="HN6271" s="341"/>
    </row>
    <row r="6272" spans="220:222" x14ac:dyDescent="0.3">
      <c r="HL6272" s="341"/>
      <c r="HM6272" s="341"/>
      <c r="HN6272" s="341"/>
    </row>
    <row r="6273" spans="220:222" x14ac:dyDescent="0.3">
      <c r="HL6273" s="341"/>
      <c r="HM6273" s="341"/>
      <c r="HN6273" s="341"/>
    </row>
    <row r="6274" spans="220:222" x14ac:dyDescent="0.3">
      <c r="HL6274" s="341"/>
      <c r="HM6274" s="341"/>
      <c r="HN6274" s="341"/>
    </row>
    <row r="6275" spans="220:222" x14ac:dyDescent="0.3">
      <c r="HL6275" s="341"/>
      <c r="HM6275" s="341"/>
      <c r="HN6275" s="341"/>
    </row>
    <row r="6276" spans="220:222" x14ac:dyDescent="0.3">
      <c r="HL6276" s="341"/>
      <c r="HM6276" s="341"/>
      <c r="HN6276" s="341"/>
    </row>
    <row r="6277" spans="220:222" x14ac:dyDescent="0.3">
      <c r="HL6277" s="341"/>
      <c r="HM6277" s="341"/>
      <c r="HN6277" s="341"/>
    </row>
    <row r="6278" spans="220:222" x14ac:dyDescent="0.3">
      <c r="HL6278" s="341"/>
      <c r="HM6278" s="341"/>
      <c r="HN6278" s="341"/>
    </row>
    <row r="6279" spans="220:222" x14ac:dyDescent="0.3">
      <c r="HL6279" s="341"/>
      <c r="HM6279" s="341"/>
      <c r="HN6279" s="341"/>
    </row>
    <row r="6280" spans="220:222" x14ac:dyDescent="0.3">
      <c r="HL6280" s="341"/>
      <c r="HM6280" s="341"/>
      <c r="HN6280" s="341"/>
    </row>
    <row r="6281" spans="220:222" x14ac:dyDescent="0.3">
      <c r="HL6281" s="341"/>
      <c r="HM6281" s="341"/>
      <c r="HN6281" s="341"/>
    </row>
    <row r="6282" spans="220:222" x14ac:dyDescent="0.3">
      <c r="HL6282" s="341"/>
      <c r="HM6282" s="341"/>
      <c r="HN6282" s="341"/>
    </row>
    <row r="6283" spans="220:222" x14ac:dyDescent="0.3">
      <c r="HL6283" s="341"/>
      <c r="HM6283" s="341"/>
      <c r="HN6283" s="341"/>
    </row>
    <row r="6284" spans="220:222" x14ac:dyDescent="0.3">
      <c r="HL6284" s="341"/>
      <c r="HM6284" s="341"/>
      <c r="HN6284" s="341"/>
    </row>
    <row r="6285" spans="220:222" x14ac:dyDescent="0.3">
      <c r="HL6285" s="341"/>
      <c r="HM6285" s="341"/>
      <c r="HN6285" s="341"/>
    </row>
    <row r="6286" spans="220:222" x14ac:dyDescent="0.3">
      <c r="HL6286" s="341"/>
      <c r="HM6286" s="341"/>
      <c r="HN6286" s="341"/>
    </row>
    <row r="6287" spans="220:222" x14ac:dyDescent="0.3">
      <c r="HL6287" s="341"/>
      <c r="HM6287" s="341"/>
      <c r="HN6287" s="341"/>
    </row>
    <row r="6288" spans="220:222" x14ac:dyDescent="0.3">
      <c r="HL6288" s="341"/>
      <c r="HM6288" s="341"/>
      <c r="HN6288" s="341"/>
    </row>
    <row r="6289" spans="220:222" x14ac:dyDescent="0.3">
      <c r="HL6289" s="341"/>
      <c r="HM6289" s="341"/>
      <c r="HN6289" s="341"/>
    </row>
    <row r="6290" spans="220:222" x14ac:dyDescent="0.3">
      <c r="HL6290" s="341"/>
      <c r="HM6290" s="341"/>
      <c r="HN6290" s="341"/>
    </row>
    <row r="6291" spans="220:222" x14ac:dyDescent="0.3">
      <c r="HL6291" s="341"/>
      <c r="HM6291" s="341"/>
      <c r="HN6291" s="341"/>
    </row>
    <row r="6292" spans="220:222" x14ac:dyDescent="0.3">
      <c r="HL6292" s="341"/>
      <c r="HM6292" s="341"/>
      <c r="HN6292" s="341"/>
    </row>
    <row r="6293" spans="220:222" x14ac:dyDescent="0.3">
      <c r="HL6293" s="341"/>
      <c r="HM6293" s="341"/>
      <c r="HN6293" s="341"/>
    </row>
    <row r="6294" spans="220:222" x14ac:dyDescent="0.3">
      <c r="HL6294" s="341"/>
      <c r="HM6294" s="341"/>
      <c r="HN6294" s="341"/>
    </row>
    <row r="6295" spans="220:222" x14ac:dyDescent="0.3">
      <c r="HL6295" s="341"/>
      <c r="HM6295" s="341"/>
      <c r="HN6295" s="341"/>
    </row>
    <row r="6296" spans="220:222" x14ac:dyDescent="0.3">
      <c r="HL6296" s="341"/>
      <c r="HM6296" s="341"/>
      <c r="HN6296" s="341"/>
    </row>
    <row r="6297" spans="220:222" x14ac:dyDescent="0.3">
      <c r="HL6297" s="341"/>
      <c r="HM6297" s="341"/>
      <c r="HN6297" s="341"/>
    </row>
    <row r="6298" spans="220:222" x14ac:dyDescent="0.3">
      <c r="HL6298" s="341"/>
      <c r="HM6298" s="341"/>
      <c r="HN6298" s="341"/>
    </row>
    <row r="6299" spans="220:222" x14ac:dyDescent="0.3">
      <c r="HL6299" s="341"/>
      <c r="HM6299" s="341"/>
      <c r="HN6299" s="341"/>
    </row>
    <row r="6300" spans="220:222" x14ac:dyDescent="0.3">
      <c r="HL6300" s="341"/>
      <c r="HM6300" s="341"/>
      <c r="HN6300" s="341"/>
    </row>
    <row r="6301" spans="220:222" x14ac:dyDescent="0.3">
      <c r="HL6301" s="341"/>
      <c r="HM6301" s="341"/>
      <c r="HN6301" s="341"/>
    </row>
    <row r="6302" spans="220:222" x14ac:dyDescent="0.3">
      <c r="HL6302" s="341"/>
      <c r="HM6302" s="341"/>
      <c r="HN6302" s="341"/>
    </row>
    <row r="6303" spans="220:222" x14ac:dyDescent="0.3">
      <c r="HL6303" s="341"/>
      <c r="HM6303" s="341"/>
      <c r="HN6303" s="341"/>
    </row>
    <row r="6304" spans="220:222" x14ac:dyDescent="0.3">
      <c r="HL6304" s="341"/>
      <c r="HM6304" s="341"/>
      <c r="HN6304" s="341"/>
    </row>
    <row r="6305" spans="220:222" x14ac:dyDescent="0.3">
      <c r="HL6305" s="341"/>
      <c r="HM6305" s="341"/>
      <c r="HN6305" s="341"/>
    </row>
    <row r="6306" spans="220:222" x14ac:dyDescent="0.3">
      <c r="HL6306" s="341"/>
      <c r="HM6306" s="341"/>
      <c r="HN6306" s="341"/>
    </row>
    <row r="6307" spans="220:222" x14ac:dyDescent="0.3">
      <c r="HL6307" s="341"/>
      <c r="HM6307" s="341"/>
      <c r="HN6307" s="341"/>
    </row>
    <row r="6308" spans="220:222" x14ac:dyDescent="0.3">
      <c r="HL6308" s="341"/>
      <c r="HM6308" s="341"/>
      <c r="HN6308" s="341"/>
    </row>
    <row r="6309" spans="220:222" x14ac:dyDescent="0.3">
      <c r="HL6309" s="341"/>
      <c r="HM6309" s="341"/>
      <c r="HN6309" s="341"/>
    </row>
    <row r="6310" spans="220:222" x14ac:dyDescent="0.3">
      <c r="HL6310" s="341"/>
      <c r="HM6310" s="341"/>
      <c r="HN6310" s="341"/>
    </row>
    <row r="6311" spans="220:222" x14ac:dyDescent="0.3">
      <c r="HL6311" s="341"/>
      <c r="HM6311" s="341"/>
      <c r="HN6311" s="341"/>
    </row>
    <row r="6312" spans="220:222" x14ac:dyDescent="0.3">
      <c r="HL6312" s="341"/>
      <c r="HM6312" s="341"/>
      <c r="HN6312" s="341"/>
    </row>
    <row r="6313" spans="220:222" x14ac:dyDescent="0.3">
      <c r="HL6313" s="341"/>
      <c r="HM6313" s="341"/>
      <c r="HN6313" s="341"/>
    </row>
    <row r="6314" spans="220:222" x14ac:dyDescent="0.3">
      <c r="HL6314" s="341"/>
      <c r="HM6314" s="341"/>
      <c r="HN6314" s="341"/>
    </row>
    <row r="6315" spans="220:222" x14ac:dyDescent="0.3">
      <c r="HL6315" s="341"/>
      <c r="HM6315" s="341"/>
      <c r="HN6315" s="341"/>
    </row>
    <row r="6316" spans="220:222" x14ac:dyDescent="0.3">
      <c r="HL6316" s="341"/>
      <c r="HM6316" s="341"/>
      <c r="HN6316" s="341"/>
    </row>
    <row r="6317" spans="220:222" x14ac:dyDescent="0.3">
      <c r="HL6317" s="341"/>
      <c r="HM6317" s="341"/>
      <c r="HN6317" s="341"/>
    </row>
    <row r="6318" spans="220:222" x14ac:dyDescent="0.3">
      <c r="HL6318" s="341"/>
      <c r="HM6318" s="341"/>
      <c r="HN6318" s="341"/>
    </row>
    <row r="6319" spans="220:222" x14ac:dyDescent="0.3">
      <c r="HL6319" s="341"/>
      <c r="HM6319" s="341"/>
      <c r="HN6319" s="341"/>
    </row>
    <row r="6320" spans="220:222" x14ac:dyDescent="0.3">
      <c r="HL6320" s="341"/>
      <c r="HM6320" s="341"/>
      <c r="HN6320" s="341"/>
    </row>
    <row r="6321" spans="220:222" x14ac:dyDescent="0.3">
      <c r="HL6321" s="341"/>
      <c r="HM6321" s="341"/>
      <c r="HN6321" s="341"/>
    </row>
    <row r="6322" spans="220:222" x14ac:dyDescent="0.3">
      <c r="HL6322" s="341"/>
      <c r="HM6322" s="341"/>
      <c r="HN6322" s="341"/>
    </row>
    <row r="6323" spans="220:222" x14ac:dyDescent="0.3">
      <c r="HL6323" s="341"/>
      <c r="HM6323" s="341"/>
      <c r="HN6323" s="341"/>
    </row>
    <row r="6324" spans="220:222" x14ac:dyDescent="0.3">
      <c r="HL6324" s="341"/>
      <c r="HM6324" s="341"/>
      <c r="HN6324" s="341"/>
    </row>
    <row r="6325" spans="220:222" x14ac:dyDescent="0.3">
      <c r="HL6325" s="341"/>
      <c r="HM6325" s="341"/>
      <c r="HN6325" s="341"/>
    </row>
    <row r="6326" spans="220:222" x14ac:dyDescent="0.3">
      <c r="HL6326" s="341"/>
      <c r="HM6326" s="341"/>
      <c r="HN6326" s="341"/>
    </row>
    <row r="6327" spans="220:222" x14ac:dyDescent="0.3">
      <c r="HL6327" s="341"/>
      <c r="HM6327" s="341"/>
      <c r="HN6327" s="341"/>
    </row>
    <row r="6328" spans="220:222" x14ac:dyDescent="0.3">
      <c r="HL6328" s="341"/>
      <c r="HM6328" s="341"/>
      <c r="HN6328" s="341"/>
    </row>
    <row r="6329" spans="220:222" x14ac:dyDescent="0.3">
      <c r="HL6329" s="341"/>
      <c r="HM6329" s="341"/>
      <c r="HN6329" s="341"/>
    </row>
    <row r="6330" spans="220:222" x14ac:dyDescent="0.3">
      <c r="HL6330" s="341"/>
      <c r="HM6330" s="341"/>
      <c r="HN6330" s="341"/>
    </row>
    <row r="6331" spans="220:222" x14ac:dyDescent="0.3">
      <c r="HL6331" s="341"/>
      <c r="HM6331" s="341"/>
      <c r="HN6331" s="341"/>
    </row>
    <row r="6332" spans="220:222" x14ac:dyDescent="0.3">
      <c r="HL6332" s="341"/>
      <c r="HM6332" s="341"/>
      <c r="HN6332" s="341"/>
    </row>
    <row r="6333" spans="220:222" x14ac:dyDescent="0.3">
      <c r="HL6333" s="341"/>
      <c r="HM6333" s="341"/>
      <c r="HN6333" s="341"/>
    </row>
    <row r="6334" spans="220:222" x14ac:dyDescent="0.3">
      <c r="HL6334" s="341"/>
      <c r="HM6334" s="341"/>
      <c r="HN6334" s="341"/>
    </row>
    <row r="6335" spans="220:222" x14ac:dyDescent="0.3">
      <c r="HL6335" s="341"/>
      <c r="HM6335" s="341"/>
      <c r="HN6335" s="341"/>
    </row>
    <row r="6336" spans="220:222" x14ac:dyDescent="0.3">
      <c r="HL6336" s="341"/>
      <c r="HM6336" s="341"/>
      <c r="HN6336" s="341"/>
    </row>
    <row r="6337" spans="220:222" x14ac:dyDescent="0.3">
      <c r="HL6337" s="341"/>
      <c r="HM6337" s="341"/>
      <c r="HN6337" s="341"/>
    </row>
    <row r="6338" spans="220:222" x14ac:dyDescent="0.3">
      <c r="HL6338" s="341"/>
      <c r="HM6338" s="341"/>
      <c r="HN6338" s="341"/>
    </row>
    <row r="6339" spans="220:222" x14ac:dyDescent="0.3">
      <c r="HL6339" s="341"/>
      <c r="HM6339" s="341"/>
      <c r="HN6339" s="341"/>
    </row>
    <row r="6340" spans="220:222" x14ac:dyDescent="0.3">
      <c r="HL6340" s="341"/>
      <c r="HM6340" s="341"/>
      <c r="HN6340" s="341"/>
    </row>
    <row r="6341" spans="220:222" x14ac:dyDescent="0.3">
      <c r="HL6341" s="341"/>
      <c r="HM6341" s="341"/>
      <c r="HN6341" s="341"/>
    </row>
    <row r="6342" spans="220:222" x14ac:dyDescent="0.3">
      <c r="HL6342" s="341"/>
      <c r="HM6342" s="341"/>
      <c r="HN6342" s="341"/>
    </row>
    <row r="6343" spans="220:222" x14ac:dyDescent="0.3">
      <c r="HL6343" s="341"/>
      <c r="HM6343" s="341"/>
      <c r="HN6343" s="341"/>
    </row>
    <row r="6344" spans="220:222" x14ac:dyDescent="0.3">
      <c r="HL6344" s="341"/>
      <c r="HM6344" s="341"/>
      <c r="HN6344" s="341"/>
    </row>
    <row r="6345" spans="220:222" x14ac:dyDescent="0.3">
      <c r="HL6345" s="341"/>
      <c r="HM6345" s="341"/>
      <c r="HN6345" s="341"/>
    </row>
    <row r="6346" spans="220:222" x14ac:dyDescent="0.3">
      <c r="HL6346" s="341"/>
      <c r="HM6346" s="341"/>
      <c r="HN6346" s="341"/>
    </row>
    <row r="6347" spans="220:222" x14ac:dyDescent="0.3">
      <c r="HL6347" s="341"/>
      <c r="HM6347" s="341"/>
      <c r="HN6347" s="341"/>
    </row>
    <row r="6348" spans="220:222" x14ac:dyDescent="0.3">
      <c r="HL6348" s="341"/>
      <c r="HM6348" s="341"/>
      <c r="HN6348" s="341"/>
    </row>
    <row r="6349" spans="220:222" x14ac:dyDescent="0.3">
      <c r="HL6349" s="341"/>
      <c r="HM6349" s="341"/>
      <c r="HN6349" s="341"/>
    </row>
    <row r="6350" spans="220:222" x14ac:dyDescent="0.3">
      <c r="HL6350" s="341"/>
      <c r="HM6350" s="341"/>
      <c r="HN6350" s="341"/>
    </row>
    <row r="6351" spans="220:222" x14ac:dyDescent="0.3">
      <c r="HL6351" s="341"/>
      <c r="HM6351" s="341"/>
      <c r="HN6351" s="341"/>
    </row>
    <row r="6352" spans="220:222" x14ac:dyDescent="0.3">
      <c r="HL6352" s="341"/>
      <c r="HM6352" s="341"/>
      <c r="HN6352" s="341"/>
    </row>
    <row r="6353" spans="220:222" x14ac:dyDescent="0.3">
      <c r="HL6353" s="341"/>
      <c r="HM6353" s="341"/>
      <c r="HN6353" s="341"/>
    </row>
    <row r="6354" spans="220:222" x14ac:dyDescent="0.3">
      <c r="HL6354" s="341"/>
      <c r="HM6354" s="341"/>
      <c r="HN6354" s="341"/>
    </row>
    <row r="6355" spans="220:222" x14ac:dyDescent="0.3">
      <c r="HL6355" s="341"/>
      <c r="HM6355" s="341"/>
      <c r="HN6355" s="341"/>
    </row>
    <row r="6356" spans="220:222" x14ac:dyDescent="0.3">
      <c r="HL6356" s="341"/>
      <c r="HM6356" s="341"/>
      <c r="HN6356" s="341"/>
    </row>
    <row r="6357" spans="220:222" x14ac:dyDescent="0.3">
      <c r="HL6357" s="341"/>
      <c r="HM6357" s="341"/>
      <c r="HN6357" s="341"/>
    </row>
    <row r="6358" spans="220:222" x14ac:dyDescent="0.3">
      <c r="HL6358" s="341"/>
      <c r="HM6358" s="341"/>
      <c r="HN6358" s="341"/>
    </row>
    <row r="6359" spans="220:222" x14ac:dyDescent="0.3">
      <c r="HL6359" s="341"/>
      <c r="HM6359" s="341"/>
      <c r="HN6359" s="341"/>
    </row>
    <row r="6360" spans="220:222" x14ac:dyDescent="0.3">
      <c r="HL6360" s="341"/>
      <c r="HM6360" s="341"/>
      <c r="HN6360" s="341"/>
    </row>
    <row r="6361" spans="220:222" x14ac:dyDescent="0.3">
      <c r="HL6361" s="341"/>
      <c r="HM6361" s="341"/>
      <c r="HN6361" s="341"/>
    </row>
    <row r="6362" spans="220:222" x14ac:dyDescent="0.3">
      <c r="HL6362" s="341"/>
      <c r="HM6362" s="341"/>
      <c r="HN6362" s="341"/>
    </row>
    <row r="6363" spans="220:222" x14ac:dyDescent="0.3">
      <c r="HL6363" s="341"/>
      <c r="HM6363" s="341"/>
      <c r="HN6363" s="341"/>
    </row>
    <row r="6364" spans="220:222" x14ac:dyDescent="0.3">
      <c r="HL6364" s="341"/>
      <c r="HM6364" s="341"/>
      <c r="HN6364" s="341"/>
    </row>
    <row r="6365" spans="220:222" x14ac:dyDescent="0.3">
      <c r="HL6365" s="341"/>
      <c r="HM6365" s="341"/>
      <c r="HN6365" s="341"/>
    </row>
    <row r="6366" spans="220:222" x14ac:dyDescent="0.3">
      <c r="HL6366" s="341"/>
      <c r="HM6366" s="341"/>
      <c r="HN6366" s="341"/>
    </row>
    <row r="6367" spans="220:222" x14ac:dyDescent="0.3">
      <c r="HL6367" s="341"/>
      <c r="HM6367" s="341"/>
      <c r="HN6367" s="341"/>
    </row>
    <row r="6368" spans="220:222" x14ac:dyDescent="0.3">
      <c r="HL6368" s="341"/>
      <c r="HM6368" s="341"/>
      <c r="HN6368" s="341"/>
    </row>
    <row r="6369" spans="220:222" x14ac:dyDescent="0.3">
      <c r="HL6369" s="341"/>
      <c r="HM6369" s="341"/>
      <c r="HN6369" s="341"/>
    </row>
    <row r="6370" spans="220:222" x14ac:dyDescent="0.3">
      <c r="HL6370" s="341"/>
      <c r="HM6370" s="341"/>
      <c r="HN6370" s="341"/>
    </row>
    <row r="6371" spans="220:222" x14ac:dyDescent="0.3">
      <c r="HL6371" s="341"/>
      <c r="HM6371" s="341"/>
      <c r="HN6371" s="341"/>
    </row>
    <row r="6372" spans="220:222" x14ac:dyDescent="0.3">
      <c r="HL6372" s="341"/>
      <c r="HM6372" s="341"/>
      <c r="HN6372" s="341"/>
    </row>
    <row r="6373" spans="220:222" x14ac:dyDescent="0.3">
      <c r="HL6373" s="341"/>
      <c r="HM6373" s="341"/>
      <c r="HN6373" s="341"/>
    </row>
    <row r="6374" spans="220:222" x14ac:dyDescent="0.3">
      <c r="HL6374" s="341"/>
      <c r="HM6374" s="341"/>
      <c r="HN6374" s="341"/>
    </row>
    <row r="6375" spans="220:222" x14ac:dyDescent="0.3">
      <c r="HL6375" s="341"/>
      <c r="HM6375" s="341"/>
      <c r="HN6375" s="341"/>
    </row>
    <row r="6376" spans="220:222" x14ac:dyDescent="0.3">
      <c r="HL6376" s="341"/>
      <c r="HM6376" s="341"/>
      <c r="HN6376" s="341"/>
    </row>
    <row r="6377" spans="220:222" x14ac:dyDescent="0.3">
      <c r="HL6377" s="341"/>
      <c r="HM6377" s="341"/>
      <c r="HN6377" s="341"/>
    </row>
    <row r="6378" spans="220:222" x14ac:dyDescent="0.3">
      <c r="HL6378" s="341"/>
      <c r="HM6378" s="341"/>
      <c r="HN6378" s="341"/>
    </row>
    <row r="6379" spans="220:222" x14ac:dyDescent="0.3">
      <c r="HL6379" s="341"/>
      <c r="HM6379" s="341"/>
      <c r="HN6379" s="341"/>
    </row>
    <row r="6380" spans="220:222" x14ac:dyDescent="0.3">
      <c r="HL6380" s="341"/>
      <c r="HM6380" s="341"/>
      <c r="HN6380" s="341"/>
    </row>
    <row r="6381" spans="220:222" x14ac:dyDescent="0.3">
      <c r="HL6381" s="341"/>
      <c r="HM6381" s="341"/>
      <c r="HN6381" s="341"/>
    </row>
    <row r="6382" spans="220:222" x14ac:dyDescent="0.3">
      <c r="HL6382" s="341"/>
      <c r="HM6382" s="341"/>
      <c r="HN6382" s="341"/>
    </row>
    <row r="6383" spans="220:222" x14ac:dyDescent="0.3">
      <c r="HL6383" s="341"/>
      <c r="HM6383" s="341"/>
      <c r="HN6383" s="341"/>
    </row>
    <row r="6384" spans="220:222" x14ac:dyDescent="0.3">
      <c r="HL6384" s="341"/>
      <c r="HM6384" s="341"/>
      <c r="HN6384" s="341"/>
    </row>
    <row r="6385" spans="220:222" x14ac:dyDescent="0.3">
      <c r="HL6385" s="341"/>
      <c r="HM6385" s="341"/>
      <c r="HN6385" s="341"/>
    </row>
    <row r="6386" spans="220:222" x14ac:dyDescent="0.3">
      <c r="HL6386" s="341"/>
      <c r="HM6386" s="341"/>
      <c r="HN6386" s="341"/>
    </row>
    <row r="6387" spans="220:222" x14ac:dyDescent="0.3">
      <c r="HL6387" s="341"/>
      <c r="HM6387" s="341"/>
      <c r="HN6387" s="341"/>
    </row>
    <row r="6388" spans="220:222" x14ac:dyDescent="0.3">
      <c r="HL6388" s="341"/>
      <c r="HM6388" s="341"/>
      <c r="HN6388" s="341"/>
    </row>
    <row r="6389" spans="220:222" x14ac:dyDescent="0.3">
      <c r="HL6389" s="341"/>
      <c r="HM6389" s="341"/>
      <c r="HN6389" s="341"/>
    </row>
    <row r="6390" spans="220:222" x14ac:dyDescent="0.3">
      <c r="HL6390" s="341"/>
      <c r="HM6390" s="341"/>
      <c r="HN6390" s="341"/>
    </row>
    <row r="6391" spans="220:222" x14ac:dyDescent="0.3">
      <c r="HL6391" s="341"/>
      <c r="HM6391" s="341"/>
      <c r="HN6391" s="341"/>
    </row>
    <row r="6392" spans="220:222" x14ac:dyDescent="0.3">
      <c r="HL6392" s="341"/>
      <c r="HM6392" s="341"/>
      <c r="HN6392" s="341"/>
    </row>
    <row r="6393" spans="220:222" x14ac:dyDescent="0.3">
      <c r="HL6393" s="341"/>
      <c r="HM6393" s="341"/>
      <c r="HN6393" s="341"/>
    </row>
    <row r="6394" spans="220:222" x14ac:dyDescent="0.3">
      <c r="HL6394" s="341"/>
      <c r="HM6394" s="341"/>
      <c r="HN6394" s="341"/>
    </row>
    <row r="6395" spans="220:222" x14ac:dyDescent="0.3">
      <c r="HL6395" s="341"/>
      <c r="HM6395" s="341"/>
      <c r="HN6395" s="341"/>
    </row>
    <row r="6396" spans="220:222" x14ac:dyDescent="0.3">
      <c r="HL6396" s="341"/>
      <c r="HM6396" s="341"/>
      <c r="HN6396" s="341"/>
    </row>
    <row r="6397" spans="220:222" x14ac:dyDescent="0.3">
      <c r="HL6397" s="341"/>
      <c r="HM6397" s="341"/>
      <c r="HN6397" s="341"/>
    </row>
    <row r="6398" spans="220:222" x14ac:dyDescent="0.3">
      <c r="HL6398" s="341"/>
      <c r="HM6398" s="341"/>
      <c r="HN6398" s="341"/>
    </row>
    <row r="6399" spans="220:222" x14ac:dyDescent="0.3">
      <c r="HL6399" s="341"/>
      <c r="HM6399" s="341"/>
      <c r="HN6399" s="341"/>
    </row>
    <row r="6400" spans="220:222" x14ac:dyDescent="0.3">
      <c r="HL6400" s="341"/>
      <c r="HM6400" s="341"/>
      <c r="HN6400" s="341"/>
    </row>
    <row r="6401" spans="220:222" x14ac:dyDescent="0.3">
      <c r="HL6401" s="341"/>
      <c r="HM6401" s="341"/>
      <c r="HN6401" s="341"/>
    </row>
    <row r="6402" spans="220:222" x14ac:dyDescent="0.3">
      <c r="HL6402" s="341"/>
      <c r="HM6402" s="341"/>
      <c r="HN6402" s="341"/>
    </row>
    <row r="6403" spans="220:222" x14ac:dyDescent="0.3">
      <c r="HL6403" s="341"/>
      <c r="HM6403" s="341"/>
      <c r="HN6403" s="341"/>
    </row>
    <row r="6404" spans="220:222" x14ac:dyDescent="0.3">
      <c r="HL6404" s="341"/>
      <c r="HM6404" s="341"/>
      <c r="HN6404" s="341"/>
    </row>
    <row r="6405" spans="220:222" x14ac:dyDescent="0.3">
      <c r="HL6405" s="341"/>
      <c r="HM6405" s="341"/>
      <c r="HN6405" s="341"/>
    </row>
    <row r="6406" spans="220:222" x14ac:dyDescent="0.3">
      <c r="HL6406" s="341"/>
      <c r="HM6406" s="341"/>
      <c r="HN6406" s="341"/>
    </row>
    <row r="6407" spans="220:222" x14ac:dyDescent="0.3">
      <c r="HL6407" s="341"/>
      <c r="HM6407" s="341"/>
      <c r="HN6407" s="341"/>
    </row>
    <row r="6408" spans="220:222" x14ac:dyDescent="0.3">
      <c r="HL6408" s="341"/>
      <c r="HM6408" s="341"/>
      <c r="HN6408" s="341"/>
    </row>
    <row r="6409" spans="220:222" x14ac:dyDescent="0.3">
      <c r="HL6409" s="341"/>
      <c r="HM6409" s="341"/>
      <c r="HN6409" s="341"/>
    </row>
    <row r="6410" spans="220:222" x14ac:dyDescent="0.3">
      <c r="HL6410" s="341"/>
      <c r="HM6410" s="341"/>
      <c r="HN6410" s="341"/>
    </row>
    <row r="6411" spans="220:222" x14ac:dyDescent="0.3">
      <c r="HL6411" s="341"/>
      <c r="HM6411" s="341"/>
      <c r="HN6411" s="341"/>
    </row>
    <row r="6412" spans="220:222" x14ac:dyDescent="0.3">
      <c r="HL6412" s="341"/>
      <c r="HM6412" s="341"/>
      <c r="HN6412" s="341"/>
    </row>
    <row r="6413" spans="220:222" x14ac:dyDescent="0.3">
      <c r="HL6413" s="341"/>
      <c r="HM6413" s="341"/>
      <c r="HN6413" s="341"/>
    </row>
    <row r="6414" spans="220:222" x14ac:dyDescent="0.3">
      <c r="HL6414" s="341"/>
      <c r="HM6414" s="341"/>
      <c r="HN6414" s="341"/>
    </row>
    <row r="6415" spans="220:222" x14ac:dyDescent="0.3">
      <c r="HL6415" s="341"/>
      <c r="HM6415" s="341"/>
      <c r="HN6415" s="341"/>
    </row>
    <row r="6416" spans="220:222" x14ac:dyDescent="0.3">
      <c r="HL6416" s="341"/>
      <c r="HM6416" s="341"/>
      <c r="HN6416" s="341"/>
    </row>
    <row r="6417" spans="220:222" x14ac:dyDescent="0.3">
      <c r="HL6417" s="341"/>
      <c r="HM6417" s="341"/>
      <c r="HN6417" s="341"/>
    </row>
    <row r="6418" spans="220:222" x14ac:dyDescent="0.3">
      <c r="HL6418" s="341"/>
      <c r="HM6418" s="341"/>
      <c r="HN6418" s="341"/>
    </row>
    <row r="6419" spans="220:222" x14ac:dyDescent="0.3">
      <c r="HL6419" s="341"/>
      <c r="HM6419" s="341"/>
      <c r="HN6419" s="341"/>
    </row>
    <row r="6420" spans="220:222" x14ac:dyDescent="0.3">
      <c r="HL6420" s="341"/>
      <c r="HM6420" s="341"/>
      <c r="HN6420" s="341"/>
    </row>
    <row r="6421" spans="220:222" x14ac:dyDescent="0.3">
      <c r="HL6421" s="341"/>
      <c r="HM6421" s="341"/>
      <c r="HN6421" s="341"/>
    </row>
    <row r="6422" spans="220:222" x14ac:dyDescent="0.3">
      <c r="HL6422" s="341"/>
      <c r="HM6422" s="341"/>
      <c r="HN6422" s="341"/>
    </row>
    <row r="6423" spans="220:222" x14ac:dyDescent="0.3">
      <c r="HL6423" s="341"/>
      <c r="HM6423" s="341"/>
      <c r="HN6423" s="341"/>
    </row>
    <row r="6424" spans="220:222" x14ac:dyDescent="0.3">
      <c r="HL6424" s="341"/>
      <c r="HM6424" s="341"/>
      <c r="HN6424" s="341"/>
    </row>
    <row r="6425" spans="220:222" x14ac:dyDescent="0.3">
      <c r="HL6425" s="341"/>
      <c r="HM6425" s="341"/>
      <c r="HN6425" s="341"/>
    </row>
    <row r="6426" spans="220:222" x14ac:dyDescent="0.3">
      <c r="HL6426" s="341"/>
      <c r="HM6426" s="341"/>
      <c r="HN6426" s="341"/>
    </row>
    <row r="6427" spans="220:222" x14ac:dyDescent="0.3">
      <c r="HL6427" s="341"/>
      <c r="HM6427" s="341"/>
      <c r="HN6427" s="341"/>
    </row>
    <row r="6428" spans="220:222" x14ac:dyDescent="0.3">
      <c r="HL6428" s="341"/>
      <c r="HM6428" s="341"/>
      <c r="HN6428" s="341"/>
    </row>
    <row r="6429" spans="220:222" x14ac:dyDescent="0.3">
      <c r="HL6429" s="341"/>
      <c r="HM6429" s="341"/>
      <c r="HN6429" s="341"/>
    </row>
    <row r="6430" spans="220:222" x14ac:dyDescent="0.3">
      <c r="HL6430" s="341"/>
      <c r="HM6430" s="341"/>
      <c r="HN6430" s="341"/>
    </row>
    <row r="6431" spans="220:222" x14ac:dyDescent="0.3">
      <c r="HL6431" s="341"/>
      <c r="HM6431" s="341"/>
      <c r="HN6431" s="341"/>
    </row>
    <row r="6432" spans="220:222" x14ac:dyDescent="0.3">
      <c r="HL6432" s="341"/>
      <c r="HM6432" s="341"/>
      <c r="HN6432" s="341"/>
    </row>
    <row r="6433" spans="220:222" x14ac:dyDescent="0.3">
      <c r="HL6433" s="341"/>
      <c r="HM6433" s="341"/>
      <c r="HN6433" s="341"/>
    </row>
    <row r="6434" spans="220:222" x14ac:dyDescent="0.3">
      <c r="HL6434" s="341"/>
      <c r="HM6434" s="341"/>
      <c r="HN6434" s="341"/>
    </row>
    <row r="6435" spans="220:222" x14ac:dyDescent="0.3">
      <c r="HL6435" s="341"/>
      <c r="HM6435" s="341"/>
      <c r="HN6435" s="341"/>
    </row>
    <row r="6436" spans="220:222" x14ac:dyDescent="0.3">
      <c r="HL6436" s="341"/>
      <c r="HM6436" s="341"/>
      <c r="HN6436" s="341"/>
    </row>
    <row r="6437" spans="220:222" x14ac:dyDescent="0.3">
      <c r="HL6437" s="341"/>
      <c r="HM6437" s="341"/>
      <c r="HN6437" s="341"/>
    </row>
    <row r="6438" spans="220:222" x14ac:dyDescent="0.3">
      <c r="HL6438" s="341"/>
      <c r="HM6438" s="341"/>
      <c r="HN6438" s="341"/>
    </row>
    <row r="6439" spans="220:222" x14ac:dyDescent="0.3">
      <c r="HL6439" s="341"/>
      <c r="HM6439" s="341"/>
      <c r="HN6439" s="341"/>
    </row>
    <row r="6440" spans="220:222" x14ac:dyDescent="0.3">
      <c r="HL6440" s="341"/>
      <c r="HM6440" s="341"/>
      <c r="HN6440" s="341"/>
    </row>
    <row r="6441" spans="220:222" x14ac:dyDescent="0.3">
      <c r="HL6441" s="341"/>
      <c r="HM6441" s="341"/>
      <c r="HN6441" s="341"/>
    </row>
    <row r="6442" spans="220:222" x14ac:dyDescent="0.3">
      <c r="HL6442" s="341"/>
      <c r="HM6442" s="341"/>
      <c r="HN6442" s="341"/>
    </row>
    <row r="6443" spans="220:222" x14ac:dyDescent="0.3">
      <c r="HL6443" s="341"/>
      <c r="HM6443" s="341"/>
      <c r="HN6443" s="341"/>
    </row>
    <row r="6444" spans="220:222" x14ac:dyDescent="0.3">
      <c r="HL6444" s="341"/>
      <c r="HM6444" s="341"/>
      <c r="HN6444" s="341"/>
    </row>
    <row r="6445" spans="220:222" x14ac:dyDescent="0.3">
      <c r="HL6445" s="341"/>
      <c r="HM6445" s="341"/>
      <c r="HN6445" s="341"/>
    </row>
    <row r="6446" spans="220:222" x14ac:dyDescent="0.3">
      <c r="HL6446" s="341"/>
      <c r="HM6446" s="341"/>
      <c r="HN6446" s="341"/>
    </row>
    <row r="6447" spans="220:222" x14ac:dyDescent="0.3">
      <c r="HL6447" s="341"/>
      <c r="HM6447" s="341"/>
      <c r="HN6447" s="341"/>
    </row>
    <row r="6448" spans="220:222" x14ac:dyDescent="0.3">
      <c r="HL6448" s="341"/>
      <c r="HM6448" s="341"/>
      <c r="HN6448" s="341"/>
    </row>
    <row r="6449" spans="220:222" x14ac:dyDescent="0.3">
      <c r="HL6449" s="341"/>
      <c r="HM6449" s="341"/>
      <c r="HN6449" s="341"/>
    </row>
    <row r="6450" spans="220:222" x14ac:dyDescent="0.3">
      <c r="HL6450" s="341"/>
      <c r="HM6450" s="341"/>
      <c r="HN6450" s="341"/>
    </row>
    <row r="6451" spans="220:222" x14ac:dyDescent="0.3">
      <c r="HL6451" s="341"/>
      <c r="HM6451" s="341"/>
      <c r="HN6451" s="341"/>
    </row>
    <row r="6452" spans="220:222" x14ac:dyDescent="0.3">
      <c r="HL6452" s="341"/>
      <c r="HM6452" s="341"/>
      <c r="HN6452" s="341"/>
    </row>
    <row r="6453" spans="220:222" x14ac:dyDescent="0.3">
      <c r="HL6453" s="341"/>
      <c r="HM6453" s="341"/>
      <c r="HN6453" s="341"/>
    </row>
    <row r="6454" spans="220:222" x14ac:dyDescent="0.3">
      <c r="HL6454" s="341"/>
      <c r="HM6454" s="341"/>
      <c r="HN6454" s="341"/>
    </row>
    <row r="6455" spans="220:222" x14ac:dyDescent="0.3">
      <c r="HL6455" s="341"/>
      <c r="HM6455" s="341"/>
      <c r="HN6455" s="341"/>
    </row>
    <row r="6456" spans="220:222" x14ac:dyDescent="0.3">
      <c r="HL6456" s="341"/>
      <c r="HM6456" s="341"/>
      <c r="HN6456" s="341"/>
    </row>
    <row r="6457" spans="220:222" x14ac:dyDescent="0.3">
      <c r="HL6457" s="341"/>
      <c r="HM6457" s="341"/>
      <c r="HN6457" s="341"/>
    </row>
    <row r="6458" spans="220:222" x14ac:dyDescent="0.3">
      <c r="HL6458" s="341"/>
      <c r="HM6458" s="341"/>
      <c r="HN6458" s="341"/>
    </row>
    <row r="6459" spans="220:222" x14ac:dyDescent="0.3">
      <c r="HL6459" s="341"/>
      <c r="HM6459" s="341"/>
      <c r="HN6459" s="341"/>
    </row>
    <row r="6460" spans="220:222" x14ac:dyDescent="0.3">
      <c r="HL6460" s="341"/>
      <c r="HM6460" s="341"/>
      <c r="HN6460" s="341"/>
    </row>
    <row r="6461" spans="220:222" x14ac:dyDescent="0.3">
      <c r="HL6461" s="341"/>
      <c r="HM6461" s="341"/>
      <c r="HN6461" s="341"/>
    </row>
    <row r="6462" spans="220:222" x14ac:dyDescent="0.3">
      <c r="HL6462" s="341"/>
      <c r="HM6462" s="341"/>
      <c r="HN6462" s="341"/>
    </row>
    <row r="6463" spans="220:222" x14ac:dyDescent="0.3">
      <c r="HL6463" s="341"/>
      <c r="HM6463" s="341"/>
      <c r="HN6463" s="341"/>
    </row>
    <row r="6464" spans="220:222" x14ac:dyDescent="0.3">
      <c r="HL6464" s="341"/>
      <c r="HM6464" s="341"/>
      <c r="HN6464" s="341"/>
    </row>
    <row r="6465" spans="220:222" x14ac:dyDescent="0.3">
      <c r="HL6465" s="341"/>
      <c r="HM6465" s="341"/>
      <c r="HN6465" s="341"/>
    </row>
    <row r="6466" spans="220:222" x14ac:dyDescent="0.3">
      <c r="HL6466" s="341"/>
      <c r="HM6466" s="341"/>
      <c r="HN6466" s="341"/>
    </row>
    <row r="6467" spans="220:222" x14ac:dyDescent="0.3">
      <c r="HL6467" s="341"/>
      <c r="HM6467" s="341"/>
      <c r="HN6467" s="341"/>
    </row>
    <row r="6468" spans="220:222" x14ac:dyDescent="0.3">
      <c r="HL6468" s="341"/>
      <c r="HM6468" s="341"/>
      <c r="HN6468" s="341"/>
    </row>
    <row r="6469" spans="220:222" x14ac:dyDescent="0.3">
      <c r="HL6469" s="341"/>
      <c r="HM6469" s="341"/>
      <c r="HN6469" s="341"/>
    </row>
    <row r="6470" spans="220:222" x14ac:dyDescent="0.3">
      <c r="HL6470" s="341"/>
      <c r="HM6470" s="341"/>
      <c r="HN6470" s="341"/>
    </row>
    <row r="6471" spans="220:222" x14ac:dyDescent="0.3">
      <c r="HL6471" s="341"/>
      <c r="HM6471" s="341"/>
      <c r="HN6471" s="341"/>
    </row>
    <row r="6472" spans="220:222" x14ac:dyDescent="0.3">
      <c r="HL6472" s="341"/>
      <c r="HM6472" s="341"/>
      <c r="HN6472" s="341"/>
    </row>
    <row r="6473" spans="220:222" x14ac:dyDescent="0.3">
      <c r="HL6473" s="341"/>
      <c r="HM6473" s="341"/>
      <c r="HN6473" s="341"/>
    </row>
    <row r="6474" spans="220:222" x14ac:dyDescent="0.3">
      <c r="HL6474" s="341"/>
      <c r="HM6474" s="341"/>
      <c r="HN6474" s="341"/>
    </row>
    <row r="6475" spans="220:222" x14ac:dyDescent="0.3">
      <c r="HL6475" s="341"/>
      <c r="HM6475" s="341"/>
      <c r="HN6475" s="341"/>
    </row>
    <row r="6476" spans="220:222" x14ac:dyDescent="0.3">
      <c r="HL6476" s="341"/>
      <c r="HM6476" s="341"/>
      <c r="HN6476" s="341"/>
    </row>
    <row r="6477" spans="220:222" x14ac:dyDescent="0.3">
      <c r="HL6477" s="341"/>
      <c r="HM6477" s="341"/>
      <c r="HN6477" s="341"/>
    </row>
    <row r="6478" spans="220:222" x14ac:dyDescent="0.3">
      <c r="HL6478" s="341"/>
      <c r="HM6478" s="341"/>
      <c r="HN6478" s="341"/>
    </row>
    <row r="6479" spans="220:222" x14ac:dyDescent="0.3">
      <c r="HL6479" s="341"/>
      <c r="HM6479" s="341"/>
      <c r="HN6479" s="341"/>
    </row>
    <row r="6480" spans="220:222" x14ac:dyDescent="0.3">
      <c r="HL6480" s="341"/>
      <c r="HM6480" s="341"/>
      <c r="HN6480" s="341"/>
    </row>
    <row r="6481" spans="220:222" x14ac:dyDescent="0.3">
      <c r="HL6481" s="341"/>
      <c r="HM6481" s="341"/>
      <c r="HN6481" s="341"/>
    </row>
    <row r="6482" spans="220:222" x14ac:dyDescent="0.3">
      <c r="HL6482" s="341"/>
      <c r="HM6482" s="341"/>
      <c r="HN6482" s="341"/>
    </row>
    <row r="6483" spans="220:222" x14ac:dyDescent="0.3">
      <c r="HL6483" s="341"/>
      <c r="HM6483" s="341"/>
      <c r="HN6483" s="341"/>
    </row>
    <row r="6484" spans="220:222" x14ac:dyDescent="0.3">
      <c r="HL6484" s="341"/>
      <c r="HM6484" s="341"/>
      <c r="HN6484" s="341"/>
    </row>
    <row r="6485" spans="220:222" x14ac:dyDescent="0.3">
      <c r="HL6485" s="341"/>
      <c r="HM6485" s="341"/>
      <c r="HN6485" s="341"/>
    </row>
    <row r="6486" spans="220:222" x14ac:dyDescent="0.3">
      <c r="HL6486" s="341"/>
      <c r="HM6486" s="341"/>
      <c r="HN6486" s="341"/>
    </row>
    <row r="6487" spans="220:222" x14ac:dyDescent="0.3">
      <c r="HL6487" s="341"/>
      <c r="HM6487" s="341"/>
      <c r="HN6487" s="341"/>
    </row>
    <row r="6488" spans="220:222" x14ac:dyDescent="0.3">
      <c r="HL6488" s="341"/>
      <c r="HM6488" s="341"/>
      <c r="HN6488" s="341"/>
    </row>
    <row r="6489" spans="220:222" x14ac:dyDescent="0.3">
      <c r="HL6489" s="341"/>
      <c r="HM6489" s="341"/>
      <c r="HN6489" s="341"/>
    </row>
    <row r="6490" spans="220:222" x14ac:dyDescent="0.3">
      <c r="HL6490" s="341"/>
      <c r="HM6490" s="341"/>
      <c r="HN6490" s="341"/>
    </row>
    <row r="6491" spans="220:222" x14ac:dyDescent="0.3">
      <c r="HL6491" s="341"/>
      <c r="HM6491" s="341"/>
      <c r="HN6491" s="341"/>
    </row>
    <row r="6492" spans="220:222" x14ac:dyDescent="0.3">
      <c r="HL6492" s="341"/>
      <c r="HM6492" s="341"/>
      <c r="HN6492" s="341"/>
    </row>
    <row r="6493" spans="220:222" x14ac:dyDescent="0.3">
      <c r="HL6493" s="341"/>
      <c r="HM6493" s="341"/>
      <c r="HN6493" s="341"/>
    </row>
    <row r="6494" spans="220:222" x14ac:dyDescent="0.3">
      <c r="HL6494" s="341"/>
      <c r="HM6494" s="341"/>
      <c r="HN6494" s="341"/>
    </row>
    <row r="6495" spans="220:222" x14ac:dyDescent="0.3">
      <c r="HL6495" s="341"/>
      <c r="HM6495" s="341"/>
      <c r="HN6495" s="341"/>
    </row>
    <row r="6496" spans="220:222" x14ac:dyDescent="0.3">
      <c r="HL6496" s="341"/>
      <c r="HM6496" s="341"/>
      <c r="HN6496" s="341"/>
    </row>
    <row r="6497" spans="220:222" x14ac:dyDescent="0.3">
      <c r="HL6497" s="341"/>
      <c r="HM6497" s="341"/>
      <c r="HN6497" s="341"/>
    </row>
    <row r="6498" spans="220:222" x14ac:dyDescent="0.3">
      <c r="HL6498" s="341"/>
      <c r="HM6498" s="341"/>
      <c r="HN6498" s="341"/>
    </row>
    <row r="6499" spans="220:222" x14ac:dyDescent="0.3">
      <c r="HL6499" s="341"/>
      <c r="HM6499" s="341"/>
      <c r="HN6499" s="341"/>
    </row>
    <row r="6500" spans="220:222" x14ac:dyDescent="0.3">
      <c r="HL6500" s="341"/>
      <c r="HM6500" s="341"/>
      <c r="HN6500" s="341"/>
    </row>
    <row r="6501" spans="220:222" x14ac:dyDescent="0.3">
      <c r="HL6501" s="341"/>
      <c r="HM6501" s="341"/>
      <c r="HN6501" s="341"/>
    </row>
    <row r="6502" spans="220:222" x14ac:dyDescent="0.3">
      <c r="HL6502" s="341"/>
      <c r="HM6502" s="341"/>
      <c r="HN6502" s="341"/>
    </row>
    <row r="6503" spans="220:222" x14ac:dyDescent="0.3">
      <c r="HL6503" s="341"/>
      <c r="HM6503" s="341"/>
      <c r="HN6503" s="341"/>
    </row>
    <row r="6504" spans="220:222" x14ac:dyDescent="0.3">
      <c r="HL6504" s="341"/>
      <c r="HM6504" s="341"/>
      <c r="HN6504" s="341"/>
    </row>
    <row r="6505" spans="220:222" x14ac:dyDescent="0.3">
      <c r="HL6505" s="341"/>
      <c r="HM6505" s="341"/>
      <c r="HN6505" s="341"/>
    </row>
    <row r="6506" spans="220:222" x14ac:dyDescent="0.3">
      <c r="HL6506" s="341"/>
      <c r="HM6506" s="341"/>
      <c r="HN6506" s="341"/>
    </row>
    <row r="6507" spans="220:222" x14ac:dyDescent="0.3">
      <c r="HL6507" s="341"/>
      <c r="HM6507" s="341"/>
      <c r="HN6507" s="341"/>
    </row>
    <row r="6508" spans="220:222" x14ac:dyDescent="0.3">
      <c r="HL6508" s="341"/>
      <c r="HM6508" s="341"/>
      <c r="HN6508" s="341"/>
    </row>
    <row r="6509" spans="220:222" x14ac:dyDescent="0.3">
      <c r="HL6509" s="341"/>
      <c r="HM6509" s="341"/>
      <c r="HN6509" s="341"/>
    </row>
    <row r="6510" spans="220:222" x14ac:dyDescent="0.3">
      <c r="HL6510" s="341"/>
      <c r="HM6510" s="341"/>
      <c r="HN6510" s="341"/>
    </row>
    <row r="6511" spans="220:222" x14ac:dyDescent="0.3">
      <c r="HL6511" s="341"/>
      <c r="HM6511" s="341"/>
      <c r="HN6511" s="341"/>
    </row>
    <row r="6512" spans="220:222" x14ac:dyDescent="0.3">
      <c r="HL6512" s="341"/>
      <c r="HM6512" s="341"/>
      <c r="HN6512" s="341"/>
    </row>
    <row r="6513" spans="220:222" x14ac:dyDescent="0.3">
      <c r="HL6513" s="341"/>
      <c r="HM6513" s="341"/>
      <c r="HN6513" s="341"/>
    </row>
    <row r="6514" spans="220:222" x14ac:dyDescent="0.3">
      <c r="HL6514" s="341"/>
      <c r="HM6514" s="341"/>
      <c r="HN6514" s="341"/>
    </row>
    <row r="6515" spans="220:222" x14ac:dyDescent="0.3">
      <c r="HL6515" s="341"/>
      <c r="HM6515" s="341"/>
      <c r="HN6515" s="341"/>
    </row>
    <row r="6516" spans="220:222" x14ac:dyDescent="0.3">
      <c r="HL6516" s="341"/>
      <c r="HM6516" s="341"/>
      <c r="HN6516" s="341"/>
    </row>
    <row r="6517" spans="220:222" x14ac:dyDescent="0.3">
      <c r="HL6517" s="341"/>
      <c r="HM6517" s="341"/>
      <c r="HN6517" s="341"/>
    </row>
    <row r="6518" spans="220:222" x14ac:dyDescent="0.3">
      <c r="HL6518" s="341"/>
      <c r="HM6518" s="341"/>
      <c r="HN6518" s="341"/>
    </row>
    <row r="6519" spans="220:222" x14ac:dyDescent="0.3">
      <c r="HL6519" s="341"/>
      <c r="HM6519" s="341"/>
      <c r="HN6519" s="341"/>
    </row>
    <row r="6520" spans="220:222" x14ac:dyDescent="0.3">
      <c r="HL6520" s="341"/>
      <c r="HM6520" s="341"/>
      <c r="HN6520" s="341"/>
    </row>
    <row r="6521" spans="220:222" x14ac:dyDescent="0.3">
      <c r="HL6521" s="341"/>
      <c r="HM6521" s="341"/>
      <c r="HN6521" s="341"/>
    </row>
    <row r="6522" spans="220:222" x14ac:dyDescent="0.3">
      <c r="HL6522" s="341"/>
      <c r="HM6522" s="341"/>
      <c r="HN6522" s="341"/>
    </row>
    <row r="6523" spans="220:222" x14ac:dyDescent="0.3">
      <c r="HL6523" s="341"/>
      <c r="HM6523" s="341"/>
      <c r="HN6523" s="341"/>
    </row>
    <row r="6524" spans="220:222" x14ac:dyDescent="0.3">
      <c r="HL6524" s="341"/>
      <c r="HM6524" s="341"/>
      <c r="HN6524" s="341"/>
    </row>
    <row r="6525" spans="220:222" x14ac:dyDescent="0.3">
      <c r="HL6525" s="341"/>
      <c r="HM6525" s="341"/>
      <c r="HN6525" s="341"/>
    </row>
    <row r="6526" spans="220:222" x14ac:dyDescent="0.3">
      <c r="HL6526" s="341"/>
      <c r="HM6526" s="341"/>
      <c r="HN6526" s="341"/>
    </row>
    <row r="6527" spans="220:222" x14ac:dyDescent="0.3">
      <c r="HL6527" s="341"/>
      <c r="HM6527" s="341"/>
      <c r="HN6527" s="341"/>
    </row>
    <row r="6528" spans="220:222" x14ac:dyDescent="0.3">
      <c r="HL6528" s="341"/>
      <c r="HM6528" s="341"/>
      <c r="HN6528" s="341"/>
    </row>
    <row r="6529" spans="220:222" x14ac:dyDescent="0.3">
      <c r="HL6529" s="341"/>
      <c r="HM6529" s="341"/>
      <c r="HN6529" s="341"/>
    </row>
    <row r="6530" spans="220:222" x14ac:dyDescent="0.3">
      <c r="HL6530" s="341"/>
      <c r="HM6530" s="341"/>
      <c r="HN6530" s="341"/>
    </row>
    <row r="6531" spans="220:222" x14ac:dyDescent="0.3">
      <c r="HL6531" s="341"/>
      <c r="HM6531" s="341"/>
      <c r="HN6531" s="341"/>
    </row>
    <row r="6532" spans="220:222" x14ac:dyDescent="0.3">
      <c r="HL6532" s="341"/>
      <c r="HM6532" s="341"/>
      <c r="HN6532" s="341"/>
    </row>
    <row r="6533" spans="220:222" x14ac:dyDescent="0.3">
      <c r="HL6533" s="341"/>
      <c r="HM6533" s="341"/>
      <c r="HN6533" s="341"/>
    </row>
    <row r="6534" spans="220:222" x14ac:dyDescent="0.3">
      <c r="HL6534" s="341"/>
      <c r="HM6534" s="341"/>
      <c r="HN6534" s="341"/>
    </row>
    <row r="6535" spans="220:222" x14ac:dyDescent="0.3">
      <c r="HL6535" s="341"/>
      <c r="HM6535" s="341"/>
      <c r="HN6535" s="341"/>
    </row>
    <row r="6536" spans="220:222" x14ac:dyDescent="0.3">
      <c r="HL6536" s="341"/>
      <c r="HM6536" s="341"/>
      <c r="HN6536" s="341"/>
    </row>
    <row r="6537" spans="220:222" x14ac:dyDescent="0.3">
      <c r="HL6537" s="341"/>
      <c r="HM6537" s="341"/>
      <c r="HN6537" s="341"/>
    </row>
    <row r="6538" spans="220:222" x14ac:dyDescent="0.3">
      <c r="HL6538" s="341"/>
      <c r="HM6538" s="341"/>
      <c r="HN6538" s="341"/>
    </row>
    <row r="6539" spans="220:222" x14ac:dyDescent="0.3">
      <c r="HL6539" s="341"/>
      <c r="HM6539" s="341"/>
      <c r="HN6539" s="341"/>
    </row>
    <row r="6540" spans="220:222" x14ac:dyDescent="0.3">
      <c r="HL6540" s="341"/>
      <c r="HM6540" s="341"/>
      <c r="HN6540" s="341"/>
    </row>
    <row r="6541" spans="220:222" x14ac:dyDescent="0.3">
      <c r="HL6541" s="341"/>
      <c r="HM6541" s="341"/>
      <c r="HN6541" s="341"/>
    </row>
    <row r="6542" spans="220:222" x14ac:dyDescent="0.3">
      <c r="HL6542" s="341"/>
      <c r="HM6542" s="341"/>
      <c r="HN6542" s="341"/>
    </row>
    <row r="6543" spans="220:222" x14ac:dyDescent="0.3">
      <c r="HL6543" s="341"/>
      <c r="HM6543" s="341"/>
      <c r="HN6543" s="341"/>
    </row>
    <row r="6544" spans="220:222" x14ac:dyDescent="0.3">
      <c r="HL6544" s="341"/>
      <c r="HM6544" s="341"/>
      <c r="HN6544" s="341"/>
    </row>
    <row r="6545" spans="220:222" x14ac:dyDescent="0.3">
      <c r="HL6545" s="341"/>
      <c r="HM6545" s="341"/>
      <c r="HN6545" s="341"/>
    </row>
    <row r="6546" spans="220:222" x14ac:dyDescent="0.3">
      <c r="HL6546" s="341"/>
      <c r="HM6546" s="341"/>
      <c r="HN6546" s="341"/>
    </row>
    <row r="6547" spans="220:222" x14ac:dyDescent="0.3">
      <c r="HL6547" s="341"/>
      <c r="HM6547" s="341"/>
      <c r="HN6547" s="341"/>
    </row>
    <row r="6548" spans="220:222" x14ac:dyDescent="0.3">
      <c r="HL6548" s="341"/>
      <c r="HM6548" s="341"/>
      <c r="HN6548" s="341"/>
    </row>
    <row r="6549" spans="220:222" x14ac:dyDescent="0.3">
      <c r="HL6549" s="341"/>
      <c r="HM6549" s="341"/>
      <c r="HN6549" s="341"/>
    </row>
    <row r="6550" spans="220:222" x14ac:dyDescent="0.3">
      <c r="HL6550" s="341"/>
      <c r="HM6550" s="341"/>
      <c r="HN6550" s="341"/>
    </row>
    <row r="6551" spans="220:222" x14ac:dyDescent="0.3">
      <c r="HL6551" s="341"/>
      <c r="HM6551" s="341"/>
      <c r="HN6551" s="341"/>
    </row>
    <row r="6552" spans="220:222" x14ac:dyDescent="0.3">
      <c r="HL6552" s="341"/>
      <c r="HM6552" s="341"/>
      <c r="HN6552" s="341"/>
    </row>
    <row r="6553" spans="220:222" x14ac:dyDescent="0.3">
      <c r="HL6553" s="341"/>
      <c r="HM6553" s="341"/>
      <c r="HN6553" s="341"/>
    </row>
    <row r="6554" spans="220:222" x14ac:dyDescent="0.3">
      <c r="HL6554" s="341"/>
      <c r="HM6554" s="341"/>
      <c r="HN6554" s="341"/>
    </row>
    <row r="6555" spans="220:222" x14ac:dyDescent="0.3">
      <c r="HL6555" s="341"/>
      <c r="HM6555" s="341"/>
      <c r="HN6555" s="341"/>
    </row>
    <row r="6556" spans="220:222" x14ac:dyDescent="0.3">
      <c r="HL6556" s="341"/>
      <c r="HM6556" s="341"/>
      <c r="HN6556" s="341"/>
    </row>
    <row r="6557" spans="220:222" x14ac:dyDescent="0.3">
      <c r="HL6557" s="341"/>
      <c r="HM6557" s="341"/>
      <c r="HN6557" s="341"/>
    </row>
    <row r="6558" spans="220:222" x14ac:dyDescent="0.3">
      <c r="HL6558" s="341"/>
      <c r="HM6558" s="341"/>
      <c r="HN6558" s="341"/>
    </row>
    <row r="6559" spans="220:222" x14ac:dyDescent="0.3">
      <c r="HL6559" s="341"/>
      <c r="HM6559" s="341"/>
      <c r="HN6559" s="341"/>
    </row>
    <row r="6560" spans="220:222" x14ac:dyDescent="0.3">
      <c r="HL6560" s="341"/>
      <c r="HM6560" s="341"/>
      <c r="HN6560" s="341"/>
    </row>
    <row r="6561" spans="220:222" x14ac:dyDescent="0.3">
      <c r="HL6561" s="341"/>
      <c r="HM6561" s="341"/>
      <c r="HN6561" s="341"/>
    </row>
    <row r="6562" spans="220:222" x14ac:dyDescent="0.3">
      <c r="HL6562" s="341"/>
      <c r="HM6562" s="341"/>
      <c r="HN6562" s="341"/>
    </row>
    <row r="6563" spans="220:222" x14ac:dyDescent="0.3">
      <c r="HL6563" s="341"/>
      <c r="HM6563" s="341"/>
      <c r="HN6563" s="341"/>
    </row>
    <row r="6564" spans="220:222" x14ac:dyDescent="0.3">
      <c r="HL6564" s="341"/>
      <c r="HM6564" s="341"/>
      <c r="HN6564" s="341"/>
    </row>
    <row r="6565" spans="220:222" x14ac:dyDescent="0.3">
      <c r="HL6565" s="341"/>
      <c r="HM6565" s="341"/>
      <c r="HN6565" s="341"/>
    </row>
    <row r="6566" spans="220:222" x14ac:dyDescent="0.3">
      <c r="HL6566" s="341"/>
      <c r="HM6566" s="341"/>
      <c r="HN6566" s="341"/>
    </row>
    <row r="6567" spans="220:222" x14ac:dyDescent="0.3">
      <c r="HL6567" s="341"/>
      <c r="HM6567" s="341"/>
      <c r="HN6567" s="341"/>
    </row>
    <row r="6568" spans="220:222" x14ac:dyDescent="0.3">
      <c r="HL6568" s="341"/>
      <c r="HM6568" s="341"/>
      <c r="HN6568" s="341"/>
    </row>
    <row r="6569" spans="220:222" x14ac:dyDescent="0.3">
      <c r="HL6569" s="341"/>
      <c r="HM6569" s="341"/>
      <c r="HN6569" s="341"/>
    </row>
    <row r="6570" spans="220:222" x14ac:dyDescent="0.3">
      <c r="HL6570" s="341"/>
      <c r="HM6570" s="341"/>
      <c r="HN6570" s="341"/>
    </row>
    <row r="6571" spans="220:222" x14ac:dyDescent="0.3">
      <c r="HL6571" s="341"/>
      <c r="HM6571" s="341"/>
      <c r="HN6571" s="341"/>
    </row>
    <row r="6572" spans="220:222" x14ac:dyDescent="0.3">
      <c r="HL6572" s="341"/>
      <c r="HM6572" s="341"/>
      <c r="HN6572" s="341"/>
    </row>
    <row r="6573" spans="220:222" x14ac:dyDescent="0.3">
      <c r="HL6573" s="341"/>
      <c r="HM6573" s="341"/>
      <c r="HN6573" s="341"/>
    </row>
    <row r="6574" spans="220:222" x14ac:dyDescent="0.3">
      <c r="HL6574" s="341"/>
      <c r="HM6574" s="341"/>
      <c r="HN6574" s="341"/>
    </row>
    <row r="6575" spans="220:222" x14ac:dyDescent="0.3">
      <c r="HL6575" s="341"/>
      <c r="HM6575" s="341"/>
      <c r="HN6575" s="341"/>
    </row>
    <row r="6576" spans="220:222" x14ac:dyDescent="0.3">
      <c r="HL6576" s="341"/>
      <c r="HM6576" s="341"/>
      <c r="HN6576" s="341"/>
    </row>
    <row r="6577" spans="220:222" x14ac:dyDescent="0.3">
      <c r="HL6577" s="341"/>
      <c r="HM6577" s="341"/>
      <c r="HN6577" s="341"/>
    </row>
    <row r="6578" spans="220:222" x14ac:dyDescent="0.3">
      <c r="HL6578" s="341"/>
      <c r="HM6578" s="341"/>
      <c r="HN6578" s="341"/>
    </row>
    <row r="6579" spans="220:222" x14ac:dyDescent="0.3">
      <c r="HL6579" s="341"/>
      <c r="HM6579" s="341"/>
      <c r="HN6579" s="341"/>
    </row>
    <row r="6580" spans="220:222" x14ac:dyDescent="0.3">
      <c r="HL6580" s="341"/>
      <c r="HM6580" s="341"/>
      <c r="HN6580" s="341"/>
    </row>
    <row r="6581" spans="220:222" x14ac:dyDescent="0.3">
      <c r="HL6581" s="341"/>
      <c r="HM6581" s="341"/>
      <c r="HN6581" s="341"/>
    </row>
    <row r="6582" spans="220:222" x14ac:dyDescent="0.3">
      <c r="HL6582" s="341"/>
      <c r="HM6582" s="341"/>
      <c r="HN6582" s="341"/>
    </row>
    <row r="6583" spans="220:222" x14ac:dyDescent="0.3">
      <c r="HL6583" s="341"/>
      <c r="HM6583" s="341"/>
      <c r="HN6583" s="341"/>
    </row>
    <row r="6584" spans="220:222" x14ac:dyDescent="0.3">
      <c r="HL6584" s="341"/>
      <c r="HM6584" s="341"/>
      <c r="HN6584" s="341"/>
    </row>
    <row r="6585" spans="220:222" x14ac:dyDescent="0.3">
      <c r="HL6585" s="341"/>
      <c r="HM6585" s="341"/>
      <c r="HN6585" s="341"/>
    </row>
    <row r="6586" spans="220:222" x14ac:dyDescent="0.3">
      <c r="HL6586" s="341"/>
      <c r="HM6586" s="341"/>
      <c r="HN6586" s="341"/>
    </row>
    <row r="6587" spans="220:222" x14ac:dyDescent="0.3">
      <c r="HL6587" s="341"/>
      <c r="HM6587" s="341"/>
      <c r="HN6587" s="341"/>
    </row>
    <row r="6588" spans="220:222" x14ac:dyDescent="0.3">
      <c r="HL6588" s="341"/>
      <c r="HM6588" s="341"/>
      <c r="HN6588" s="341"/>
    </row>
    <row r="6589" spans="220:222" x14ac:dyDescent="0.3">
      <c r="HL6589" s="341"/>
      <c r="HM6589" s="341"/>
      <c r="HN6589" s="341"/>
    </row>
    <row r="6590" spans="220:222" x14ac:dyDescent="0.3">
      <c r="HL6590" s="341"/>
      <c r="HM6590" s="341"/>
      <c r="HN6590" s="341"/>
    </row>
    <row r="6591" spans="220:222" x14ac:dyDescent="0.3">
      <c r="HL6591" s="341"/>
      <c r="HM6591" s="341"/>
      <c r="HN6591" s="341"/>
    </row>
    <row r="6592" spans="220:222" x14ac:dyDescent="0.3">
      <c r="HL6592" s="341"/>
      <c r="HM6592" s="341"/>
      <c r="HN6592" s="341"/>
    </row>
    <row r="6593" spans="220:222" x14ac:dyDescent="0.3">
      <c r="HL6593" s="341"/>
      <c r="HM6593" s="341"/>
      <c r="HN6593" s="341"/>
    </row>
    <row r="6594" spans="220:222" x14ac:dyDescent="0.3">
      <c r="HL6594" s="341"/>
      <c r="HM6594" s="341"/>
      <c r="HN6594" s="341"/>
    </row>
    <row r="6595" spans="220:222" x14ac:dyDescent="0.3">
      <c r="HL6595" s="341"/>
      <c r="HM6595" s="341"/>
      <c r="HN6595" s="341"/>
    </row>
    <row r="6596" spans="220:222" x14ac:dyDescent="0.3">
      <c r="HL6596" s="341"/>
      <c r="HM6596" s="341"/>
      <c r="HN6596" s="341"/>
    </row>
    <row r="6597" spans="220:222" x14ac:dyDescent="0.3">
      <c r="HL6597" s="341"/>
      <c r="HM6597" s="341"/>
      <c r="HN6597" s="341"/>
    </row>
    <row r="6598" spans="220:222" x14ac:dyDescent="0.3">
      <c r="HL6598" s="341"/>
      <c r="HM6598" s="341"/>
      <c r="HN6598" s="341"/>
    </row>
    <row r="6599" spans="220:222" x14ac:dyDescent="0.3">
      <c r="HL6599" s="341"/>
      <c r="HM6599" s="341"/>
      <c r="HN6599" s="341"/>
    </row>
    <row r="6600" spans="220:222" x14ac:dyDescent="0.3">
      <c r="HL6600" s="341"/>
      <c r="HM6600" s="341"/>
      <c r="HN6600" s="341"/>
    </row>
    <row r="6601" spans="220:222" x14ac:dyDescent="0.3">
      <c r="HL6601" s="341"/>
      <c r="HM6601" s="341"/>
      <c r="HN6601" s="341"/>
    </row>
    <row r="6602" spans="220:222" x14ac:dyDescent="0.3">
      <c r="HL6602" s="341"/>
      <c r="HM6602" s="341"/>
      <c r="HN6602" s="341"/>
    </row>
    <row r="6603" spans="220:222" x14ac:dyDescent="0.3">
      <c r="HL6603" s="341"/>
      <c r="HM6603" s="341"/>
      <c r="HN6603" s="341"/>
    </row>
    <row r="6604" spans="220:222" x14ac:dyDescent="0.3">
      <c r="HL6604" s="341"/>
      <c r="HM6604" s="341"/>
      <c r="HN6604" s="341"/>
    </row>
    <row r="6605" spans="220:222" x14ac:dyDescent="0.3">
      <c r="HL6605" s="341"/>
      <c r="HM6605" s="341"/>
      <c r="HN6605" s="341"/>
    </row>
    <row r="6606" spans="220:222" x14ac:dyDescent="0.3">
      <c r="HL6606" s="341"/>
      <c r="HM6606" s="341"/>
      <c r="HN6606" s="341"/>
    </row>
    <row r="6607" spans="220:222" x14ac:dyDescent="0.3">
      <c r="HL6607" s="341"/>
      <c r="HM6607" s="341"/>
      <c r="HN6607" s="341"/>
    </row>
    <row r="6608" spans="220:222" x14ac:dyDescent="0.3">
      <c r="HL6608" s="341"/>
      <c r="HM6608" s="341"/>
      <c r="HN6608" s="341"/>
    </row>
    <row r="6609" spans="220:222" x14ac:dyDescent="0.3">
      <c r="HL6609" s="341"/>
      <c r="HM6609" s="341"/>
      <c r="HN6609" s="341"/>
    </row>
    <row r="6610" spans="220:222" x14ac:dyDescent="0.3">
      <c r="HL6610" s="341"/>
      <c r="HM6610" s="341"/>
      <c r="HN6610" s="341"/>
    </row>
    <row r="6611" spans="220:222" x14ac:dyDescent="0.3">
      <c r="HL6611" s="341"/>
      <c r="HM6611" s="341"/>
      <c r="HN6611" s="341"/>
    </row>
    <row r="6612" spans="220:222" x14ac:dyDescent="0.3">
      <c r="HL6612" s="341"/>
      <c r="HM6612" s="341"/>
      <c r="HN6612" s="341"/>
    </row>
    <row r="6613" spans="220:222" x14ac:dyDescent="0.3">
      <c r="HL6613" s="341"/>
      <c r="HM6613" s="341"/>
      <c r="HN6613" s="341"/>
    </row>
    <row r="6614" spans="220:222" x14ac:dyDescent="0.3">
      <c r="HL6614" s="341"/>
      <c r="HM6614" s="341"/>
      <c r="HN6614" s="341"/>
    </row>
    <row r="6615" spans="220:222" x14ac:dyDescent="0.3">
      <c r="HL6615" s="341"/>
      <c r="HM6615" s="341"/>
      <c r="HN6615" s="341"/>
    </row>
    <row r="6616" spans="220:222" x14ac:dyDescent="0.3">
      <c r="HL6616" s="341"/>
      <c r="HM6616" s="341"/>
      <c r="HN6616" s="341"/>
    </row>
    <row r="6617" spans="220:222" x14ac:dyDescent="0.3">
      <c r="HL6617" s="341"/>
      <c r="HM6617" s="341"/>
      <c r="HN6617" s="341"/>
    </row>
    <row r="6618" spans="220:222" x14ac:dyDescent="0.3">
      <c r="HL6618" s="341"/>
      <c r="HM6618" s="341"/>
      <c r="HN6618" s="341"/>
    </row>
    <row r="6619" spans="220:222" x14ac:dyDescent="0.3">
      <c r="HL6619" s="341"/>
      <c r="HM6619" s="341"/>
      <c r="HN6619" s="341"/>
    </row>
    <row r="6620" spans="220:222" x14ac:dyDescent="0.3">
      <c r="HL6620" s="341"/>
      <c r="HM6620" s="341"/>
      <c r="HN6620" s="341"/>
    </row>
    <row r="6621" spans="220:222" x14ac:dyDescent="0.3">
      <c r="HL6621" s="341"/>
      <c r="HM6621" s="341"/>
      <c r="HN6621" s="341"/>
    </row>
    <row r="6622" spans="220:222" x14ac:dyDescent="0.3">
      <c r="HL6622" s="341"/>
      <c r="HM6622" s="341"/>
      <c r="HN6622" s="341"/>
    </row>
    <row r="6623" spans="220:222" x14ac:dyDescent="0.3">
      <c r="HL6623" s="341"/>
      <c r="HM6623" s="341"/>
      <c r="HN6623" s="341"/>
    </row>
    <row r="6624" spans="220:222" x14ac:dyDescent="0.3">
      <c r="HL6624" s="341"/>
      <c r="HM6624" s="341"/>
      <c r="HN6624" s="341"/>
    </row>
    <row r="6625" spans="220:222" x14ac:dyDescent="0.3">
      <c r="HL6625" s="341"/>
      <c r="HM6625" s="341"/>
      <c r="HN6625" s="341"/>
    </row>
    <row r="6626" spans="220:222" x14ac:dyDescent="0.3">
      <c r="HL6626" s="341"/>
      <c r="HM6626" s="341"/>
      <c r="HN6626" s="341"/>
    </row>
    <row r="6627" spans="220:222" x14ac:dyDescent="0.3">
      <c r="HL6627" s="341"/>
      <c r="HM6627" s="341"/>
      <c r="HN6627" s="341"/>
    </row>
    <row r="6628" spans="220:222" x14ac:dyDescent="0.3">
      <c r="HL6628" s="341"/>
      <c r="HM6628" s="341"/>
      <c r="HN6628" s="341"/>
    </row>
    <row r="6629" spans="220:222" x14ac:dyDescent="0.3">
      <c r="HL6629" s="341"/>
      <c r="HM6629" s="341"/>
      <c r="HN6629" s="341"/>
    </row>
    <row r="6630" spans="220:222" x14ac:dyDescent="0.3">
      <c r="HL6630" s="341"/>
      <c r="HM6630" s="341"/>
      <c r="HN6630" s="341"/>
    </row>
    <row r="6631" spans="220:222" x14ac:dyDescent="0.3">
      <c r="HL6631" s="341"/>
      <c r="HM6631" s="341"/>
      <c r="HN6631" s="341"/>
    </row>
    <row r="6632" spans="220:222" x14ac:dyDescent="0.3">
      <c r="HL6632" s="341"/>
      <c r="HM6632" s="341"/>
      <c r="HN6632" s="341"/>
    </row>
    <row r="6633" spans="220:222" x14ac:dyDescent="0.3">
      <c r="HL6633" s="341"/>
      <c r="HM6633" s="341"/>
      <c r="HN6633" s="341"/>
    </row>
    <row r="6634" spans="220:222" x14ac:dyDescent="0.3">
      <c r="HL6634" s="341"/>
      <c r="HM6634" s="341"/>
      <c r="HN6634" s="341"/>
    </row>
    <row r="6635" spans="220:222" x14ac:dyDescent="0.3">
      <c r="HL6635" s="341"/>
      <c r="HM6635" s="341"/>
      <c r="HN6635" s="341"/>
    </row>
    <row r="6636" spans="220:222" x14ac:dyDescent="0.3">
      <c r="HL6636" s="341"/>
      <c r="HM6636" s="341"/>
      <c r="HN6636" s="341"/>
    </row>
    <row r="6637" spans="220:222" x14ac:dyDescent="0.3">
      <c r="HL6637" s="341"/>
      <c r="HM6637" s="341"/>
      <c r="HN6637" s="341"/>
    </row>
    <row r="6638" spans="220:222" x14ac:dyDescent="0.3">
      <c r="HL6638" s="341"/>
      <c r="HM6638" s="341"/>
      <c r="HN6638" s="341"/>
    </row>
    <row r="6639" spans="220:222" x14ac:dyDescent="0.3">
      <c r="HL6639" s="341"/>
      <c r="HM6639" s="341"/>
      <c r="HN6639" s="341"/>
    </row>
    <row r="6640" spans="220:222" x14ac:dyDescent="0.3">
      <c r="HL6640" s="341"/>
      <c r="HM6640" s="341"/>
      <c r="HN6640" s="341"/>
    </row>
    <row r="6641" spans="220:222" x14ac:dyDescent="0.3">
      <c r="HL6641" s="341"/>
      <c r="HM6641" s="341"/>
      <c r="HN6641" s="341"/>
    </row>
    <row r="6642" spans="220:222" x14ac:dyDescent="0.3">
      <c r="HL6642" s="341"/>
      <c r="HM6642" s="341"/>
      <c r="HN6642" s="341"/>
    </row>
    <row r="6643" spans="220:222" x14ac:dyDescent="0.3">
      <c r="HL6643" s="341"/>
      <c r="HM6643" s="341"/>
      <c r="HN6643" s="341"/>
    </row>
    <row r="6644" spans="220:222" x14ac:dyDescent="0.3">
      <c r="HL6644" s="341"/>
      <c r="HM6644" s="341"/>
      <c r="HN6644" s="341"/>
    </row>
    <row r="6645" spans="220:222" x14ac:dyDescent="0.3">
      <c r="HL6645" s="341"/>
      <c r="HM6645" s="341"/>
      <c r="HN6645" s="341"/>
    </row>
    <row r="6646" spans="220:222" x14ac:dyDescent="0.3">
      <c r="HL6646" s="341"/>
      <c r="HM6646" s="341"/>
      <c r="HN6646" s="341"/>
    </row>
    <row r="6647" spans="220:222" x14ac:dyDescent="0.3">
      <c r="HL6647" s="341"/>
      <c r="HM6647" s="341"/>
      <c r="HN6647" s="341"/>
    </row>
    <row r="6648" spans="220:222" x14ac:dyDescent="0.3">
      <c r="HL6648" s="341"/>
      <c r="HM6648" s="341"/>
      <c r="HN6648" s="341"/>
    </row>
    <row r="6649" spans="220:222" x14ac:dyDescent="0.3">
      <c r="HL6649" s="341"/>
      <c r="HM6649" s="341"/>
      <c r="HN6649" s="341"/>
    </row>
    <row r="6650" spans="220:222" x14ac:dyDescent="0.3">
      <c r="HL6650" s="341"/>
      <c r="HM6650" s="341"/>
      <c r="HN6650" s="341"/>
    </row>
    <row r="6651" spans="220:222" x14ac:dyDescent="0.3">
      <c r="HL6651" s="341"/>
      <c r="HM6651" s="341"/>
      <c r="HN6651" s="341"/>
    </row>
    <row r="6652" spans="220:222" x14ac:dyDescent="0.3">
      <c r="HL6652" s="341"/>
      <c r="HM6652" s="341"/>
      <c r="HN6652" s="341"/>
    </row>
    <row r="6653" spans="220:222" x14ac:dyDescent="0.3">
      <c r="HL6653" s="341"/>
      <c r="HM6653" s="341"/>
      <c r="HN6653" s="341"/>
    </row>
    <row r="6654" spans="220:222" x14ac:dyDescent="0.3">
      <c r="HL6654" s="341"/>
      <c r="HM6654" s="341"/>
      <c r="HN6654" s="341"/>
    </row>
    <row r="6655" spans="220:222" x14ac:dyDescent="0.3">
      <c r="HL6655" s="341"/>
      <c r="HM6655" s="341"/>
      <c r="HN6655" s="341"/>
    </row>
    <row r="6656" spans="220:222" x14ac:dyDescent="0.3">
      <c r="HL6656" s="341"/>
      <c r="HM6656" s="341"/>
      <c r="HN6656" s="341"/>
    </row>
    <row r="6657" spans="220:222" x14ac:dyDescent="0.3">
      <c r="HL6657" s="341"/>
      <c r="HM6657" s="341"/>
      <c r="HN6657" s="341"/>
    </row>
    <row r="6658" spans="220:222" x14ac:dyDescent="0.3">
      <c r="HL6658" s="341"/>
      <c r="HM6658" s="341"/>
      <c r="HN6658" s="341"/>
    </row>
    <row r="6659" spans="220:222" x14ac:dyDescent="0.3">
      <c r="HL6659" s="341"/>
      <c r="HM6659" s="341"/>
      <c r="HN6659" s="341"/>
    </row>
    <row r="6660" spans="220:222" x14ac:dyDescent="0.3">
      <c r="HL6660" s="341"/>
      <c r="HM6660" s="341"/>
      <c r="HN6660" s="341"/>
    </row>
    <row r="6661" spans="220:222" x14ac:dyDescent="0.3">
      <c r="HL6661" s="341"/>
      <c r="HM6661" s="341"/>
      <c r="HN6661" s="341"/>
    </row>
    <row r="6662" spans="220:222" x14ac:dyDescent="0.3">
      <c r="HL6662" s="341"/>
      <c r="HM6662" s="341"/>
      <c r="HN6662" s="341"/>
    </row>
    <row r="6663" spans="220:222" x14ac:dyDescent="0.3">
      <c r="HL6663" s="341"/>
      <c r="HM6663" s="341"/>
      <c r="HN6663" s="341"/>
    </row>
    <row r="6664" spans="220:222" x14ac:dyDescent="0.3">
      <c r="HL6664" s="341"/>
      <c r="HM6664" s="341"/>
      <c r="HN6664" s="341"/>
    </row>
    <row r="6665" spans="220:222" x14ac:dyDescent="0.3">
      <c r="HL6665" s="341"/>
      <c r="HM6665" s="341"/>
      <c r="HN6665" s="341"/>
    </row>
    <row r="6666" spans="220:222" x14ac:dyDescent="0.3">
      <c r="HL6666" s="341"/>
      <c r="HM6666" s="341"/>
      <c r="HN6666" s="341"/>
    </row>
    <row r="6667" spans="220:222" x14ac:dyDescent="0.3">
      <c r="HL6667" s="341"/>
      <c r="HM6667" s="341"/>
      <c r="HN6667" s="341"/>
    </row>
    <row r="6668" spans="220:222" x14ac:dyDescent="0.3">
      <c r="HL6668" s="341"/>
      <c r="HM6668" s="341"/>
      <c r="HN6668" s="341"/>
    </row>
    <row r="6669" spans="220:222" x14ac:dyDescent="0.3">
      <c r="HL6669" s="341"/>
      <c r="HM6669" s="341"/>
      <c r="HN6669" s="341"/>
    </row>
    <row r="6670" spans="220:222" x14ac:dyDescent="0.3">
      <c r="HL6670" s="341"/>
      <c r="HM6670" s="341"/>
      <c r="HN6670" s="341"/>
    </row>
    <row r="6671" spans="220:222" x14ac:dyDescent="0.3">
      <c r="HL6671" s="341"/>
      <c r="HM6671" s="341"/>
      <c r="HN6671" s="341"/>
    </row>
    <row r="6672" spans="220:222" x14ac:dyDescent="0.3">
      <c r="HL6672" s="341"/>
      <c r="HM6672" s="341"/>
      <c r="HN6672" s="341"/>
    </row>
    <row r="6673" spans="220:222" x14ac:dyDescent="0.3">
      <c r="HL6673" s="341"/>
      <c r="HM6673" s="341"/>
      <c r="HN6673" s="341"/>
    </row>
    <row r="6674" spans="220:222" x14ac:dyDescent="0.3">
      <c r="HL6674" s="341"/>
      <c r="HM6674" s="341"/>
      <c r="HN6674" s="341"/>
    </row>
    <row r="6675" spans="220:222" x14ac:dyDescent="0.3">
      <c r="HL6675" s="341"/>
      <c r="HM6675" s="341"/>
      <c r="HN6675" s="341"/>
    </row>
    <row r="6676" spans="220:222" x14ac:dyDescent="0.3">
      <c r="HL6676" s="341"/>
      <c r="HM6676" s="341"/>
      <c r="HN6676" s="341"/>
    </row>
    <row r="6677" spans="220:222" x14ac:dyDescent="0.3">
      <c r="HL6677" s="341"/>
      <c r="HM6677" s="341"/>
      <c r="HN6677" s="341"/>
    </row>
    <row r="6678" spans="220:222" x14ac:dyDescent="0.3">
      <c r="HL6678" s="341"/>
      <c r="HM6678" s="341"/>
      <c r="HN6678" s="341"/>
    </row>
    <row r="6679" spans="220:222" x14ac:dyDescent="0.3">
      <c r="HL6679" s="341"/>
      <c r="HM6679" s="341"/>
      <c r="HN6679" s="341"/>
    </row>
    <row r="6680" spans="220:222" x14ac:dyDescent="0.3">
      <c r="HL6680" s="341"/>
      <c r="HM6680" s="341"/>
      <c r="HN6680" s="341"/>
    </row>
    <row r="6681" spans="220:222" x14ac:dyDescent="0.3">
      <c r="HL6681" s="341"/>
      <c r="HM6681" s="341"/>
      <c r="HN6681" s="341"/>
    </row>
    <row r="6682" spans="220:222" x14ac:dyDescent="0.3">
      <c r="HL6682" s="341"/>
      <c r="HM6682" s="341"/>
      <c r="HN6682" s="341"/>
    </row>
    <row r="6683" spans="220:222" x14ac:dyDescent="0.3">
      <c r="HL6683" s="341"/>
      <c r="HM6683" s="341"/>
      <c r="HN6683" s="341"/>
    </row>
    <row r="6684" spans="220:222" x14ac:dyDescent="0.3">
      <c r="HL6684" s="341"/>
      <c r="HM6684" s="341"/>
      <c r="HN6684" s="341"/>
    </row>
    <row r="6685" spans="220:222" x14ac:dyDescent="0.3">
      <c r="HL6685" s="341"/>
      <c r="HM6685" s="341"/>
      <c r="HN6685" s="341"/>
    </row>
    <row r="6686" spans="220:222" x14ac:dyDescent="0.3">
      <c r="HL6686" s="341"/>
      <c r="HM6686" s="341"/>
      <c r="HN6686" s="341"/>
    </row>
    <row r="6687" spans="220:222" x14ac:dyDescent="0.3">
      <c r="HL6687" s="341"/>
      <c r="HM6687" s="341"/>
      <c r="HN6687" s="341"/>
    </row>
    <row r="6688" spans="220:222" x14ac:dyDescent="0.3">
      <c r="HL6688" s="341"/>
      <c r="HM6688" s="341"/>
      <c r="HN6688" s="341"/>
    </row>
    <row r="6689" spans="220:222" x14ac:dyDescent="0.3">
      <c r="HL6689" s="341"/>
      <c r="HM6689" s="341"/>
      <c r="HN6689" s="341"/>
    </row>
    <row r="6690" spans="220:222" x14ac:dyDescent="0.3">
      <c r="HL6690" s="341"/>
      <c r="HM6690" s="341"/>
      <c r="HN6690" s="341"/>
    </row>
    <row r="6691" spans="220:222" x14ac:dyDescent="0.3">
      <c r="HL6691" s="341"/>
      <c r="HM6691" s="341"/>
      <c r="HN6691" s="341"/>
    </row>
    <row r="6692" spans="220:222" x14ac:dyDescent="0.3">
      <c r="HL6692" s="341"/>
      <c r="HM6692" s="341"/>
      <c r="HN6692" s="341"/>
    </row>
    <row r="6693" spans="220:222" x14ac:dyDescent="0.3">
      <c r="HL6693" s="341"/>
      <c r="HM6693" s="341"/>
      <c r="HN6693" s="341"/>
    </row>
    <row r="6694" spans="220:222" x14ac:dyDescent="0.3">
      <c r="HL6694" s="341"/>
      <c r="HM6694" s="341"/>
      <c r="HN6694" s="341"/>
    </row>
    <row r="6695" spans="220:222" x14ac:dyDescent="0.3">
      <c r="HL6695" s="341"/>
      <c r="HM6695" s="341"/>
      <c r="HN6695" s="341"/>
    </row>
    <row r="6696" spans="220:222" x14ac:dyDescent="0.3">
      <c r="HL6696" s="341"/>
      <c r="HM6696" s="341"/>
      <c r="HN6696" s="341"/>
    </row>
    <row r="6697" spans="220:222" x14ac:dyDescent="0.3">
      <c r="HL6697" s="341"/>
      <c r="HM6697" s="341"/>
      <c r="HN6697" s="341"/>
    </row>
    <row r="6698" spans="220:222" x14ac:dyDescent="0.3">
      <c r="HL6698" s="341"/>
      <c r="HM6698" s="341"/>
      <c r="HN6698" s="341"/>
    </row>
    <row r="6699" spans="220:222" x14ac:dyDescent="0.3">
      <c r="HL6699" s="341"/>
      <c r="HM6699" s="341"/>
      <c r="HN6699" s="341"/>
    </row>
    <row r="6700" spans="220:222" x14ac:dyDescent="0.3">
      <c r="HL6700" s="341"/>
      <c r="HM6700" s="341"/>
      <c r="HN6700" s="341"/>
    </row>
    <row r="6701" spans="220:222" x14ac:dyDescent="0.3">
      <c r="HL6701" s="341"/>
      <c r="HM6701" s="341"/>
      <c r="HN6701" s="341"/>
    </row>
    <row r="6702" spans="220:222" x14ac:dyDescent="0.3">
      <c r="HL6702" s="341"/>
      <c r="HM6702" s="341"/>
      <c r="HN6702" s="341"/>
    </row>
    <row r="6703" spans="220:222" x14ac:dyDescent="0.3">
      <c r="HL6703" s="341"/>
      <c r="HM6703" s="341"/>
      <c r="HN6703" s="341"/>
    </row>
    <row r="6704" spans="220:222" x14ac:dyDescent="0.3">
      <c r="HL6704" s="341"/>
      <c r="HM6704" s="341"/>
      <c r="HN6704" s="341"/>
    </row>
    <row r="6705" spans="220:222" x14ac:dyDescent="0.3">
      <c r="HL6705" s="341"/>
      <c r="HM6705" s="341"/>
      <c r="HN6705" s="341"/>
    </row>
    <row r="6706" spans="220:222" x14ac:dyDescent="0.3">
      <c r="HL6706" s="341"/>
      <c r="HM6706" s="341"/>
      <c r="HN6706" s="341"/>
    </row>
    <row r="6707" spans="220:222" x14ac:dyDescent="0.3">
      <c r="HL6707" s="341"/>
      <c r="HM6707" s="341"/>
      <c r="HN6707" s="341"/>
    </row>
    <row r="6708" spans="220:222" x14ac:dyDescent="0.3">
      <c r="HL6708" s="341"/>
      <c r="HM6708" s="341"/>
      <c r="HN6708" s="341"/>
    </row>
    <row r="6709" spans="220:222" x14ac:dyDescent="0.3">
      <c r="HL6709" s="341"/>
      <c r="HM6709" s="341"/>
      <c r="HN6709" s="341"/>
    </row>
    <row r="6710" spans="220:222" x14ac:dyDescent="0.3">
      <c r="HL6710" s="341"/>
      <c r="HM6710" s="341"/>
      <c r="HN6710" s="341"/>
    </row>
    <row r="6711" spans="220:222" x14ac:dyDescent="0.3">
      <c r="HL6711" s="341"/>
      <c r="HM6711" s="341"/>
      <c r="HN6711" s="341"/>
    </row>
    <row r="6712" spans="220:222" x14ac:dyDescent="0.3">
      <c r="HL6712" s="341"/>
      <c r="HM6712" s="341"/>
      <c r="HN6712" s="341"/>
    </row>
    <row r="6713" spans="220:222" x14ac:dyDescent="0.3">
      <c r="HL6713" s="341"/>
      <c r="HM6713" s="341"/>
      <c r="HN6713" s="341"/>
    </row>
    <row r="6714" spans="220:222" x14ac:dyDescent="0.3">
      <c r="HL6714" s="341"/>
      <c r="HM6714" s="341"/>
      <c r="HN6714" s="341"/>
    </row>
    <row r="6715" spans="220:222" x14ac:dyDescent="0.3">
      <c r="HL6715" s="341"/>
      <c r="HM6715" s="341"/>
      <c r="HN6715" s="341"/>
    </row>
    <row r="6716" spans="220:222" x14ac:dyDescent="0.3">
      <c r="HL6716" s="341"/>
      <c r="HM6716" s="341"/>
      <c r="HN6716" s="341"/>
    </row>
    <row r="6717" spans="220:222" x14ac:dyDescent="0.3">
      <c r="HL6717" s="341"/>
      <c r="HM6717" s="341"/>
      <c r="HN6717" s="341"/>
    </row>
    <row r="6718" spans="220:222" x14ac:dyDescent="0.3">
      <c r="HL6718" s="341"/>
      <c r="HM6718" s="341"/>
      <c r="HN6718" s="341"/>
    </row>
    <row r="6719" spans="220:222" x14ac:dyDescent="0.3">
      <c r="HL6719" s="341"/>
      <c r="HM6719" s="341"/>
      <c r="HN6719" s="341"/>
    </row>
    <row r="6720" spans="220:222" x14ac:dyDescent="0.3">
      <c r="HL6720" s="341"/>
      <c r="HM6720" s="341"/>
      <c r="HN6720" s="341"/>
    </row>
    <row r="6721" spans="220:222" x14ac:dyDescent="0.3">
      <c r="HL6721" s="341"/>
      <c r="HM6721" s="341"/>
      <c r="HN6721" s="341"/>
    </row>
    <row r="6722" spans="220:222" x14ac:dyDescent="0.3">
      <c r="HL6722" s="341"/>
      <c r="HM6722" s="341"/>
      <c r="HN6722" s="341"/>
    </row>
    <row r="6723" spans="220:222" x14ac:dyDescent="0.3">
      <c r="HL6723" s="341"/>
      <c r="HM6723" s="341"/>
      <c r="HN6723" s="341"/>
    </row>
    <row r="6724" spans="220:222" x14ac:dyDescent="0.3">
      <c r="HL6724" s="341"/>
      <c r="HM6724" s="341"/>
      <c r="HN6724" s="341"/>
    </row>
    <row r="6725" spans="220:222" x14ac:dyDescent="0.3">
      <c r="HL6725" s="341"/>
      <c r="HM6725" s="341"/>
      <c r="HN6725" s="341"/>
    </row>
    <row r="6726" spans="220:222" x14ac:dyDescent="0.3">
      <c r="HL6726" s="341"/>
      <c r="HM6726" s="341"/>
      <c r="HN6726" s="341"/>
    </row>
    <row r="6727" spans="220:222" x14ac:dyDescent="0.3">
      <c r="HL6727" s="341"/>
      <c r="HM6727" s="341"/>
      <c r="HN6727" s="341"/>
    </row>
    <row r="6728" spans="220:222" x14ac:dyDescent="0.3">
      <c r="HL6728" s="341"/>
      <c r="HM6728" s="341"/>
      <c r="HN6728" s="341"/>
    </row>
    <row r="6729" spans="220:222" x14ac:dyDescent="0.3">
      <c r="HL6729" s="341"/>
      <c r="HM6729" s="341"/>
      <c r="HN6729" s="341"/>
    </row>
    <row r="6730" spans="220:222" x14ac:dyDescent="0.3">
      <c r="HL6730" s="341"/>
      <c r="HM6730" s="341"/>
      <c r="HN6730" s="341"/>
    </row>
    <row r="6731" spans="220:222" x14ac:dyDescent="0.3">
      <c r="HL6731" s="341"/>
      <c r="HM6731" s="341"/>
      <c r="HN6731" s="341"/>
    </row>
    <row r="6732" spans="220:222" x14ac:dyDescent="0.3">
      <c r="HL6732" s="341"/>
      <c r="HM6732" s="341"/>
      <c r="HN6732" s="341"/>
    </row>
    <row r="6733" spans="220:222" x14ac:dyDescent="0.3">
      <c r="HL6733" s="341"/>
      <c r="HM6733" s="341"/>
      <c r="HN6733" s="341"/>
    </row>
    <row r="6734" spans="220:222" x14ac:dyDescent="0.3">
      <c r="HL6734" s="341"/>
      <c r="HM6734" s="341"/>
      <c r="HN6734" s="341"/>
    </row>
    <row r="6735" spans="220:222" x14ac:dyDescent="0.3">
      <c r="HL6735" s="341"/>
      <c r="HM6735" s="341"/>
      <c r="HN6735" s="341"/>
    </row>
    <row r="6736" spans="220:222" x14ac:dyDescent="0.3">
      <c r="HL6736" s="341"/>
      <c r="HM6736" s="341"/>
      <c r="HN6736" s="341"/>
    </row>
    <row r="6737" spans="220:222" x14ac:dyDescent="0.3">
      <c r="HL6737" s="341"/>
      <c r="HM6737" s="341"/>
      <c r="HN6737" s="341"/>
    </row>
    <row r="6738" spans="220:222" x14ac:dyDescent="0.3">
      <c r="HL6738" s="341"/>
      <c r="HM6738" s="341"/>
      <c r="HN6738" s="341"/>
    </row>
    <row r="6739" spans="220:222" x14ac:dyDescent="0.3">
      <c r="HL6739" s="341"/>
      <c r="HM6739" s="341"/>
      <c r="HN6739" s="341"/>
    </row>
    <row r="6740" spans="220:222" x14ac:dyDescent="0.3">
      <c r="HL6740" s="341"/>
      <c r="HM6740" s="341"/>
      <c r="HN6740" s="341"/>
    </row>
    <row r="6741" spans="220:222" x14ac:dyDescent="0.3">
      <c r="HL6741" s="341"/>
      <c r="HM6741" s="341"/>
      <c r="HN6741" s="341"/>
    </row>
    <row r="6742" spans="220:222" x14ac:dyDescent="0.3">
      <c r="HL6742" s="341"/>
      <c r="HM6742" s="341"/>
      <c r="HN6742" s="341"/>
    </row>
    <row r="6743" spans="220:222" x14ac:dyDescent="0.3">
      <c r="HL6743" s="341"/>
      <c r="HM6743" s="341"/>
      <c r="HN6743" s="341"/>
    </row>
    <row r="6744" spans="220:222" x14ac:dyDescent="0.3">
      <c r="HL6744" s="341"/>
      <c r="HM6744" s="341"/>
      <c r="HN6744" s="341"/>
    </row>
    <row r="6745" spans="220:222" x14ac:dyDescent="0.3">
      <c r="HL6745" s="341"/>
      <c r="HM6745" s="341"/>
      <c r="HN6745" s="341"/>
    </row>
    <row r="6746" spans="220:222" x14ac:dyDescent="0.3">
      <c r="HL6746" s="341"/>
      <c r="HM6746" s="341"/>
      <c r="HN6746" s="341"/>
    </row>
    <row r="6747" spans="220:222" x14ac:dyDescent="0.3">
      <c r="HL6747" s="341"/>
      <c r="HM6747" s="341"/>
      <c r="HN6747" s="341"/>
    </row>
    <row r="6748" spans="220:222" x14ac:dyDescent="0.3">
      <c r="HL6748" s="341"/>
      <c r="HM6748" s="341"/>
      <c r="HN6748" s="341"/>
    </row>
    <row r="6749" spans="220:222" x14ac:dyDescent="0.3">
      <c r="HL6749" s="341"/>
      <c r="HM6749" s="341"/>
      <c r="HN6749" s="341"/>
    </row>
    <row r="6750" spans="220:222" x14ac:dyDescent="0.3">
      <c r="HL6750" s="341"/>
      <c r="HM6750" s="341"/>
      <c r="HN6750" s="341"/>
    </row>
    <row r="6751" spans="220:222" x14ac:dyDescent="0.3">
      <c r="HL6751" s="341"/>
      <c r="HM6751" s="341"/>
      <c r="HN6751" s="341"/>
    </row>
    <row r="6752" spans="220:222" x14ac:dyDescent="0.3">
      <c r="HL6752" s="341"/>
      <c r="HM6752" s="341"/>
      <c r="HN6752" s="341"/>
    </row>
    <row r="6753" spans="220:222" x14ac:dyDescent="0.3">
      <c r="HL6753" s="341"/>
      <c r="HM6753" s="341"/>
      <c r="HN6753" s="341"/>
    </row>
    <row r="6754" spans="220:222" x14ac:dyDescent="0.3">
      <c r="HL6754" s="341"/>
      <c r="HM6754" s="341"/>
      <c r="HN6754" s="341"/>
    </row>
    <row r="6755" spans="220:222" x14ac:dyDescent="0.3">
      <c r="HL6755" s="341"/>
      <c r="HM6755" s="341"/>
      <c r="HN6755" s="341"/>
    </row>
    <row r="6756" spans="220:222" x14ac:dyDescent="0.3">
      <c r="HL6756" s="341"/>
      <c r="HM6756" s="341"/>
      <c r="HN6756" s="341"/>
    </row>
    <row r="6757" spans="220:222" x14ac:dyDescent="0.3">
      <c r="HL6757" s="341"/>
      <c r="HM6757" s="341"/>
      <c r="HN6757" s="341"/>
    </row>
    <row r="6758" spans="220:222" x14ac:dyDescent="0.3">
      <c r="HL6758" s="341"/>
      <c r="HM6758" s="341"/>
      <c r="HN6758" s="341"/>
    </row>
    <row r="6759" spans="220:222" x14ac:dyDescent="0.3">
      <c r="HL6759" s="341"/>
      <c r="HM6759" s="341"/>
      <c r="HN6759" s="341"/>
    </row>
    <row r="6760" spans="220:222" x14ac:dyDescent="0.3">
      <c r="HL6760" s="341"/>
      <c r="HM6760" s="341"/>
      <c r="HN6760" s="341"/>
    </row>
    <row r="6761" spans="220:222" x14ac:dyDescent="0.3">
      <c r="HL6761" s="341"/>
      <c r="HM6761" s="341"/>
      <c r="HN6761" s="341"/>
    </row>
    <row r="6762" spans="220:222" x14ac:dyDescent="0.3">
      <c r="HL6762" s="341"/>
      <c r="HM6762" s="341"/>
      <c r="HN6762" s="341"/>
    </row>
    <row r="6763" spans="220:222" x14ac:dyDescent="0.3">
      <c r="HL6763" s="341"/>
      <c r="HM6763" s="341"/>
      <c r="HN6763" s="341"/>
    </row>
    <row r="6764" spans="220:222" x14ac:dyDescent="0.3">
      <c r="HL6764" s="341"/>
      <c r="HM6764" s="341"/>
      <c r="HN6764" s="341"/>
    </row>
    <row r="6765" spans="220:222" x14ac:dyDescent="0.3">
      <c r="HL6765" s="341"/>
      <c r="HM6765" s="341"/>
      <c r="HN6765" s="341"/>
    </row>
    <row r="6766" spans="220:222" x14ac:dyDescent="0.3">
      <c r="HL6766" s="341"/>
      <c r="HM6766" s="341"/>
      <c r="HN6766" s="341"/>
    </row>
    <row r="6767" spans="220:222" x14ac:dyDescent="0.3">
      <c r="HL6767" s="341"/>
      <c r="HM6767" s="341"/>
      <c r="HN6767" s="341"/>
    </row>
    <row r="6768" spans="220:222" x14ac:dyDescent="0.3">
      <c r="HL6768" s="341"/>
      <c r="HM6768" s="341"/>
      <c r="HN6768" s="341"/>
    </row>
    <row r="6769" spans="220:222" x14ac:dyDescent="0.3">
      <c r="HL6769" s="341"/>
      <c r="HM6769" s="341"/>
      <c r="HN6769" s="341"/>
    </row>
    <row r="6770" spans="220:222" x14ac:dyDescent="0.3">
      <c r="HL6770" s="341"/>
      <c r="HM6770" s="341"/>
      <c r="HN6770" s="341"/>
    </row>
    <row r="6771" spans="220:222" x14ac:dyDescent="0.3">
      <c r="HL6771" s="341"/>
      <c r="HM6771" s="341"/>
      <c r="HN6771" s="341"/>
    </row>
    <row r="6772" spans="220:222" x14ac:dyDescent="0.3">
      <c r="HL6772" s="341"/>
      <c r="HM6772" s="341"/>
      <c r="HN6772" s="341"/>
    </row>
    <row r="6773" spans="220:222" x14ac:dyDescent="0.3">
      <c r="HL6773" s="341"/>
      <c r="HM6773" s="341"/>
      <c r="HN6773" s="341"/>
    </row>
    <row r="6774" spans="220:222" x14ac:dyDescent="0.3">
      <c r="HL6774" s="341"/>
      <c r="HM6774" s="341"/>
      <c r="HN6774" s="341"/>
    </row>
    <row r="6775" spans="220:222" x14ac:dyDescent="0.3">
      <c r="HL6775" s="341"/>
      <c r="HM6775" s="341"/>
      <c r="HN6775" s="341"/>
    </row>
    <row r="6776" spans="220:222" x14ac:dyDescent="0.3">
      <c r="HL6776" s="341"/>
      <c r="HM6776" s="341"/>
      <c r="HN6776" s="341"/>
    </row>
    <row r="6777" spans="220:222" x14ac:dyDescent="0.3">
      <c r="HL6777" s="341"/>
      <c r="HM6777" s="341"/>
      <c r="HN6777" s="341"/>
    </row>
    <row r="6778" spans="220:222" x14ac:dyDescent="0.3">
      <c r="HL6778" s="341"/>
      <c r="HM6778" s="341"/>
      <c r="HN6778" s="341"/>
    </row>
    <row r="6779" spans="220:222" x14ac:dyDescent="0.3">
      <c r="HL6779" s="341"/>
      <c r="HM6779" s="341"/>
      <c r="HN6779" s="341"/>
    </row>
    <row r="6780" spans="220:222" x14ac:dyDescent="0.3">
      <c r="HL6780" s="341"/>
      <c r="HM6780" s="341"/>
      <c r="HN6780" s="341"/>
    </row>
    <row r="6781" spans="220:222" x14ac:dyDescent="0.3">
      <c r="HL6781" s="341"/>
      <c r="HM6781" s="341"/>
      <c r="HN6781" s="341"/>
    </row>
    <row r="6782" spans="220:222" x14ac:dyDescent="0.3">
      <c r="HL6782" s="341"/>
      <c r="HM6782" s="341"/>
      <c r="HN6782" s="341"/>
    </row>
    <row r="6783" spans="220:222" x14ac:dyDescent="0.3">
      <c r="HL6783" s="341"/>
      <c r="HM6783" s="341"/>
      <c r="HN6783" s="341"/>
    </row>
    <row r="6784" spans="220:222" x14ac:dyDescent="0.3">
      <c r="HL6784" s="341"/>
      <c r="HM6784" s="341"/>
      <c r="HN6784" s="341"/>
    </row>
    <row r="6785" spans="220:222" x14ac:dyDescent="0.3">
      <c r="HL6785" s="341"/>
      <c r="HM6785" s="341"/>
      <c r="HN6785" s="341"/>
    </row>
    <row r="6786" spans="220:222" x14ac:dyDescent="0.3">
      <c r="HL6786" s="341"/>
      <c r="HM6786" s="341"/>
      <c r="HN6786" s="341"/>
    </row>
    <row r="6787" spans="220:222" x14ac:dyDescent="0.3">
      <c r="HL6787" s="341"/>
      <c r="HM6787" s="341"/>
      <c r="HN6787" s="341"/>
    </row>
    <row r="6788" spans="220:222" x14ac:dyDescent="0.3">
      <c r="HL6788" s="341"/>
      <c r="HM6788" s="341"/>
      <c r="HN6788" s="341"/>
    </row>
    <row r="6789" spans="220:222" x14ac:dyDescent="0.3">
      <c r="HL6789" s="341"/>
      <c r="HM6789" s="341"/>
      <c r="HN6789" s="341"/>
    </row>
    <row r="6790" spans="220:222" x14ac:dyDescent="0.3">
      <c r="HL6790" s="341"/>
      <c r="HM6790" s="341"/>
      <c r="HN6790" s="341"/>
    </row>
    <row r="6791" spans="220:222" x14ac:dyDescent="0.3">
      <c r="HL6791" s="341"/>
      <c r="HM6791" s="341"/>
      <c r="HN6791" s="341"/>
    </row>
    <row r="6792" spans="220:222" x14ac:dyDescent="0.3">
      <c r="HL6792" s="341"/>
      <c r="HM6792" s="341"/>
      <c r="HN6792" s="341"/>
    </row>
    <row r="6793" spans="220:222" x14ac:dyDescent="0.3">
      <c r="HL6793" s="341"/>
      <c r="HM6793" s="341"/>
      <c r="HN6793" s="341"/>
    </row>
    <row r="6794" spans="220:222" x14ac:dyDescent="0.3">
      <c r="HL6794" s="341"/>
      <c r="HM6794" s="341"/>
      <c r="HN6794" s="341"/>
    </row>
    <row r="6795" spans="220:222" x14ac:dyDescent="0.3">
      <c r="HL6795" s="341"/>
      <c r="HM6795" s="341"/>
      <c r="HN6795" s="341"/>
    </row>
    <row r="6796" spans="220:222" x14ac:dyDescent="0.3">
      <c r="HL6796" s="341"/>
      <c r="HM6796" s="341"/>
      <c r="HN6796" s="341"/>
    </row>
    <row r="6797" spans="220:222" x14ac:dyDescent="0.3">
      <c r="HL6797" s="341"/>
      <c r="HM6797" s="341"/>
      <c r="HN6797" s="341"/>
    </row>
    <row r="6798" spans="220:222" x14ac:dyDescent="0.3">
      <c r="HL6798" s="341"/>
      <c r="HM6798" s="341"/>
      <c r="HN6798" s="341"/>
    </row>
    <row r="6799" spans="220:222" x14ac:dyDescent="0.3">
      <c r="HL6799" s="341"/>
      <c r="HM6799" s="341"/>
      <c r="HN6799" s="341"/>
    </row>
    <row r="6800" spans="220:222" x14ac:dyDescent="0.3">
      <c r="HL6800" s="341"/>
      <c r="HM6800" s="341"/>
      <c r="HN6800" s="341"/>
    </row>
    <row r="6801" spans="220:222" x14ac:dyDescent="0.3">
      <c r="HL6801" s="341"/>
      <c r="HM6801" s="341"/>
      <c r="HN6801" s="341"/>
    </row>
    <row r="6802" spans="220:222" x14ac:dyDescent="0.3">
      <c r="HL6802" s="341"/>
      <c r="HM6802" s="341"/>
      <c r="HN6802" s="341"/>
    </row>
    <row r="6803" spans="220:222" x14ac:dyDescent="0.3">
      <c r="HL6803" s="341"/>
      <c r="HM6803" s="341"/>
      <c r="HN6803" s="341"/>
    </row>
    <row r="6804" spans="220:222" x14ac:dyDescent="0.3">
      <c r="HL6804" s="341"/>
      <c r="HM6804" s="341"/>
      <c r="HN6804" s="341"/>
    </row>
    <row r="6805" spans="220:222" x14ac:dyDescent="0.3">
      <c r="HL6805" s="341"/>
      <c r="HM6805" s="341"/>
      <c r="HN6805" s="341"/>
    </row>
    <row r="6806" spans="220:222" x14ac:dyDescent="0.3">
      <c r="HL6806" s="341"/>
      <c r="HM6806" s="341"/>
      <c r="HN6806" s="341"/>
    </row>
    <row r="6807" spans="220:222" x14ac:dyDescent="0.3">
      <c r="HL6807" s="341"/>
      <c r="HM6807" s="341"/>
      <c r="HN6807" s="341"/>
    </row>
    <row r="6808" spans="220:222" x14ac:dyDescent="0.3">
      <c r="HL6808" s="341"/>
      <c r="HM6808" s="341"/>
      <c r="HN6808" s="341"/>
    </row>
    <row r="6809" spans="220:222" x14ac:dyDescent="0.3">
      <c r="HL6809" s="341"/>
      <c r="HM6809" s="341"/>
      <c r="HN6809" s="341"/>
    </row>
    <row r="6810" spans="220:222" x14ac:dyDescent="0.3">
      <c r="HL6810" s="341"/>
      <c r="HM6810" s="341"/>
      <c r="HN6810" s="341"/>
    </row>
    <row r="6811" spans="220:222" x14ac:dyDescent="0.3">
      <c r="HL6811" s="341"/>
      <c r="HM6811" s="341"/>
      <c r="HN6811" s="341"/>
    </row>
    <row r="6812" spans="220:222" x14ac:dyDescent="0.3">
      <c r="HL6812" s="341"/>
      <c r="HM6812" s="341"/>
      <c r="HN6812" s="341"/>
    </row>
    <row r="6813" spans="220:222" x14ac:dyDescent="0.3">
      <c r="HL6813" s="341"/>
      <c r="HM6813" s="341"/>
      <c r="HN6813" s="341"/>
    </row>
    <row r="6814" spans="220:222" x14ac:dyDescent="0.3">
      <c r="HL6814" s="341"/>
      <c r="HM6814" s="341"/>
      <c r="HN6814" s="341"/>
    </row>
    <row r="6815" spans="220:222" x14ac:dyDescent="0.3">
      <c r="HL6815" s="341"/>
      <c r="HM6815" s="341"/>
      <c r="HN6815" s="341"/>
    </row>
    <row r="6816" spans="220:222" x14ac:dyDescent="0.3">
      <c r="HL6816" s="341"/>
      <c r="HM6816" s="341"/>
      <c r="HN6816" s="341"/>
    </row>
    <row r="6817" spans="220:222" x14ac:dyDescent="0.3">
      <c r="HL6817" s="341"/>
      <c r="HM6817" s="341"/>
      <c r="HN6817" s="341"/>
    </row>
    <row r="6818" spans="220:222" x14ac:dyDescent="0.3">
      <c r="HL6818" s="341"/>
      <c r="HM6818" s="341"/>
      <c r="HN6818" s="341"/>
    </row>
    <row r="6819" spans="220:222" x14ac:dyDescent="0.3">
      <c r="HL6819" s="341"/>
      <c r="HM6819" s="341"/>
      <c r="HN6819" s="341"/>
    </row>
    <row r="6820" spans="220:222" x14ac:dyDescent="0.3">
      <c r="HL6820" s="341"/>
      <c r="HM6820" s="341"/>
      <c r="HN6820" s="341"/>
    </row>
    <row r="6821" spans="220:222" x14ac:dyDescent="0.3">
      <c r="HL6821" s="341"/>
      <c r="HM6821" s="341"/>
      <c r="HN6821" s="341"/>
    </row>
    <row r="6822" spans="220:222" x14ac:dyDescent="0.3">
      <c r="HL6822" s="341"/>
      <c r="HM6822" s="341"/>
      <c r="HN6822" s="341"/>
    </row>
    <row r="6823" spans="220:222" x14ac:dyDescent="0.3">
      <c r="HL6823" s="341"/>
      <c r="HM6823" s="341"/>
      <c r="HN6823" s="341"/>
    </row>
    <row r="6824" spans="220:222" x14ac:dyDescent="0.3">
      <c r="HL6824" s="341"/>
      <c r="HM6824" s="341"/>
      <c r="HN6824" s="341"/>
    </row>
    <row r="6825" spans="220:222" x14ac:dyDescent="0.3">
      <c r="HL6825" s="341"/>
      <c r="HM6825" s="341"/>
      <c r="HN6825" s="341"/>
    </row>
    <row r="6826" spans="220:222" x14ac:dyDescent="0.3">
      <c r="HL6826" s="341"/>
      <c r="HM6826" s="341"/>
      <c r="HN6826" s="341"/>
    </row>
    <row r="6827" spans="220:222" x14ac:dyDescent="0.3">
      <c r="HL6827" s="341"/>
      <c r="HM6827" s="341"/>
      <c r="HN6827" s="341"/>
    </row>
    <row r="6828" spans="220:222" x14ac:dyDescent="0.3">
      <c r="HL6828" s="341"/>
      <c r="HM6828" s="341"/>
      <c r="HN6828" s="341"/>
    </row>
    <row r="6829" spans="220:222" x14ac:dyDescent="0.3">
      <c r="HL6829" s="341"/>
      <c r="HM6829" s="341"/>
      <c r="HN6829" s="341"/>
    </row>
    <row r="6830" spans="220:222" x14ac:dyDescent="0.3">
      <c r="HL6830" s="341"/>
      <c r="HM6830" s="341"/>
      <c r="HN6830" s="341"/>
    </row>
    <row r="6831" spans="220:222" x14ac:dyDescent="0.3">
      <c r="HL6831" s="341"/>
      <c r="HM6831" s="341"/>
      <c r="HN6831" s="341"/>
    </row>
    <row r="6832" spans="220:222" x14ac:dyDescent="0.3">
      <c r="HL6832" s="341"/>
      <c r="HM6832" s="341"/>
      <c r="HN6832" s="341"/>
    </row>
    <row r="6833" spans="220:222" x14ac:dyDescent="0.3">
      <c r="HL6833" s="341"/>
      <c r="HM6833" s="341"/>
      <c r="HN6833" s="341"/>
    </row>
    <row r="6834" spans="220:222" x14ac:dyDescent="0.3">
      <c r="HL6834" s="341"/>
      <c r="HM6834" s="341"/>
      <c r="HN6834" s="341"/>
    </row>
    <row r="6835" spans="220:222" x14ac:dyDescent="0.3">
      <c r="HL6835" s="341"/>
      <c r="HM6835" s="341"/>
      <c r="HN6835" s="341"/>
    </row>
    <row r="6836" spans="220:222" x14ac:dyDescent="0.3">
      <c r="HL6836" s="341"/>
      <c r="HM6836" s="341"/>
      <c r="HN6836" s="341"/>
    </row>
    <row r="6837" spans="220:222" x14ac:dyDescent="0.3">
      <c r="HL6837" s="341"/>
      <c r="HM6837" s="341"/>
      <c r="HN6837" s="341"/>
    </row>
    <row r="6838" spans="220:222" x14ac:dyDescent="0.3">
      <c r="HL6838" s="341"/>
      <c r="HM6838" s="341"/>
      <c r="HN6838" s="341"/>
    </row>
    <row r="6839" spans="220:222" x14ac:dyDescent="0.3">
      <c r="HL6839" s="341"/>
      <c r="HM6839" s="341"/>
      <c r="HN6839" s="341"/>
    </row>
    <row r="6840" spans="220:222" x14ac:dyDescent="0.3">
      <c r="HL6840" s="341"/>
      <c r="HM6840" s="341"/>
      <c r="HN6840" s="341"/>
    </row>
    <row r="6841" spans="220:222" x14ac:dyDescent="0.3">
      <c r="HL6841" s="341"/>
      <c r="HM6841" s="341"/>
      <c r="HN6841" s="341"/>
    </row>
    <row r="6842" spans="220:222" x14ac:dyDescent="0.3">
      <c r="HL6842" s="341"/>
      <c r="HM6842" s="341"/>
      <c r="HN6842" s="341"/>
    </row>
    <row r="6843" spans="220:222" x14ac:dyDescent="0.3">
      <c r="HL6843" s="341"/>
      <c r="HM6843" s="341"/>
      <c r="HN6843" s="341"/>
    </row>
    <row r="6844" spans="220:222" x14ac:dyDescent="0.3">
      <c r="HL6844" s="341"/>
      <c r="HM6844" s="341"/>
      <c r="HN6844" s="341"/>
    </row>
    <row r="6845" spans="220:222" x14ac:dyDescent="0.3">
      <c r="HL6845" s="341"/>
      <c r="HM6845" s="341"/>
      <c r="HN6845" s="341"/>
    </row>
    <row r="6846" spans="220:222" x14ac:dyDescent="0.3">
      <c r="HL6846" s="341"/>
      <c r="HM6846" s="341"/>
      <c r="HN6846" s="341"/>
    </row>
    <row r="6847" spans="220:222" x14ac:dyDescent="0.3">
      <c r="HL6847" s="341"/>
      <c r="HM6847" s="341"/>
      <c r="HN6847" s="341"/>
    </row>
    <row r="6848" spans="220:222" x14ac:dyDescent="0.3">
      <c r="HL6848" s="341"/>
      <c r="HM6848" s="341"/>
      <c r="HN6848" s="341"/>
    </row>
    <row r="6849" spans="220:222" x14ac:dyDescent="0.3">
      <c r="HL6849" s="341"/>
      <c r="HM6849" s="341"/>
      <c r="HN6849" s="341"/>
    </row>
    <row r="6850" spans="220:222" x14ac:dyDescent="0.3">
      <c r="HL6850" s="341"/>
      <c r="HM6850" s="341"/>
      <c r="HN6850" s="341"/>
    </row>
    <row r="6851" spans="220:222" x14ac:dyDescent="0.3">
      <c r="HL6851" s="341"/>
      <c r="HM6851" s="341"/>
      <c r="HN6851" s="341"/>
    </row>
    <row r="6852" spans="220:222" x14ac:dyDescent="0.3">
      <c r="HL6852" s="341"/>
      <c r="HM6852" s="341"/>
      <c r="HN6852" s="341"/>
    </row>
    <row r="6853" spans="220:222" x14ac:dyDescent="0.3">
      <c r="HL6853" s="341"/>
      <c r="HM6853" s="341"/>
      <c r="HN6853" s="341"/>
    </row>
    <row r="6854" spans="220:222" x14ac:dyDescent="0.3">
      <c r="HL6854" s="341"/>
      <c r="HM6854" s="341"/>
      <c r="HN6854" s="341"/>
    </row>
    <row r="6855" spans="220:222" x14ac:dyDescent="0.3">
      <c r="HL6855" s="341"/>
      <c r="HM6855" s="341"/>
      <c r="HN6855" s="341"/>
    </row>
    <row r="6856" spans="220:222" x14ac:dyDescent="0.3">
      <c r="HL6856" s="341"/>
      <c r="HM6856" s="341"/>
      <c r="HN6856" s="341"/>
    </row>
    <row r="6857" spans="220:222" x14ac:dyDescent="0.3">
      <c r="HL6857" s="341"/>
      <c r="HM6857" s="341"/>
      <c r="HN6857" s="341"/>
    </row>
    <row r="6858" spans="220:222" x14ac:dyDescent="0.3">
      <c r="HL6858" s="341"/>
      <c r="HM6858" s="341"/>
      <c r="HN6858" s="341"/>
    </row>
    <row r="6859" spans="220:222" x14ac:dyDescent="0.3">
      <c r="HL6859" s="341"/>
      <c r="HM6859" s="341"/>
      <c r="HN6859" s="341"/>
    </row>
    <row r="6860" spans="220:222" x14ac:dyDescent="0.3">
      <c r="HL6860" s="341"/>
      <c r="HM6860" s="341"/>
      <c r="HN6860" s="341"/>
    </row>
    <row r="6861" spans="220:222" x14ac:dyDescent="0.3">
      <c r="HL6861" s="341"/>
      <c r="HM6861" s="341"/>
      <c r="HN6861" s="341"/>
    </row>
    <row r="6862" spans="220:222" x14ac:dyDescent="0.3">
      <c r="HL6862" s="341"/>
      <c r="HM6862" s="341"/>
      <c r="HN6862" s="341"/>
    </row>
    <row r="6863" spans="220:222" x14ac:dyDescent="0.3">
      <c r="HL6863" s="341"/>
      <c r="HM6863" s="341"/>
      <c r="HN6863" s="341"/>
    </row>
    <row r="6864" spans="220:222" x14ac:dyDescent="0.3">
      <c r="HL6864" s="341"/>
      <c r="HM6864" s="341"/>
      <c r="HN6864" s="341"/>
    </row>
    <row r="6865" spans="220:222" x14ac:dyDescent="0.3">
      <c r="HL6865" s="341"/>
      <c r="HM6865" s="341"/>
      <c r="HN6865" s="341"/>
    </row>
    <row r="6866" spans="220:222" x14ac:dyDescent="0.3">
      <c r="HL6866" s="341"/>
      <c r="HM6866" s="341"/>
      <c r="HN6866" s="341"/>
    </row>
    <row r="6867" spans="220:222" x14ac:dyDescent="0.3">
      <c r="HL6867" s="341"/>
      <c r="HM6867" s="341"/>
      <c r="HN6867" s="341"/>
    </row>
    <row r="6868" spans="220:222" x14ac:dyDescent="0.3">
      <c r="HL6868" s="341"/>
      <c r="HM6868" s="341"/>
      <c r="HN6868" s="341"/>
    </row>
    <row r="6869" spans="220:222" x14ac:dyDescent="0.3">
      <c r="HL6869" s="341"/>
      <c r="HM6869" s="341"/>
      <c r="HN6869" s="341"/>
    </row>
    <row r="6870" spans="220:222" x14ac:dyDescent="0.3">
      <c r="HL6870" s="341"/>
      <c r="HM6870" s="341"/>
      <c r="HN6870" s="341"/>
    </row>
    <row r="6871" spans="220:222" x14ac:dyDescent="0.3">
      <c r="HL6871" s="341"/>
      <c r="HM6871" s="341"/>
      <c r="HN6871" s="341"/>
    </row>
    <row r="6872" spans="220:222" x14ac:dyDescent="0.3">
      <c r="HL6872" s="341"/>
      <c r="HM6872" s="341"/>
      <c r="HN6872" s="341"/>
    </row>
    <row r="6873" spans="220:222" x14ac:dyDescent="0.3">
      <c r="HL6873" s="341"/>
      <c r="HM6873" s="341"/>
      <c r="HN6873" s="341"/>
    </row>
    <row r="6874" spans="220:222" x14ac:dyDescent="0.3">
      <c r="HL6874" s="341"/>
      <c r="HM6874" s="341"/>
      <c r="HN6874" s="341"/>
    </row>
    <row r="6875" spans="220:222" x14ac:dyDescent="0.3">
      <c r="HL6875" s="341"/>
      <c r="HM6875" s="341"/>
      <c r="HN6875" s="341"/>
    </row>
    <row r="6876" spans="220:222" x14ac:dyDescent="0.3">
      <c r="HL6876" s="341"/>
      <c r="HM6876" s="341"/>
      <c r="HN6876" s="341"/>
    </row>
    <row r="6877" spans="220:222" x14ac:dyDescent="0.3">
      <c r="HL6877" s="341"/>
      <c r="HM6877" s="341"/>
      <c r="HN6877" s="341"/>
    </row>
    <row r="6878" spans="220:222" x14ac:dyDescent="0.3">
      <c r="HL6878" s="341"/>
      <c r="HM6878" s="341"/>
      <c r="HN6878" s="341"/>
    </row>
    <row r="6879" spans="220:222" x14ac:dyDescent="0.3">
      <c r="HL6879" s="341"/>
      <c r="HM6879" s="341"/>
      <c r="HN6879" s="341"/>
    </row>
    <row r="6880" spans="220:222" x14ac:dyDescent="0.3">
      <c r="HL6880" s="341"/>
      <c r="HM6880" s="341"/>
      <c r="HN6880" s="341"/>
    </row>
    <row r="6881" spans="220:222" x14ac:dyDescent="0.3">
      <c r="HL6881" s="341"/>
      <c r="HM6881" s="341"/>
      <c r="HN6881" s="341"/>
    </row>
    <row r="6882" spans="220:222" x14ac:dyDescent="0.3">
      <c r="HL6882" s="341"/>
      <c r="HM6882" s="341"/>
      <c r="HN6882" s="341"/>
    </row>
    <row r="6883" spans="220:222" x14ac:dyDescent="0.3">
      <c r="HL6883" s="341"/>
      <c r="HM6883" s="341"/>
      <c r="HN6883" s="341"/>
    </row>
    <row r="6884" spans="220:222" x14ac:dyDescent="0.3">
      <c r="HL6884" s="341"/>
      <c r="HM6884" s="341"/>
      <c r="HN6884" s="341"/>
    </row>
    <row r="6885" spans="220:222" x14ac:dyDescent="0.3">
      <c r="HL6885" s="341"/>
      <c r="HM6885" s="341"/>
      <c r="HN6885" s="341"/>
    </row>
    <row r="6886" spans="220:222" x14ac:dyDescent="0.3">
      <c r="HL6886" s="341"/>
      <c r="HM6886" s="341"/>
      <c r="HN6886" s="341"/>
    </row>
    <row r="6887" spans="220:222" x14ac:dyDescent="0.3">
      <c r="HL6887" s="341"/>
      <c r="HM6887" s="341"/>
      <c r="HN6887" s="341"/>
    </row>
    <row r="6888" spans="220:222" x14ac:dyDescent="0.3">
      <c r="HL6888" s="341"/>
      <c r="HM6888" s="341"/>
      <c r="HN6888" s="341"/>
    </row>
    <row r="6889" spans="220:222" x14ac:dyDescent="0.3">
      <c r="HL6889" s="341"/>
      <c r="HM6889" s="341"/>
      <c r="HN6889" s="341"/>
    </row>
    <row r="6890" spans="220:222" x14ac:dyDescent="0.3">
      <c r="HL6890" s="341"/>
      <c r="HM6890" s="341"/>
      <c r="HN6890" s="341"/>
    </row>
    <row r="6891" spans="220:222" x14ac:dyDescent="0.3">
      <c r="HL6891" s="341"/>
      <c r="HM6891" s="341"/>
      <c r="HN6891" s="341"/>
    </row>
    <row r="6892" spans="220:222" x14ac:dyDescent="0.3">
      <c r="HL6892" s="341"/>
      <c r="HM6892" s="341"/>
      <c r="HN6892" s="341"/>
    </row>
    <row r="6893" spans="220:222" x14ac:dyDescent="0.3">
      <c r="HL6893" s="341"/>
      <c r="HM6893" s="341"/>
      <c r="HN6893" s="341"/>
    </row>
    <row r="6894" spans="220:222" x14ac:dyDescent="0.3">
      <c r="HL6894" s="341"/>
      <c r="HM6894" s="341"/>
      <c r="HN6894" s="341"/>
    </row>
    <row r="6895" spans="220:222" x14ac:dyDescent="0.3">
      <c r="HL6895" s="341"/>
      <c r="HM6895" s="341"/>
      <c r="HN6895" s="341"/>
    </row>
    <row r="6896" spans="220:222" x14ac:dyDescent="0.3">
      <c r="HL6896" s="341"/>
      <c r="HM6896" s="341"/>
      <c r="HN6896" s="341"/>
    </row>
    <row r="6897" spans="220:222" x14ac:dyDescent="0.3">
      <c r="HL6897" s="341"/>
      <c r="HM6897" s="341"/>
      <c r="HN6897" s="341"/>
    </row>
    <row r="6898" spans="220:222" x14ac:dyDescent="0.3">
      <c r="HL6898" s="341"/>
      <c r="HM6898" s="341"/>
      <c r="HN6898" s="341"/>
    </row>
    <row r="6899" spans="220:222" x14ac:dyDescent="0.3">
      <c r="HL6899" s="341"/>
      <c r="HM6899" s="341"/>
      <c r="HN6899" s="341"/>
    </row>
    <row r="6900" spans="220:222" x14ac:dyDescent="0.3">
      <c r="HL6900" s="341"/>
      <c r="HM6900" s="341"/>
      <c r="HN6900" s="341"/>
    </row>
    <row r="6901" spans="220:222" x14ac:dyDescent="0.3">
      <c r="HL6901" s="341"/>
      <c r="HM6901" s="341"/>
      <c r="HN6901" s="341"/>
    </row>
    <row r="6902" spans="220:222" x14ac:dyDescent="0.3">
      <c r="HL6902" s="341"/>
      <c r="HM6902" s="341"/>
      <c r="HN6902" s="341"/>
    </row>
    <row r="6903" spans="220:222" x14ac:dyDescent="0.3">
      <c r="HL6903" s="341"/>
      <c r="HM6903" s="341"/>
      <c r="HN6903" s="341"/>
    </row>
    <row r="6904" spans="220:222" x14ac:dyDescent="0.3">
      <c r="HL6904" s="341"/>
      <c r="HM6904" s="341"/>
      <c r="HN6904" s="341"/>
    </row>
    <row r="6905" spans="220:222" x14ac:dyDescent="0.3">
      <c r="HL6905" s="341"/>
      <c r="HM6905" s="341"/>
      <c r="HN6905" s="341"/>
    </row>
    <row r="6906" spans="220:222" x14ac:dyDescent="0.3">
      <c r="HL6906" s="341"/>
      <c r="HM6906" s="341"/>
      <c r="HN6906" s="341"/>
    </row>
    <row r="6907" spans="220:222" x14ac:dyDescent="0.3">
      <c r="HL6907" s="341"/>
      <c r="HM6907" s="341"/>
      <c r="HN6907" s="341"/>
    </row>
    <row r="6908" spans="220:222" x14ac:dyDescent="0.3">
      <c r="HL6908" s="341"/>
      <c r="HM6908" s="341"/>
      <c r="HN6908" s="341"/>
    </row>
    <row r="6909" spans="220:222" x14ac:dyDescent="0.3">
      <c r="HL6909" s="341"/>
      <c r="HM6909" s="341"/>
      <c r="HN6909" s="341"/>
    </row>
    <row r="6910" spans="220:222" x14ac:dyDescent="0.3">
      <c r="HL6910" s="341"/>
      <c r="HM6910" s="341"/>
      <c r="HN6910" s="341"/>
    </row>
    <row r="6911" spans="220:222" x14ac:dyDescent="0.3">
      <c r="HL6911" s="341"/>
      <c r="HM6911" s="341"/>
      <c r="HN6911" s="341"/>
    </row>
    <row r="6912" spans="220:222" x14ac:dyDescent="0.3">
      <c r="HL6912" s="341"/>
      <c r="HM6912" s="341"/>
      <c r="HN6912" s="341"/>
    </row>
    <row r="6913" spans="220:222" x14ac:dyDescent="0.3">
      <c r="HL6913" s="341"/>
      <c r="HM6913" s="341"/>
      <c r="HN6913" s="341"/>
    </row>
    <row r="6914" spans="220:222" x14ac:dyDescent="0.3">
      <c r="HL6914" s="341"/>
      <c r="HM6914" s="341"/>
      <c r="HN6914" s="341"/>
    </row>
    <row r="6915" spans="220:222" x14ac:dyDescent="0.3">
      <c r="HL6915" s="341"/>
      <c r="HM6915" s="341"/>
      <c r="HN6915" s="341"/>
    </row>
    <row r="6916" spans="220:222" x14ac:dyDescent="0.3">
      <c r="HL6916" s="341"/>
      <c r="HM6916" s="341"/>
      <c r="HN6916" s="341"/>
    </row>
    <row r="6917" spans="220:222" x14ac:dyDescent="0.3">
      <c r="HL6917" s="341"/>
      <c r="HM6917" s="341"/>
      <c r="HN6917" s="341"/>
    </row>
    <row r="6918" spans="220:222" x14ac:dyDescent="0.3">
      <c r="HL6918" s="341"/>
      <c r="HM6918" s="341"/>
      <c r="HN6918" s="341"/>
    </row>
    <row r="6919" spans="220:222" x14ac:dyDescent="0.3">
      <c r="HL6919" s="341"/>
      <c r="HM6919" s="341"/>
      <c r="HN6919" s="341"/>
    </row>
    <row r="6920" spans="220:222" x14ac:dyDescent="0.3">
      <c r="HL6920" s="341"/>
      <c r="HM6920" s="341"/>
      <c r="HN6920" s="341"/>
    </row>
    <row r="6921" spans="220:222" x14ac:dyDescent="0.3">
      <c r="HL6921" s="341"/>
      <c r="HM6921" s="341"/>
      <c r="HN6921" s="341"/>
    </row>
    <row r="6922" spans="220:222" x14ac:dyDescent="0.3">
      <c r="HL6922" s="341"/>
      <c r="HM6922" s="341"/>
      <c r="HN6922" s="341"/>
    </row>
    <row r="6923" spans="220:222" x14ac:dyDescent="0.3">
      <c r="HL6923" s="341"/>
      <c r="HM6923" s="341"/>
      <c r="HN6923" s="341"/>
    </row>
    <row r="6924" spans="220:222" x14ac:dyDescent="0.3">
      <c r="HL6924" s="341"/>
      <c r="HM6924" s="341"/>
      <c r="HN6924" s="341"/>
    </row>
    <row r="6925" spans="220:222" x14ac:dyDescent="0.3">
      <c r="HL6925" s="341"/>
      <c r="HM6925" s="341"/>
      <c r="HN6925" s="341"/>
    </row>
    <row r="6926" spans="220:222" x14ac:dyDescent="0.3">
      <c r="HL6926" s="341"/>
      <c r="HM6926" s="341"/>
      <c r="HN6926" s="341"/>
    </row>
    <row r="6927" spans="220:222" x14ac:dyDescent="0.3">
      <c r="HL6927" s="341"/>
      <c r="HM6927" s="341"/>
      <c r="HN6927" s="341"/>
    </row>
    <row r="6928" spans="220:222" x14ac:dyDescent="0.3">
      <c r="HL6928" s="341"/>
      <c r="HM6928" s="341"/>
      <c r="HN6928" s="341"/>
    </row>
    <row r="6929" spans="220:222" x14ac:dyDescent="0.3">
      <c r="HL6929" s="341"/>
      <c r="HM6929" s="341"/>
      <c r="HN6929" s="341"/>
    </row>
    <row r="6930" spans="220:222" x14ac:dyDescent="0.3">
      <c r="HL6930" s="341"/>
      <c r="HM6930" s="341"/>
      <c r="HN6930" s="341"/>
    </row>
    <row r="6931" spans="220:222" x14ac:dyDescent="0.3">
      <c r="HL6931" s="341"/>
      <c r="HM6931" s="341"/>
      <c r="HN6931" s="341"/>
    </row>
    <row r="6932" spans="220:222" x14ac:dyDescent="0.3">
      <c r="HL6932" s="341"/>
      <c r="HM6932" s="341"/>
      <c r="HN6932" s="341"/>
    </row>
    <row r="6933" spans="220:222" x14ac:dyDescent="0.3">
      <c r="HL6933" s="341"/>
      <c r="HM6933" s="341"/>
      <c r="HN6933" s="341"/>
    </row>
    <row r="6934" spans="220:222" x14ac:dyDescent="0.3">
      <c r="HL6934" s="341"/>
      <c r="HM6934" s="341"/>
      <c r="HN6934" s="341"/>
    </row>
    <row r="6935" spans="220:222" x14ac:dyDescent="0.3">
      <c r="HL6935" s="341"/>
      <c r="HM6935" s="341"/>
      <c r="HN6935" s="341"/>
    </row>
    <row r="6936" spans="220:222" x14ac:dyDescent="0.3">
      <c r="HL6936" s="341"/>
      <c r="HM6936" s="341"/>
      <c r="HN6936" s="341"/>
    </row>
    <row r="6937" spans="220:222" x14ac:dyDescent="0.3">
      <c r="HL6937" s="341"/>
      <c r="HM6937" s="341"/>
      <c r="HN6937" s="341"/>
    </row>
    <row r="6938" spans="220:222" x14ac:dyDescent="0.3">
      <c r="HL6938" s="341"/>
      <c r="HM6938" s="341"/>
      <c r="HN6938" s="341"/>
    </row>
    <row r="6939" spans="220:222" x14ac:dyDescent="0.3">
      <c r="HL6939" s="341"/>
      <c r="HM6939" s="341"/>
      <c r="HN6939" s="341"/>
    </row>
    <row r="6940" spans="220:222" x14ac:dyDescent="0.3">
      <c r="HL6940" s="341"/>
      <c r="HM6940" s="341"/>
      <c r="HN6940" s="341"/>
    </row>
    <row r="6941" spans="220:222" x14ac:dyDescent="0.3">
      <c r="HL6941" s="341"/>
      <c r="HM6941" s="341"/>
      <c r="HN6941" s="341"/>
    </row>
    <row r="6942" spans="220:222" x14ac:dyDescent="0.3">
      <c r="HL6942" s="341"/>
      <c r="HM6942" s="341"/>
      <c r="HN6942" s="341"/>
    </row>
    <row r="6943" spans="220:222" x14ac:dyDescent="0.3">
      <c r="HL6943" s="341"/>
      <c r="HM6943" s="341"/>
      <c r="HN6943" s="341"/>
    </row>
    <row r="6944" spans="220:222" x14ac:dyDescent="0.3">
      <c r="HL6944" s="341"/>
      <c r="HM6944" s="341"/>
      <c r="HN6944" s="341"/>
    </row>
    <row r="6945" spans="220:222" x14ac:dyDescent="0.3">
      <c r="HL6945" s="341"/>
      <c r="HM6945" s="341"/>
      <c r="HN6945" s="341"/>
    </row>
    <row r="6946" spans="220:222" x14ac:dyDescent="0.3">
      <c r="HL6946" s="341"/>
      <c r="HM6946" s="341"/>
      <c r="HN6946" s="341"/>
    </row>
    <row r="6947" spans="220:222" x14ac:dyDescent="0.3">
      <c r="HL6947" s="341"/>
      <c r="HM6947" s="341"/>
      <c r="HN6947" s="341"/>
    </row>
    <row r="6948" spans="220:222" x14ac:dyDescent="0.3">
      <c r="HL6948" s="341"/>
      <c r="HM6948" s="341"/>
      <c r="HN6948" s="341"/>
    </row>
    <row r="6949" spans="220:222" x14ac:dyDescent="0.3">
      <c r="HL6949" s="341"/>
      <c r="HM6949" s="341"/>
      <c r="HN6949" s="341"/>
    </row>
    <row r="6950" spans="220:222" x14ac:dyDescent="0.3">
      <c r="HL6950" s="341"/>
      <c r="HM6950" s="341"/>
      <c r="HN6950" s="341"/>
    </row>
    <row r="6951" spans="220:222" x14ac:dyDescent="0.3">
      <c r="HL6951" s="341"/>
      <c r="HM6951" s="341"/>
      <c r="HN6951" s="341"/>
    </row>
    <row r="6952" spans="220:222" x14ac:dyDescent="0.3">
      <c r="HL6952" s="341"/>
      <c r="HM6952" s="341"/>
      <c r="HN6952" s="341"/>
    </row>
    <row r="6953" spans="220:222" x14ac:dyDescent="0.3">
      <c r="HL6953" s="341"/>
      <c r="HM6953" s="341"/>
      <c r="HN6953" s="341"/>
    </row>
    <row r="6954" spans="220:222" x14ac:dyDescent="0.3">
      <c r="HL6954" s="341"/>
      <c r="HM6954" s="341"/>
      <c r="HN6954" s="341"/>
    </row>
    <row r="6955" spans="220:222" x14ac:dyDescent="0.3">
      <c r="HL6955" s="341"/>
      <c r="HM6955" s="341"/>
      <c r="HN6955" s="341"/>
    </row>
    <row r="6956" spans="220:222" x14ac:dyDescent="0.3">
      <c r="HL6956" s="341"/>
      <c r="HM6956" s="341"/>
      <c r="HN6956" s="341"/>
    </row>
    <row r="6957" spans="220:222" x14ac:dyDescent="0.3">
      <c r="HL6957" s="341"/>
      <c r="HM6957" s="341"/>
      <c r="HN6957" s="341"/>
    </row>
    <row r="6958" spans="220:222" x14ac:dyDescent="0.3">
      <c r="HL6958" s="341"/>
      <c r="HM6958" s="341"/>
      <c r="HN6958" s="341"/>
    </row>
    <row r="6959" spans="220:222" x14ac:dyDescent="0.3">
      <c r="HL6959" s="341"/>
      <c r="HM6959" s="341"/>
      <c r="HN6959" s="341"/>
    </row>
    <row r="6960" spans="220:222" x14ac:dyDescent="0.3">
      <c r="HL6960" s="341"/>
      <c r="HM6960" s="341"/>
      <c r="HN6960" s="341"/>
    </row>
    <row r="6961" spans="220:222" x14ac:dyDescent="0.3">
      <c r="HL6961" s="341"/>
      <c r="HM6961" s="341"/>
      <c r="HN6961" s="341"/>
    </row>
    <row r="6962" spans="220:222" x14ac:dyDescent="0.3">
      <c r="HL6962" s="341"/>
      <c r="HM6962" s="341"/>
      <c r="HN6962" s="341"/>
    </row>
    <row r="6963" spans="220:222" x14ac:dyDescent="0.3">
      <c r="HL6963" s="341"/>
      <c r="HM6963" s="341"/>
      <c r="HN6963" s="341"/>
    </row>
    <row r="6964" spans="220:222" x14ac:dyDescent="0.3">
      <c r="HL6964" s="341"/>
      <c r="HM6964" s="341"/>
      <c r="HN6964" s="341"/>
    </row>
    <row r="6965" spans="220:222" x14ac:dyDescent="0.3">
      <c r="HL6965" s="341"/>
      <c r="HM6965" s="341"/>
      <c r="HN6965" s="341"/>
    </row>
    <row r="6966" spans="220:222" x14ac:dyDescent="0.3">
      <c r="HL6966" s="341"/>
      <c r="HM6966" s="341"/>
      <c r="HN6966" s="341"/>
    </row>
    <row r="6967" spans="220:222" x14ac:dyDescent="0.3">
      <c r="HL6967" s="341"/>
      <c r="HM6967" s="341"/>
      <c r="HN6967" s="341"/>
    </row>
    <row r="6968" spans="220:222" x14ac:dyDescent="0.3">
      <c r="HL6968" s="341"/>
      <c r="HM6968" s="341"/>
      <c r="HN6968" s="341"/>
    </row>
    <row r="6969" spans="220:222" x14ac:dyDescent="0.3">
      <c r="HL6969" s="341"/>
      <c r="HM6969" s="341"/>
      <c r="HN6969" s="341"/>
    </row>
    <row r="6970" spans="220:222" x14ac:dyDescent="0.3">
      <c r="HL6970" s="341"/>
      <c r="HM6970" s="341"/>
      <c r="HN6970" s="341"/>
    </row>
    <row r="6971" spans="220:222" x14ac:dyDescent="0.3">
      <c r="HL6971" s="341"/>
      <c r="HM6971" s="341"/>
      <c r="HN6971" s="341"/>
    </row>
    <row r="6972" spans="220:222" x14ac:dyDescent="0.3">
      <c r="HL6972" s="341"/>
      <c r="HM6972" s="341"/>
      <c r="HN6972" s="341"/>
    </row>
    <row r="6973" spans="220:222" x14ac:dyDescent="0.3">
      <c r="HL6973" s="341"/>
      <c r="HM6973" s="341"/>
      <c r="HN6973" s="341"/>
    </row>
    <row r="6974" spans="220:222" x14ac:dyDescent="0.3">
      <c r="HL6974" s="341"/>
      <c r="HM6974" s="341"/>
      <c r="HN6974" s="341"/>
    </row>
    <row r="6975" spans="220:222" x14ac:dyDescent="0.3">
      <c r="HL6975" s="341"/>
      <c r="HM6975" s="341"/>
      <c r="HN6975" s="341"/>
    </row>
    <row r="6976" spans="220:222" x14ac:dyDescent="0.3">
      <c r="HL6976" s="341"/>
      <c r="HM6976" s="341"/>
      <c r="HN6976" s="341"/>
    </row>
    <row r="6977" spans="220:222" x14ac:dyDescent="0.3">
      <c r="HL6977" s="341"/>
      <c r="HM6977" s="341"/>
      <c r="HN6977" s="341"/>
    </row>
    <row r="6978" spans="220:222" x14ac:dyDescent="0.3">
      <c r="HL6978" s="341"/>
      <c r="HM6978" s="341"/>
      <c r="HN6978" s="341"/>
    </row>
    <row r="6979" spans="220:222" x14ac:dyDescent="0.3">
      <c r="HL6979" s="341"/>
      <c r="HM6979" s="341"/>
      <c r="HN6979" s="341"/>
    </row>
    <row r="6980" spans="220:222" x14ac:dyDescent="0.3">
      <c r="HL6980" s="341"/>
      <c r="HM6980" s="341"/>
      <c r="HN6980" s="341"/>
    </row>
    <row r="6981" spans="220:222" x14ac:dyDescent="0.3">
      <c r="HL6981" s="341"/>
      <c r="HM6981" s="341"/>
      <c r="HN6981" s="341"/>
    </row>
    <row r="6982" spans="220:222" x14ac:dyDescent="0.3">
      <c r="HL6982" s="341"/>
      <c r="HM6982" s="341"/>
      <c r="HN6982" s="341"/>
    </row>
    <row r="6983" spans="220:222" x14ac:dyDescent="0.3">
      <c r="HL6983" s="341"/>
      <c r="HM6983" s="341"/>
      <c r="HN6983" s="341"/>
    </row>
    <row r="6984" spans="220:222" x14ac:dyDescent="0.3">
      <c r="HL6984" s="341"/>
      <c r="HM6984" s="341"/>
      <c r="HN6984" s="341"/>
    </row>
    <row r="6985" spans="220:222" x14ac:dyDescent="0.3">
      <c r="HL6985" s="341"/>
      <c r="HM6985" s="341"/>
      <c r="HN6985" s="341"/>
    </row>
    <row r="6986" spans="220:222" x14ac:dyDescent="0.3">
      <c r="HL6986" s="341"/>
      <c r="HM6986" s="341"/>
      <c r="HN6986" s="341"/>
    </row>
    <row r="6987" spans="220:222" x14ac:dyDescent="0.3">
      <c r="HL6987" s="341"/>
      <c r="HM6987" s="341"/>
      <c r="HN6987" s="341"/>
    </row>
    <row r="6988" spans="220:222" x14ac:dyDescent="0.3">
      <c r="HL6988" s="341"/>
      <c r="HM6988" s="341"/>
      <c r="HN6988" s="341"/>
    </row>
    <row r="6989" spans="220:222" x14ac:dyDescent="0.3">
      <c r="HL6989" s="341"/>
      <c r="HM6989" s="341"/>
      <c r="HN6989" s="341"/>
    </row>
    <row r="6990" spans="220:222" x14ac:dyDescent="0.3">
      <c r="HL6990" s="341"/>
      <c r="HM6990" s="341"/>
      <c r="HN6990" s="341"/>
    </row>
    <row r="6991" spans="220:222" x14ac:dyDescent="0.3">
      <c r="HL6991" s="341"/>
      <c r="HM6991" s="341"/>
      <c r="HN6991" s="341"/>
    </row>
    <row r="6992" spans="220:222" x14ac:dyDescent="0.3">
      <c r="HL6992" s="341"/>
      <c r="HM6992" s="341"/>
      <c r="HN6992" s="341"/>
    </row>
    <row r="6993" spans="220:222" x14ac:dyDescent="0.3">
      <c r="HL6993" s="341"/>
      <c r="HM6993" s="341"/>
      <c r="HN6993" s="341"/>
    </row>
    <row r="6994" spans="220:222" x14ac:dyDescent="0.3">
      <c r="HL6994" s="341"/>
      <c r="HM6994" s="341"/>
      <c r="HN6994" s="341"/>
    </row>
    <row r="6995" spans="220:222" x14ac:dyDescent="0.3">
      <c r="HL6995" s="341"/>
      <c r="HM6995" s="341"/>
      <c r="HN6995" s="341"/>
    </row>
    <row r="6996" spans="220:222" x14ac:dyDescent="0.3">
      <c r="HL6996" s="341"/>
      <c r="HM6996" s="341"/>
      <c r="HN6996" s="341"/>
    </row>
    <row r="6997" spans="220:222" x14ac:dyDescent="0.3">
      <c r="HL6997" s="341"/>
      <c r="HM6997" s="341"/>
      <c r="HN6997" s="341"/>
    </row>
    <row r="6998" spans="220:222" x14ac:dyDescent="0.3">
      <c r="HL6998" s="341"/>
      <c r="HM6998" s="341"/>
      <c r="HN6998" s="341"/>
    </row>
    <row r="6999" spans="220:222" x14ac:dyDescent="0.3">
      <c r="HL6999" s="341"/>
      <c r="HM6999" s="341"/>
      <c r="HN6999" s="341"/>
    </row>
    <row r="7000" spans="220:222" x14ac:dyDescent="0.3">
      <c r="HL7000" s="341"/>
      <c r="HM7000" s="341"/>
      <c r="HN7000" s="341"/>
    </row>
    <row r="7001" spans="220:222" x14ac:dyDescent="0.3">
      <c r="HL7001" s="341"/>
      <c r="HM7001" s="341"/>
      <c r="HN7001" s="341"/>
    </row>
    <row r="7002" spans="220:222" x14ac:dyDescent="0.3">
      <c r="HL7002" s="341"/>
      <c r="HM7002" s="341"/>
      <c r="HN7002" s="341"/>
    </row>
    <row r="7003" spans="220:222" x14ac:dyDescent="0.3">
      <c r="HL7003" s="341"/>
      <c r="HM7003" s="341"/>
      <c r="HN7003" s="341"/>
    </row>
    <row r="7004" spans="220:222" x14ac:dyDescent="0.3">
      <c r="HL7004" s="341"/>
      <c r="HM7004" s="341"/>
      <c r="HN7004" s="341"/>
    </row>
    <row r="7005" spans="220:222" x14ac:dyDescent="0.3">
      <c r="HL7005" s="341"/>
      <c r="HM7005" s="341"/>
      <c r="HN7005" s="341"/>
    </row>
    <row r="7006" spans="220:222" x14ac:dyDescent="0.3">
      <c r="HL7006" s="341"/>
      <c r="HM7006" s="341"/>
      <c r="HN7006" s="341"/>
    </row>
    <row r="7007" spans="220:222" x14ac:dyDescent="0.3">
      <c r="HL7007" s="341"/>
      <c r="HM7007" s="341"/>
      <c r="HN7007" s="341"/>
    </row>
    <row r="7008" spans="220:222" x14ac:dyDescent="0.3">
      <c r="HL7008" s="341"/>
      <c r="HM7008" s="341"/>
      <c r="HN7008" s="341"/>
    </row>
    <row r="7009" spans="220:222" x14ac:dyDescent="0.3">
      <c r="HL7009" s="341"/>
      <c r="HM7009" s="341"/>
      <c r="HN7009" s="341"/>
    </row>
    <row r="7010" spans="220:222" x14ac:dyDescent="0.3">
      <c r="HL7010" s="341"/>
      <c r="HM7010" s="341"/>
      <c r="HN7010" s="341"/>
    </row>
    <row r="7011" spans="220:222" x14ac:dyDescent="0.3">
      <c r="HL7011" s="341"/>
      <c r="HM7011" s="341"/>
      <c r="HN7011" s="341"/>
    </row>
    <row r="7012" spans="220:222" x14ac:dyDescent="0.3">
      <c r="HL7012" s="341"/>
      <c r="HM7012" s="341"/>
      <c r="HN7012" s="341"/>
    </row>
    <row r="7013" spans="220:222" x14ac:dyDescent="0.3">
      <c r="HL7013" s="341"/>
      <c r="HM7013" s="341"/>
      <c r="HN7013" s="341"/>
    </row>
    <row r="7014" spans="220:222" x14ac:dyDescent="0.3">
      <c r="HL7014" s="341"/>
      <c r="HM7014" s="341"/>
      <c r="HN7014" s="341"/>
    </row>
    <row r="7015" spans="220:222" x14ac:dyDescent="0.3">
      <c r="HL7015" s="341"/>
      <c r="HM7015" s="341"/>
      <c r="HN7015" s="341"/>
    </row>
    <row r="7016" spans="220:222" x14ac:dyDescent="0.3">
      <c r="HL7016" s="341"/>
      <c r="HM7016" s="341"/>
      <c r="HN7016" s="341"/>
    </row>
    <row r="7017" spans="220:222" x14ac:dyDescent="0.3">
      <c r="HL7017" s="341"/>
      <c r="HM7017" s="341"/>
      <c r="HN7017" s="341"/>
    </row>
    <row r="7018" spans="220:222" x14ac:dyDescent="0.3">
      <c r="HL7018" s="341"/>
      <c r="HM7018" s="341"/>
      <c r="HN7018" s="341"/>
    </row>
    <row r="7019" spans="220:222" x14ac:dyDescent="0.3">
      <c r="HL7019" s="341"/>
      <c r="HM7019" s="341"/>
      <c r="HN7019" s="341"/>
    </row>
    <row r="7020" spans="220:222" x14ac:dyDescent="0.3">
      <c r="HL7020" s="341"/>
      <c r="HM7020" s="341"/>
      <c r="HN7020" s="341"/>
    </row>
    <row r="7021" spans="220:222" x14ac:dyDescent="0.3">
      <c r="HL7021" s="341"/>
      <c r="HM7021" s="341"/>
      <c r="HN7021" s="341"/>
    </row>
    <row r="7022" spans="220:222" x14ac:dyDescent="0.3">
      <c r="HL7022" s="341"/>
      <c r="HM7022" s="341"/>
      <c r="HN7022" s="341"/>
    </row>
    <row r="7023" spans="220:222" x14ac:dyDescent="0.3">
      <c r="HL7023" s="341"/>
      <c r="HM7023" s="341"/>
      <c r="HN7023" s="341"/>
    </row>
    <row r="7024" spans="220:222" x14ac:dyDescent="0.3">
      <c r="HL7024" s="341"/>
      <c r="HM7024" s="341"/>
      <c r="HN7024" s="341"/>
    </row>
    <row r="7025" spans="220:222" x14ac:dyDescent="0.3">
      <c r="HL7025" s="341"/>
      <c r="HM7025" s="341"/>
      <c r="HN7025" s="341"/>
    </row>
    <row r="7026" spans="220:222" x14ac:dyDescent="0.3">
      <c r="HL7026" s="341"/>
      <c r="HM7026" s="341"/>
      <c r="HN7026" s="341"/>
    </row>
    <row r="7027" spans="220:222" x14ac:dyDescent="0.3">
      <c r="HL7027" s="341"/>
      <c r="HM7027" s="341"/>
      <c r="HN7027" s="341"/>
    </row>
    <row r="7028" spans="220:222" x14ac:dyDescent="0.3">
      <c r="HL7028" s="341"/>
      <c r="HM7028" s="341"/>
      <c r="HN7028" s="341"/>
    </row>
    <row r="7029" spans="220:222" x14ac:dyDescent="0.3">
      <c r="HL7029" s="341"/>
      <c r="HM7029" s="341"/>
      <c r="HN7029" s="341"/>
    </row>
    <row r="7030" spans="220:222" x14ac:dyDescent="0.3">
      <c r="HL7030" s="341"/>
      <c r="HM7030" s="341"/>
      <c r="HN7030" s="341"/>
    </row>
    <row r="7031" spans="220:222" x14ac:dyDescent="0.3">
      <c r="HL7031" s="341"/>
      <c r="HM7031" s="341"/>
      <c r="HN7031" s="341"/>
    </row>
    <row r="7032" spans="220:222" x14ac:dyDescent="0.3">
      <c r="HL7032" s="341"/>
      <c r="HM7032" s="341"/>
      <c r="HN7032" s="341"/>
    </row>
    <row r="7033" spans="220:222" x14ac:dyDescent="0.3">
      <c r="HL7033" s="341"/>
      <c r="HM7033" s="341"/>
      <c r="HN7033" s="341"/>
    </row>
    <row r="7034" spans="220:222" x14ac:dyDescent="0.3">
      <c r="HL7034" s="341"/>
      <c r="HM7034" s="341"/>
      <c r="HN7034" s="341"/>
    </row>
    <row r="7035" spans="220:222" x14ac:dyDescent="0.3">
      <c r="HL7035" s="341"/>
      <c r="HM7035" s="341"/>
      <c r="HN7035" s="341"/>
    </row>
    <row r="7036" spans="220:222" x14ac:dyDescent="0.3">
      <c r="HL7036" s="341"/>
      <c r="HM7036" s="341"/>
      <c r="HN7036" s="341"/>
    </row>
    <row r="7037" spans="220:222" x14ac:dyDescent="0.3">
      <c r="HL7037" s="341"/>
      <c r="HM7037" s="341"/>
      <c r="HN7037" s="341"/>
    </row>
    <row r="7038" spans="220:222" x14ac:dyDescent="0.3">
      <c r="HL7038" s="341"/>
      <c r="HM7038" s="341"/>
      <c r="HN7038" s="341"/>
    </row>
    <row r="7039" spans="220:222" x14ac:dyDescent="0.3">
      <c r="HL7039" s="341"/>
      <c r="HM7039" s="341"/>
      <c r="HN7039" s="341"/>
    </row>
    <row r="7040" spans="220:222" x14ac:dyDescent="0.3">
      <c r="HL7040" s="341"/>
      <c r="HM7040" s="341"/>
      <c r="HN7040" s="341"/>
    </row>
    <row r="7041" spans="220:222" x14ac:dyDescent="0.3">
      <c r="HL7041" s="341"/>
      <c r="HM7041" s="341"/>
      <c r="HN7041" s="341"/>
    </row>
    <row r="7042" spans="220:222" x14ac:dyDescent="0.3">
      <c r="HL7042" s="341"/>
      <c r="HM7042" s="341"/>
      <c r="HN7042" s="341"/>
    </row>
    <row r="7043" spans="220:222" x14ac:dyDescent="0.3">
      <c r="HL7043" s="341"/>
      <c r="HM7043" s="341"/>
      <c r="HN7043" s="341"/>
    </row>
    <row r="7044" spans="220:222" x14ac:dyDescent="0.3">
      <c r="HL7044" s="341"/>
      <c r="HM7044" s="341"/>
      <c r="HN7044" s="341"/>
    </row>
    <row r="7045" spans="220:222" x14ac:dyDescent="0.3">
      <c r="HL7045" s="341"/>
      <c r="HM7045" s="341"/>
      <c r="HN7045" s="341"/>
    </row>
    <row r="7046" spans="220:222" x14ac:dyDescent="0.3">
      <c r="HL7046" s="341"/>
      <c r="HM7046" s="341"/>
      <c r="HN7046" s="341"/>
    </row>
    <row r="7047" spans="220:222" x14ac:dyDescent="0.3">
      <c r="HL7047" s="341"/>
      <c r="HM7047" s="341"/>
      <c r="HN7047" s="341"/>
    </row>
    <row r="7048" spans="220:222" x14ac:dyDescent="0.3">
      <c r="HL7048" s="341"/>
      <c r="HM7048" s="341"/>
      <c r="HN7048" s="341"/>
    </row>
    <row r="7049" spans="220:222" x14ac:dyDescent="0.3">
      <c r="HL7049" s="341"/>
      <c r="HM7049" s="341"/>
      <c r="HN7049" s="341"/>
    </row>
    <row r="7050" spans="220:222" x14ac:dyDescent="0.3">
      <c r="HL7050" s="341"/>
      <c r="HM7050" s="341"/>
      <c r="HN7050" s="341"/>
    </row>
    <row r="7051" spans="220:222" x14ac:dyDescent="0.3">
      <c r="HL7051" s="341"/>
      <c r="HM7051" s="341"/>
      <c r="HN7051" s="341"/>
    </row>
    <row r="7052" spans="220:222" x14ac:dyDescent="0.3">
      <c r="HL7052" s="341"/>
      <c r="HM7052" s="341"/>
      <c r="HN7052" s="341"/>
    </row>
    <row r="7053" spans="220:222" x14ac:dyDescent="0.3">
      <c r="HL7053" s="341"/>
      <c r="HM7053" s="341"/>
      <c r="HN7053" s="341"/>
    </row>
    <row r="7054" spans="220:222" x14ac:dyDescent="0.3">
      <c r="HL7054" s="341"/>
      <c r="HM7054" s="341"/>
      <c r="HN7054" s="341"/>
    </row>
    <row r="7055" spans="220:222" x14ac:dyDescent="0.3">
      <c r="HL7055" s="341"/>
      <c r="HM7055" s="341"/>
      <c r="HN7055" s="341"/>
    </row>
    <row r="7056" spans="220:222" x14ac:dyDescent="0.3">
      <c r="HL7056" s="341"/>
      <c r="HM7056" s="341"/>
      <c r="HN7056" s="341"/>
    </row>
    <row r="7057" spans="220:222" x14ac:dyDescent="0.3">
      <c r="HL7057" s="341"/>
      <c r="HM7057" s="341"/>
      <c r="HN7057" s="341"/>
    </row>
    <row r="7058" spans="220:222" x14ac:dyDescent="0.3">
      <c r="HL7058" s="341"/>
      <c r="HM7058" s="341"/>
      <c r="HN7058" s="341"/>
    </row>
    <row r="7059" spans="220:222" x14ac:dyDescent="0.3">
      <c r="HL7059" s="341"/>
      <c r="HM7059" s="341"/>
      <c r="HN7059" s="341"/>
    </row>
    <row r="7060" spans="220:222" x14ac:dyDescent="0.3">
      <c r="HL7060" s="341"/>
      <c r="HM7060" s="341"/>
      <c r="HN7060" s="341"/>
    </row>
    <row r="7061" spans="220:222" x14ac:dyDescent="0.3">
      <c r="HL7061" s="341"/>
      <c r="HM7061" s="341"/>
      <c r="HN7061" s="341"/>
    </row>
    <row r="7062" spans="220:222" x14ac:dyDescent="0.3">
      <c r="HL7062" s="341"/>
      <c r="HM7062" s="341"/>
      <c r="HN7062" s="341"/>
    </row>
    <row r="7063" spans="220:222" x14ac:dyDescent="0.3">
      <c r="HL7063" s="341"/>
      <c r="HM7063" s="341"/>
      <c r="HN7063" s="341"/>
    </row>
    <row r="7064" spans="220:222" x14ac:dyDescent="0.3">
      <c r="HL7064" s="341"/>
      <c r="HM7064" s="341"/>
      <c r="HN7064" s="341"/>
    </row>
    <row r="7065" spans="220:222" x14ac:dyDescent="0.3">
      <c r="HL7065" s="341"/>
      <c r="HM7065" s="341"/>
      <c r="HN7065" s="341"/>
    </row>
    <row r="7066" spans="220:222" x14ac:dyDescent="0.3">
      <c r="HL7066" s="341"/>
      <c r="HM7066" s="341"/>
      <c r="HN7066" s="341"/>
    </row>
    <row r="7067" spans="220:222" x14ac:dyDescent="0.3">
      <c r="HL7067" s="341"/>
      <c r="HM7067" s="341"/>
      <c r="HN7067" s="341"/>
    </row>
    <row r="7068" spans="220:222" x14ac:dyDescent="0.3">
      <c r="HL7068" s="341"/>
      <c r="HM7068" s="341"/>
      <c r="HN7068" s="341"/>
    </row>
    <row r="7069" spans="220:222" x14ac:dyDescent="0.3">
      <c r="HL7069" s="341"/>
      <c r="HM7069" s="341"/>
      <c r="HN7069" s="341"/>
    </row>
    <row r="7070" spans="220:222" x14ac:dyDescent="0.3">
      <c r="HL7070" s="341"/>
      <c r="HM7070" s="341"/>
      <c r="HN7070" s="341"/>
    </row>
    <row r="7071" spans="220:222" x14ac:dyDescent="0.3">
      <c r="HL7071" s="341"/>
      <c r="HM7071" s="341"/>
      <c r="HN7071" s="341"/>
    </row>
    <row r="7072" spans="220:222" x14ac:dyDescent="0.3">
      <c r="HL7072" s="341"/>
      <c r="HM7072" s="341"/>
      <c r="HN7072" s="341"/>
    </row>
    <row r="7073" spans="220:222" x14ac:dyDescent="0.3">
      <c r="HL7073" s="341"/>
      <c r="HM7073" s="341"/>
      <c r="HN7073" s="341"/>
    </row>
    <row r="7074" spans="220:222" x14ac:dyDescent="0.3">
      <c r="HL7074" s="341"/>
      <c r="HM7074" s="341"/>
      <c r="HN7074" s="341"/>
    </row>
    <row r="7075" spans="220:222" x14ac:dyDescent="0.3">
      <c r="HL7075" s="341"/>
      <c r="HM7075" s="341"/>
      <c r="HN7075" s="341"/>
    </row>
    <row r="7076" spans="220:222" x14ac:dyDescent="0.3">
      <c r="HL7076" s="341"/>
      <c r="HM7076" s="341"/>
      <c r="HN7076" s="341"/>
    </row>
    <row r="7077" spans="220:222" x14ac:dyDescent="0.3">
      <c r="HL7077" s="341"/>
      <c r="HM7077" s="341"/>
      <c r="HN7077" s="341"/>
    </row>
    <row r="7078" spans="220:222" x14ac:dyDescent="0.3">
      <c r="HL7078" s="341"/>
      <c r="HM7078" s="341"/>
      <c r="HN7078" s="341"/>
    </row>
    <row r="7079" spans="220:222" x14ac:dyDescent="0.3">
      <c r="HL7079" s="341"/>
      <c r="HM7079" s="341"/>
      <c r="HN7079" s="341"/>
    </row>
    <row r="7080" spans="220:222" x14ac:dyDescent="0.3">
      <c r="HL7080" s="341"/>
      <c r="HM7080" s="341"/>
      <c r="HN7080" s="341"/>
    </row>
    <row r="7081" spans="220:222" x14ac:dyDescent="0.3">
      <c r="HL7081" s="341"/>
      <c r="HM7081" s="341"/>
      <c r="HN7081" s="341"/>
    </row>
    <row r="7082" spans="220:222" x14ac:dyDescent="0.3">
      <c r="HL7082" s="341"/>
      <c r="HM7082" s="341"/>
      <c r="HN7082" s="341"/>
    </row>
    <row r="7083" spans="220:222" x14ac:dyDescent="0.3">
      <c r="HL7083" s="341"/>
      <c r="HM7083" s="341"/>
      <c r="HN7083" s="341"/>
    </row>
    <row r="7084" spans="220:222" x14ac:dyDescent="0.3">
      <c r="HL7084" s="341"/>
      <c r="HM7084" s="341"/>
      <c r="HN7084" s="341"/>
    </row>
    <row r="7085" spans="220:222" x14ac:dyDescent="0.3">
      <c r="HL7085" s="341"/>
      <c r="HM7085" s="341"/>
      <c r="HN7085" s="341"/>
    </row>
    <row r="7086" spans="220:222" x14ac:dyDescent="0.3">
      <c r="HL7086" s="341"/>
      <c r="HM7086" s="341"/>
      <c r="HN7086" s="341"/>
    </row>
    <row r="7087" spans="220:222" x14ac:dyDescent="0.3">
      <c r="HL7087" s="341"/>
      <c r="HM7087" s="341"/>
      <c r="HN7087" s="341"/>
    </row>
    <row r="7088" spans="220:222" x14ac:dyDescent="0.3">
      <c r="HL7088" s="341"/>
      <c r="HM7088" s="341"/>
      <c r="HN7088" s="341"/>
    </row>
    <row r="7089" spans="220:222" x14ac:dyDescent="0.3">
      <c r="HL7089" s="341"/>
      <c r="HM7089" s="341"/>
      <c r="HN7089" s="341"/>
    </row>
    <row r="7090" spans="220:222" x14ac:dyDescent="0.3">
      <c r="HL7090" s="341"/>
      <c r="HM7090" s="341"/>
      <c r="HN7090" s="341"/>
    </row>
    <row r="7091" spans="220:222" x14ac:dyDescent="0.3">
      <c r="HL7091" s="341"/>
      <c r="HM7091" s="341"/>
      <c r="HN7091" s="341"/>
    </row>
    <row r="7092" spans="220:222" x14ac:dyDescent="0.3">
      <c r="HL7092" s="341"/>
      <c r="HM7092" s="341"/>
      <c r="HN7092" s="341"/>
    </row>
    <row r="7093" spans="220:222" x14ac:dyDescent="0.3">
      <c r="HL7093" s="341"/>
      <c r="HM7093" s="341"/>
      <c r="HN7093" s="341"/>
    </row>
    <row r="7094" spans="220:222" x14ac:dyDescent="0.3">
      <c r="HL7094" s="341"/>
      <c r="HM7094" s="341"/>
      <c r="HN7094" s="341"/>
    </row>
    <row r="7095" spans="220:222" x14ac:dyDescent="0.3">
      <c r="HL7095" s="341"/>
      <c r="HM7095" s="341"/>
      <c r="HN7095" s="341"/>
    </row>
    <row r="7096" spans="220:222" x14ac:dyDescent="0.3">
      <c r="HL7096" s="341"/>
      <c r="HM7096" s="341"/>
      <c r="HN7096" s="341"/>
    </row>
    <row r="7097" spans="220:222" x14ac:dyDescent="0.3">
      <c r="HL7097" s="341"/>
      <c r="HM7097" s="341"/>
      <c r="HN7097" s="341"/>
    </row>
    <row r="7098" spans="220:222" x14ac:dyDescent="0.3">
      <c r="HL7098" s="341"/>
      <c r="HM7098" s="341"/>
      <c r="HN7098" s="341"/>
    </row>
    <row r="7099" spans="220:222" x14ac:dyDescent="0.3">
      <c r="HL7099" s="341"/>
      <c r="HM7099" s="341"/>
      <c r="HN7099" s="341"/>
    </row>
    <row r="7100" spans="220:222" x14ac:dyDescent="0.3">
      <c r="HL7100" s="341"/>
      <c r="HM7100" s="341"/>
      <c r="HN7100" s="341"/>
    </row>
    <row r="7101" spans="220:222" x14ac:dyDescent="0.3">
      <c r="HL7101" s="341"/>
      <c r="HM7101" s="341"/>
      <c r="HN7101" s="341"/>
    </row>
    <row r="7102" spans="220:222" x14ac:dyDescent="0.3">
      <c r="HL7102" s="341"/>
      <c r="HM7102" s="341"/>
      <c r="HN7102" s="341"/>
    </row>
    <row r="7103" spans="220:222" x14ac:dyDescent="0.3">
      <c r="HL7103" s="341"/>
      <c r="HM7103" s="341"/>
      <c r="HN7103" s="341"/>
    </row>
    <row r="7104" spans="220:222" x14ac:dyDescent="0.3">
      <c r="HL7104" s="341"/>
      <c r="HM7104" s="341"/>
      <c r="HN7104" s="341"/>
    </row>
    <row r="7105" spans="220:222" x14ac:dyDescent="0.3">
      <c r="HL7105" s="341"/>
      <c r="HM7105" s="341"/>
      <c r="HN7105" s="341"/>
    </row>
    <row r="7106" spans="220:222" x14ac:dyDescent="0.3">
      <c r="HL7106" s="341"/>
      <c r="HM7106" s="341"/>
      <c r="HN7106" s="341"/>
    </row>
    <row r="7107" spans="220:222" x14ac:dyDescent="0.3">
      <c r="HL7107" s="341"/>
      <c r="HM7107" s="341"/>
      <c r="HN7107" s="341"/>
    </row>
    <row r="7108" spans="220:222" x14ac:dyDescent="0.3">
      <c r="HL7108" s="341"/>
      <c r="HM7108" s="341"/>
      <c r="HN7108" s="341"/>
    </row>
    <row r="7109" spans="220:222" x14ac:dyDescent="0.3">
      <c r="HL7109" s="341"/>
      <c r="HM7109" s="341"/>
      <c r="HN7109" s="341"/>
    </row>
    <row r="7110" spans="220:222" x14ac:dyDescent="0.3">
      <c r="HL7110" s="341"/>
      <c r="HM7110" s="341"/>
      <c r="HN7110" s="341"/>
    </row>
    <row r="7111" spans="220:222" x14ac:dyDescent="0.3">
      <c r="HL7111" s="341"/>
      <c r="HM7111" s="341"/>
      <c r="HN7111" s="341"/>
    </row>
    <row r="7112" spans="220:222" x14ac:dyDescent="0.3">
      <c r="HL7112" s="341"/>
      <c r="HM7112" s="341"/>
      <c r="HN7112" s="341"/>
    </row>
    <row r="7113" spans="220:222" x14ac:dyDescent="0.3">
      <c r="HL7113" s="341"/>
      <c r="HM7113" s="341"/>
      <c r="HN7113" s="341"/>
    </row>
    <row r="7114" spans="220:222" x14ac:dyDescent="0.3">
      <c r="HL7114" s="341"/>
      <c r="HM7114" s="341"/>
      <c r="HN7114" s="341"/>
    </row>
    <row r="7115" spans="220:222" x14ac:dyDescent="0.3">
      <c r="HL7115" s="341"/>
      <c r="HM7115" s="341"/>
      <c r="HN7115" s="341"/>
    </row>
    <row r="7116" spans="220:222" x14ac:dyDescent="0.3">
      <c r="HL7116" s="341"/>
      <c r="HM7116" s="341"/>
      <c r="HN7116" s="341"/>
    </row>
    <row r="7117" spans="220:222" x14ac:dyDescent="0.3">
      <c r="HL7117" s="341"/>
      <c r="HM7117" s="341"/>
      <c r="HN7117" s="341"/>
    </row>
    <row r="7118" spans="220:222" x14ac:dyDescent="0.3">
      <c r="HL7118" s="341"/>
      <c r="HM7118" s="341"/>
      <c r="HN7118" s="341"/>
    </row>
    <row r="7119" spans="220:222" x14ac:dyDescent="0.3">
      <c r="HL7119" s="341"/>
      <c r="HM7119" s="341"/>
      <c r="HN7119" s="341"/>
    </row>
    <row r="7120" spans="220:222" x14ac:dyDescent="0.3">
      <c r="HL7120" s="341"/>
      <c r="HM7120" s="341"/>
      <c r="HN7120" s="341"/>
    </row>
    <row r="7121" spans="220:222" x14ac:dyDescent="0.3">
      <c r="HL7121" s="341"/>
      <c r="HM7121" s="341"/>
      <c r="HN7121" s="341"/>
    </row>
    <row r="7122" spans="220:222" x14ac:dyDescent="0.3">
      <c r="HL7122" s="341"/>
      <c r="HM7122" s="341"/>
      <c r="HN7122" s="341"/>
    </row>
    <row r="7123" spans="220:222" x14ac:dyDescent="0.3">
      <c r="HL7123" s="341"/>
      <c r="HM7123" s="341"/>
      <c r="HN7123" s="341"/>
    </row>
    <row r="7124" spans="220:222" x14ac:dyDescent="0.3">
      <c r="HL7124" s="341"/>
      <c r="HM7124" s="341"/>
      <c r="HN7124" s="341"/>
    </row>
    <row r="7125" spans="220:222" x14ac:dyDescent="0.3">
      <c r="HL7125" s="341"/>
      <c r="HM7125" s="341"/>
      <c r="HN7125" s="341"/>
    </row>
    <row r="7126" spans="220:222" x14ac:dyDescent="0.3">
      <c r="HL7126" s="341"/>
      <c r="HM7126" s="341"/>
      <c r="HN7126" s="341"/>
    </row>
    <row r="7127" spans="220:222" x14ac:dyDescent="0.3">
      <c r="HL7127" s="341"/>
      <c r="HM7127" s="341"/>
      <c r="HN7127" s="341"/>
    </row>
    <row r="7128" spans="220:222" x14ac:dyDescent="0.3">
      <c r="HL7128" s="341"/>
      <c r="HM7128" s="341"/>
      <c r="HN7128" s="341"/>
    </row>
    <row r="7129" spans="220:222" x14ac:dyDescent="0.3">
      <c r="HL7129" s="341"/>
      <c r="HM7129" s="341"/>
      <c r="HN7129" s="341"/>
    </row>
    <row r="7130" spans="220:222" x14ac:dyDescent="0.3">
      <c r="HL7130" s="341"/>
      <c r="HM7130" s="341"/>
      <c r="HN7130" s="341"/>
    </row>
    <row r="7131" spans="220:222" x14ac:dyDescent="0.3">
      <c r="HL7131" s="341"/>
      <c r="HM7131" s="341"/>
      <c r="HN7131" s="341"/>
    </row>
    <row r="7132" spans="220:222" x14ac:dyDescent="0.3">
      <c r="HL7132" s="341"/>
      <c r="HM7132" s="341"/>
      <c r="HN7132" s="341"/>
    </row>
    <row r="7133" spans="220:222" x14ac:dyDescent="0.3">
      <c r="HL7133" s="341"/>
      <c r="HM7133" s="341"/>
      <c r="HN7133" s="341"/>
    </row>
    <row r="7134" spans="220:222" x14ac:dyDescent="0.3">
      <c r="HL7134" s="341"/>
      <c r="HM7134" s="341"/>
      <c r="HN7134" s="341"/>
    </row>
    <row r="7135" spans="220:222" x14ac:dyDescent="0.3">
      <c r="HL7135" s="341"/>
      <c r="HM7135" s="341"/>
      <c r="HN7135" s="341"/>
    </row>
    <row r="7136" spans="220:222" x14ac:dyDescent="0.3">
      <c r="HL7136" s="341"/>
      <c r="HM7136" s="341"/>
      <c r="HN7136" s="341"/>
    </row>
    <row r="7137" spans="220:222" x14ac:dyDescent="0.3">
      <c r="HL7137" s="341"/>
      <c r="HM7137" s="341"/>
      <c r="HN7137" s="341"/>
    </row>
    <row r="7138" spans="220:222" x14ac:dyDescent="0.3">
      <c r="HL7138" s="341"/>
      <c r="HM7138" s="341"/>
      <c r="HN7138" s="341"/>
    </row>
    <row r="7139" spans="220:222" x14ac:dyDescent="0.3">
      <c r="HL7139" s="341"/>
      <c r="HM7139" s="341"/>
      <c r="HN7139" s="341"/>
    </row>
    <row r="7140" spans="220:222" x14ac:dyDescent="0.3">
      <c r="HL7140" s="341"/>
      <c r="HM7140" s="341"/>
      <c r="HN7140" s="341"/>
    </row>
    <row r="7141" spans="220:222" x14ac:dyDescent="0.3">
      <c r="HL7141" s="341"/>
      <c r="HM7141" s="341"/>
      <c r="HN7141" s="341"/>
    </row>
    <row r="7142" spans="220:222" x14ac:dyDescent="0.3">
      <c r="HL7142" s="341"/>
      <c r="HM7142" s="341"/>
      <c r="HN7142" s="341"/>
    </row>
    <row r="7143" spans="220:222" x14ac:dyDescent="0.3">
      <c r="HL7143" s="341"/>
      <c r="HM7143" s="341"/>
      <c r="HN7143" s="341"/>
    </row>
    <row r="7144" spans="220:222" x14ac:dyDescent="0.3">
      <c r="HL7144" s="341"/>
      <c r="HM7144" s="341"/>
      <c r="HN7144" s="341"/>
    </row>
    <row r="7145" spans="220:222" x14ac:dyDescent="0.3">
      <c r="HL7145" s="341"/>
      <c r="HM7145" s="341"/>
      <c r="HN7145" s="341"/>
    </row>
    <row r="7146" spans="220:222" x14ac:dyDescent="0.3">
      <c r="HL7146" s="341"/>
      <c r="HM7146" s="341"/>
      <c r="HN7146" s="341"/>
    </row>
    <row r="7147" spans="220:222" x14ac:dyDescent="0.3">
      <c r="HL7147" s="341"/>
      <c r="HM7147" s="341"/>
      <c r="HN7147" s="341"/>
    </row>
    <row r="7148" spans="220:222" x14ac:dyDescent="0.3">
      <c r="HL7148" s="341"/>
      <c r="HM7148" s="341"/>
      <c r="HN7148" s="341"/>
    </row>
    <row r="7149" spans="220:222" x14ac:dyDescent="0.3">
      <c r="HL7149" s="341"/>
      <c r="HM7149" s="341"/>
      <c r="HN7149" s="341"/>
    </row>
    <row r="7150" spans="220:222" x14ac:dyDescent="0.3">
      <c r="HL7150" s="341"/>
      <c r="HM7150" s="341"/>
      <c r="HN7150" s="341"/>
    </row>
    <row r="7151" spans="220:222" x14ac:dyDescent="0.3">
      <c r="HL7151" s="341"/>
      <c r="HM7151" s="341"/>
      <c r="HN7151" s="341"/>
    </row>
    <row r="7152" spans="220:222" x14ac:dyDescent="0.3">
      <c r="HL7152" s="341"/>
      <c r="HM7152" s="341"/>
      <c r="HN7152" s="341"/>
    </row>
    <row r="7153" spans="220:222" x14ac:dyDescent="0.3">
      <c r="HL7153" s="341"/>
      <c r="HM7153" s="341"/>
      <c r="HN7153" s="341"/>
    </row>
    <row r="7154" spans="220:222" x14ac:dyDescent="0.3">
      <c r="HL7154" s="341"/>
      <c r="HM7154" s="341"/>
      <c r="HN7154" s="341"/>
    </row>
    <row r="7155" spans="220:222" x14ac:dyDescent="0.3">
      <c r="HL7155" s="341"/>
      <c r="HM7155" s="341"/>
      <c r="HN7155" s="341"/>
    </row>
    <row r="7156" spans="220:222" x14ac:dyDescent="0.3">
      <c r="HL7156" s="341"/>
      <c r="HM7156" s="341"/>
      <c r="HN7156" s="341"/>
    </row>
    <row r="7157" spans="220:222" x14ac:dyDescent="0.3">
      <c r="HL7157" s="341"/>
      <c r="HM7157" s="341"/>
      <c r="HN7157" s="341"/>
    </row>
    <row r="7158" spans="220:222" x14ac:dyDescent="0.3">
      <c r="HL7158" s="341"/>
      <c r="HM7158" s="341"/>
      <c r="HN7158" s="341"/>
    </row>
    <row r="7159" spans="220:222" x14ac:dyDescent="0.3">
      <c r="HL7159" s="341"/>
      <c r="HM7159" s="341"/>
      <c r="HN7159" s="341"/>
    </row>
    <row r="7160" spans="220:222" x14ac:dyDescent="0.3">
      <c r="HL7160" s="341"/>
      <c r="HM7160" s="341"/>
      <c r="HN7160" s="341"/>
    </row>
    <row r="7161" spans="220:222" x14ac:dyDescent="0.3">
      <c r="HL7161" s="341"/>
      <c r="HM7161" s="341"/>
      <c r="HN7161" s="341"/>
    </row>
    <row r="7162" spans="220:222" x14ac:dyDescent="0.3">
      <c r="HL7162" s="341"/>
      <c r="HM7162" s="341"/>
      <c r="HN7162" s="341"/>
    </row>
    <row r="7163" spans="220:222" x14ac:dyDescent="0.3">
      <c r="HL7163" s="341"/>
      <c r="HM7163" s="341"/>
      <c r="HN7163" s="341"/>
    </row>
    <row r="7164" spans="220:222" x14ac:dyDescent="0.3">
      <c r="HL7164" s="341"/>
      <c r="HM7164" s="341"/>
      <c r="HN7164" s="341"/>
    </row>
    <row r="7165" spans="220:222" x14ac:dyDescent="0.3">
      <c r="HL7165" s="341"/>
      <c r="HM7165" s="341"/>
      <c r="HN7165" s="341"/>
    </row>
    <row r="7166" spans="220:222" x14ac:dyDescent="0.3">
      <c r="HL7166" s="341"/>
      <c r="HM7166" s="341"/>
      <c r="HN7166" s="341"/>
    </row>
    <row r="7167" spans="220:222" x14ac:dyDescent="0.3">
      <c r="HL7167" s="341"/>
      <c r="HM7167" s="341"/>
      <c r="HN7167" s="341"/>
    </row>
    <row r="7168" spans="220:222" x14ac:dyDescent="0.3">
      <c r="HL7168" s="341"/>
      <c r="HM7168" s="341"/>
      <c r="HN7168" s="341"/>
    </row>
    <row r="7169" spans="220:222" x14ac:dyDescent="0.3">
      <c r="HL7169" s="341"/>
      <c r="HM7169" s="341"/>
      <c r="HN7169" s="341"/>
    </row>
    <row r="7170" spans="220:222" x14ac:dyDescent="0.3">
      <c r="HL7170" s="341"/>
      <c r="HM7170" s="341"/>
      <c r="HN7170" s="341"/>
    </row>
    <row r="7171" spans="220:222" x14ac:dyDescent="0.3">
      <c r="HL7171" s="341"/>
      <c r="HM7171" s="341"/>
      <c r="HN7171" s="341"/>
    </row>
    <row r="7172" spans="220:222" x14ac:dyDescent="0.3">
      <c r="HL7172" s="341"/>
      <c r="HM7172" s="341"/>
      <c r="HN7172" s="341"/>
    </row>
    <row r="7173" spans="220:222" x14ac:dyDescent="0.3">
      <c r="HL7173" s="341"/>
      <c r="HM7173" s="341"/>
      <c r="HN7173" s="341"/>
    </row>
    <row r="7174" spans="220:222" x14ac:dyDescent="0.3">
      <c r="HL7174" s="341"/>
      <c r="HM7174" s="341"/>
      <c r="HN7174" s="341"/>
    </row>
    <row r="7175" spans="220:222" x14ac:dyDescent="0.3">
      <c r="HL7175" s="341"/>
      <c r="HM7175" s="341"/>
      <c r="HN7175" s="341"/>
    </row>
    <row r="7176" spans="220:222" x14ac:dyDescent="0.3">
      <c r="HL7176" s="341"/>
      <c r="HM7176" s="341"/>
      <c r="HN7176" s="341"/>
    </row>
    <row r="7177" spans="220:222" x14ac:dyDescent="0.3">
      <c r="HL7177" s="341"/>
      <c r="HM7177" s="341"/>
      <c r="HN7177" s="341"/>
    </row>
    <row r="7178" spans="220:222" x14ac:dyDescent="0.3">
      <c r="HL7178" s="341"/>
      <c r="HM7178" s="341"/>
      <c r="HN7178" s="341"/>
    </row>
    <row r="7179" spans="220:222" x14ac:dyDescent="0.3">
      <c r="HL7179" s="341"/>
      <c r="HM7179" s="341"/>
      <c r="HN7179" s="341"/>
    </row>
    <row r="7180" spans="220:222" x14ac:dyDescent="0.3">
      <c r="HL7180" s="341"/>
      <c r="HM7180" s="341"/>
      <c r="HN7180" s="341"/>
    </row>
    <row r="7181" spans="220:222" x14ac:dyDescent="0.3">
      <c r="HL7181" s="341"/>
      <c r="HM7181" s="341"/>
      <c r="HN7181" s="341"/>
    </row>
    <row r="7182" spans="220:222" x14ac:dyDescent="0.3">
      <c r="HL7182" s="341"/>
      <c r="HM7182" s="341"/>
      <c r="HN7182" s="341"/>
    </row>
    <row r="7183" spans="220:222" x14ac:dyDescent="0.3">
      <c r="HL7183" s="341"/>
      <c r="HM7183" s="341"/>
      <c r="HN7183" s="341"/>
    </row>
    <row r="7184" spans="220:222" x14ac:dyDescent="0.3">
      <c r="HL7184" s="341"/>
      <c r="HM7184" s="341"/>
      <c r="HN7184" s="341"/>
    </row>
    <row r="7185" spans="220:222" x14ac:dyDescent="0.3">
      <c r="HL7185" s="341"/>
      <c r="HM7185" s="341"/>
      <c r="HN7185" s="341"/>
    </row>
    <row r="7186" spans="220:222" x14ac:dyDescent="0.3">
      <c r="HL7186" s="341"/>
      <c r="HM7186" s="341"/>
      <c r="HN7186" s="341"/>
    </row>
    <row r="7187" spans="220:222" x14ac:dyDescent="0.3">
      <c r="HL7187" s="341"/>
      <c r="HM7187" s="341"/>
      <c r="HN7187" s="341"/>
    </row>
    <row r="7188" spans="220:222" x14ac:dyDescent="0.3">
      <c r="HL7188" s="341"/>
      <c r="HM7188" s="341"/>
      <c r="HN7188" s="341"/>
    </row>
    <row r="7189" spans="220:222" x14ac:dyDescent="0.3">
      <c r="HL7189" s="341"/>
      <c r="HM7189" s="341"/>
      <c r="HN7189" s="341"/>
    </row>
    <row r="7190" spans="220:222" x14ac:dyDescent="0.3">
      <c r="HL7190" s="341"/>
      <c r="HM7190" s="341"/>
      <c r="HN7190" s="341"/>
    </row>
    <row r="7191" spans="220:222" x14ac:dyDescent="0.3">
      <c r="HL7191" s="341"/>
      <c r="HM7191" s="341"/>
      <c r="HN7191" s="341"/>
    </row>
    <row r="7192" spans="220:222" x14ac:dyDescent="0.3">
      <c r="HL7192" s="341"/>
      <c r="HM7192" s="341"/>
      <c r="HN7192" s="341"/>
    </row>
    <row r="7193" spans="220:222" x14ac:dyDescent="0.3">
      <c r="HL7193" s="341"/>
      <c r="HM7193" s="341"/>
      <c r="HN7193" s="341"/>
    </row>
    <row r="7194" spans="220:222" x14ac:dyDescent="0.3">
      <c r="HL7194" s="341"/>
      <c r="HM7194" s="341"/>
      <c r="HN7194" s="341"/>
    </row>
    <row r="7195" spans="220:222" x14ac:dyDescent="0.3">
      <c r="HL7195" s="341"/>
      <c r="HM7195" s="341"/>
      <c r="HN7195" s="341"/>
    </row>
    <row r="7196" spans="220:222" x14ac:dyDescent="0.3">
      <c r="HL7196" s="341"/>
      <c r="HM7196" s="341"/>
      <c r="HN7196" s="341"/>
    </row>
    <row r="7197" spans="220:222" x14ac:dyDescent="0.3">
      <c r="HL7197" s="341"/>
      <c r="HM7197" s="341"/>
      <c r="HN7197" s="341"/>
    </row>
    <row r="7198" spans="220:222" x14ac:dyDescent="0.3">
      <c r="HL7198" s="341"/>
      <c r="HM7198" s="341"/>
      <c r="HN7198" s="341"/>
    </row>
    <row r="7199" spans="220:222" x14ac:dyDescent="0.3">
      <c r="HL7199" s="341"/>
      <c r="HM7199" s="341"/>
      <c r="HN7199" s="341"/>
    </row>
    <row r="7200" spans="220:222" x14ac:dyDescent="0.3">
      <c r="HL7200" s="341"/>
      <c r="HM7200" s="341"/>
      <c r="HN7200" s="341"/>
    </row>
    <row r="7201" spans="220:222" x14ac:dyDescent="0.3">
      <c r="HL7201" s="341"/>
      <c r="HM7201" s="341"/>
      <c r="HN7201" s="341"/>
    </row>
    <row r="7202" spans="220:222" x14ac:dyDescent="0.3">
      <c r="HL7202" s="341"/>
      <c r="HM7202" s="341"/>
      <c r="HN7202" s="341"/>
    </row>
    <row r="7203" spans="220:222" x14ac:dyDescent="0.3">
      <c r="HL7203" s="341"/>
      <c r="HM7203" s="341"/>
      <c r="HN7203" s="341"/>
    </row>
    <row r="7204" spans="220:222" x14ac:dyDescent="0.3">
      <c r="HL7204" s="341"/>
      <c r="HM7204" s="341"/>
      <c r="HN7204" s="341"/>
    </row>
    <row r="7205" spans="220:222" x14ac:dyDescent="0.3">
      <c r="HL7205" s="341"/>
      <c r="HM7205" s="341"/>
      <c r="HN7205" s="341"/>
    </row>
    <row r="7206" spans="220:222" x14ac:dyDescent="0.3">
      <c r="HL7206" s="341"/>
      <c r="HM7206" s="341"/>
      <c r="HN7206" s="341"/>
    </row>
    <row r="7207" spans="220:222" x14ac:dyDescent="0.3">
      <c r="HL7207" s="341"/>
      <c r="HM7207" s="341"/>
      <c r="HN7207" s="341"/>
    </row>
    <row r="7208" spans="220:222" x14ac:dyDescent="0.3">
      <c r="HL7208" s="341"/>
      <c r="HM7208" s="341"/>
      <c r="HN7208" s="341"/>
    </row>
    <row r="7209" spans="220:222" x14ac:dyDescent="0.3">
      <c r="HL7209" s="341"/>
      <c r="HM7209" s="341"/>
      <c r="HN7209" s="341"/>
    </row>
    <row r="7210" spans="220:222" x14ac:dyDescent="0.3">
      <c r="HL7210" s="341"/>
      <c r="HM7210" s="341"/>
      <c r="HN7210" s="341"/>
    </row>
    <row r="7211" spans="220:222" x14ac:dyDescent="0.3">
      <c r="HL7211" s="341"/>
      <c r="HM7211" s="341"/>
      <c r="HN7211" s="341"/>
    </row>
    <row r="7212" spans="220:222" x14ac:dyDescent="0.3">
      <c r="HL7212" s="341"/>
      <c r="HM7212" s="341"/>
      <c r="HN7212" s="341"/>
    </row>
    <row r="7213" spans="220:222" x14ac:dyDescent="0.3">
      <c r="HL7213" s="341"/>
      <c r="HM7213" s="341"/>
      <c r="HN7213" s="341"/>
    </row>
    <row r="7214" spans="220:222" x14ac:dyDescent="0.3">
      <c r="HL7214" s="341"/>
      <c r="HM7214" s="341"/>
      <c r="HN7214" s="341"/>
    </row>
    <row r="7215" spans="220:222" x14ac:dyDescent="0.3">
      <c r="HL7215" s="341"/>
      <c r="HM7215" s="341"/>
      <c r="HN7215" s="341"/>
    </row>
    <row r="7216" spans="220:222" x14ac:dyDescent="0.3">
      <c r="HL7216" s="341"/>
      <c r="HM7216" s="341"/>
      <c r="HN7216" s="341"/>
    </row>
    <row r="7217" spans="220:222" x14ac:dyDescent="0.3">
      <c r="HL7217" s="341"/>
      <c r="HM7217" s="341"/>
      <c r="HN7217" s="341"/>
    </row>
    <row r="7218" spans="220:222" x14ac:dyDescent="0.3">
      <c r="HL7218" s="341"/>
      <c r="HM7218" s="341"/>
      <c r="HN7218" s="341"/>
    </row>
    <row r="7219" spans="220:222" x14ac:dyDescent="0.3">
      <c r="HL7219" s="341"/>
      <c r="HM7219" s="341"/>
      <c r="HN7219" s="341"/>
    </row>
    <row r="7220" spans="220:222" x14ac:dyDescent="0.3">
      <c r="HL7220" s="341"/>
      <c r="HM7220" s="341"/>
      <c r="HN7220" s="341"/>
    </row>
    <row r="7221" spans="220:222" x14ac:dyDescent="0.3">
      <c r="HL7221" s="341"/>
      <c r="HM7221" s="341"/>
      <c r="HN7221" s="341"/>
    </row>
    <row r="7222" spans="220:222" x14ac:dyDescent="0.3">
      <c r="HL7222" s="341"/>
      <c r="HM7222" s="341"/>
      <c r="HN7222" s="341"/>
    </row>
    <row r="7223" spans="220:222" x14ac:dyDescent="0.3">
      <c r="HL7223" s="341"/>
      <c r="HM7223" s="341"/>
      <c r="HN7223" s="341"/>
    </row>
    <row r="7224" spans="220:222" x14ac:dyDescent="0.3">
      <c r="HL7224" s="341"/>
      <c r="HM7224" s="341"/>
      <c r="HN7224" s="341"/>
    </row>
    <row r="7225" spans="220:222" x14ac:dyDescent="0.3">
      <c r="HL7225" s="341"/>
      <c r="HM7225" s="341"/>
      <c r="HN7225" s="341"/>
    </row>
    <row r="7226" spans="220:222" x14ac:dyDescent="0.3">
      <c r="HL7226" s="341"/>
      <c r="HM7226" s="341"/>
      <c r="HN7226" s="341"/>
    </row>
    <row r="7227" spans="220:222" x14ac:dyDescent="0.3">
      <c r="HL7227" s="341"/>
      <c r="HM7227" s="341"/>
      <c r="HN7227" s="341"/>
    </row>
    <row r="7228" spans="220:222" x14ac:dyDescent="0.3">
      <c r="HL7228" s="341"/>
      <c r="HM7228" s="341"/>
      <c r="HN7228" s="341"/>
    </row>
    <row r="7229" spans="220:222" x14ac:dyDescent="0.3">
      <c r="HL7229" s="341"/>
      <c r="HM7229" s="341"/>
      <c r="HN7229" s="341"/>
    </row>
    <row r="7230" spans="220:222" x14ac:dyDescent="0.3">
      <c r="HL7230" s="341"/>
      <c r="HM7230" s="341"/>
      <c r="HN7230" s="341"/>
    </row>
    <row r="7231" spans="220:222" x14ac:dyDescent="0.3">
      <c r="HL7231" s="341"/>
      <c r="HM7231" s="341"/>
      <c r="HN7231" s="341"/>
    </row>
    <row r="7232" spans="220:222" x14ac:dyDescent="0.3">
      <c r="HL7232" s="341"/>
      <c r="HM7232" s="341"/>
      <c r="HN7232" s="341"/>
    </row>
    <row r="7233" spans="220:222" x14ac:dyDescent="0.3">
      <c r="HL7233" s="341"/>
      <c r="HM7233" s="341"/>
      <c r="HN7233" s="341"/>
    </row>
    <row r="7234" spans="220:222" x14ac:dyDescent="0.3">
      <c r="HL7234" s="341"/>
      <c r="HM7234" s="341"/>
      <c r="HN7234" s="341"/>
    </row>
    <row r="7235" spans="220:222" x14ac:dyDescent="0.3">
      <c r="HL7235" s="341"/>
      <c r="HM7235" s="341"/>
      <c r="HN7235" s="341"/>
    </row>
    <row r="7236" spans="220:222" x14ac:dyDescent="0.3">
      <c r="HL7236" s="341"/>
      <c r="HM7236" s="341"/>
      <c r="HN7236" s="341"/>
    </row>
    <row r="7237" spans="220:222" x14ac:dyDescent="0.3">
      <c r="HL7237" s="341"/>
      <c r="HM7237" s="341"/>
      <c r="HN7237" s="341"/>
    </row>
    <row r="7238" spans="220:222" x14ac:dyDescent="0.3">
      <c r="HL7238" s="341"/>
      <c r="HM7238" s="341"/>
      <c r="HN7238" s="341"/>
    </row>
    <row r="7239" spans="220:222" x14ac:dyDescent="0.3">
      <c r="HL7239" s="341"/>
      <c r="HM7239" s="341"/>
      <c r="HN7239" s="341"/>
    </row>
    <row r="7240" spans="220:222" x14ac:dyDescent="0.3">
      <c r="HL7240" s="341"/>
      <c r="HM7240" s="341"/>
      <c r="HN7240" s="341"/>
    </row>
    <row r="7241" spans="220:222" x14ac:dyDescent="0.3">
      <c r="HL7241" s="341"/>
      <c r="HM7241" s="341"/>
      <c r="HN7241" s="341"/>
    </row>
    <row r="7242" spans="220:222" x14ac:dyDescent="0.3">
      <c r="HL7242" s="341"/>
      <c r="HM7242" s="341"/>
      <c r="HN7242" s="341"/>
    </row>
    <row r="7243" spans="220:222" x14ac:dyDescent="0.3">
      <c r="HL7243" s="341"/>
      <c r="HM7243" s="341"/>
      <c r="HN7243" s="341"/>
    </row>
    <row r="7244" spans="220:222" x14ac:dyDescent="0.3">
      <c r="HL7244" s="341"/>
      <c r="HM7244" s="341"/>
      <c r="HN7244" s="341"/>
    </row>
    <row r="7245" spans="220:222" x14ac:dyDescent="0.3">
      <c r="HL7245" s="341"/>
      <c r="HM7245" s="341"/>
      <c r="HN7245" s="341"/>
    </row>
    <row r="7246" spans="220:222" x14ac:dyDescent="0.3">
      <c r="HL7246" s="341"/>
      <c r="HM7246" s="341"/>
      <c r="HN7246" s="341"/>
    </row>
    <row r="7247" spans="220:222" x14ac:dyDescent="0.3">
      <c r="HL7247" s="341"/>
      <c r="HM7247" s="341"/>
      <c r="HN7247" s="341"/>
    </row>
    <row r="7248" spans="220:222" x14ac:dyDescent="0.3">
      <c r="HL7248" s="341"/>
      <c r="HM7248" s="341"/>
      <c r="HN7248" s="341"/>
    </row>
    <row r="7249" spans="220:222" x14ac:dyDescent="0.3">
      <c r="HL7249" s="341"/>
      <c r="HM7249" s="341"/>
      <c r="HN7249" s="341"/>
    </row>
    <row r="7250" spans="220:222" x14ac:dyDescent="0.3">
      <c r="HL7250" s="341"/>
      <c r="HM7250" s="341"/>
      <c r="HN7250" s="341"/>
    </row>
    <row r="7251" spans="220:222" x14ac:dyDescent="0.3">
      <c r="HL7251" s="341"/>
      <c r="HM7251" s="341"/>
      <c r="HN7251" s="341"/>
    </row>
    <row r="7252" spans="220:222" x14ac:dyDescent="0.3">
      <c r="HL7252" s="341"/>
      <c r="HM7252" s="341"/>
      <c r="HN7252" s="341"/>
    </row>
    <row r="7253" spans="220:222" x14ac:dyDescent="0.3">
      <c r="HL7253" s="341"/>
      <c r="HM7253" s="341"/>
      <c r="HN7253" s="341"/>
    </row>
    <row r="7254" spans="220:222" x14ac:dyDescent="0.3">
      <c r="HL7254" s="341"/>
      <c r="HM7254" s="341"/>
      <c r="HN7254" s="341"/>
    </row>
    <row r="7255" spans="220:222" x14ac:dyDescent="0.3">
      <c r="HL7255" s="341"/>
      <c r="HM7255" s="341"/>
      <c r="HN7255" s="341"/>
    </row>
    <row r="7256" spans="220:222" x14ac:dyDescent="0.3">
      <c r="HL7256" s="341"/>
      <c r="HM7256" s="341"/>
      <c r="HN7256" s="341"/>
    </row>
    <row r="7257" spans="220:222" x14ac:dyDescent="0.3">
      <c r="HL7257" s="341"/>
      <c r="HM7257" s="341"/>
      <c r="HN7257" s="341"/>
    </row>
    <row r="7258" spans="220:222" x14ac:dyDescent="0.3">
      <c r="HL7258" s="341"/>
      <c r="HM7258" s="341"/>
      <c r="HN7258" s="341"/>
    </row>
    <row r="7259" spans="220:222" x14ac:dyDescent="0.3">
      <c r="HL7259" s="341"/>
      <c r="HM7259" s="341"/>
      <c r="HN7259" s="341"/>
    </row>
    <row r="7260" spans="220:222" x14ac:dyDescent="0.3">
      <c r="HL7260" s="341"/>
      <c r="HM7260" s="341"/>
      <c r="HN7260" s="341"/>
    </row>
    <row r="7261" spans="220:222" x14ac:dyDescent="0.3">
      <c r="HL7261" s="341"/>
      <c r="HM7261" s="341"/>
      <c r="HN7261" s="341"/>
    </row>
    <row r="7262" spans="220:222" x14ac:dyDescent="0.3">
      <c r="HL7262" s="341"/>
      <c r="HM7262" s="341"/>
      <c r="HN7262" s="341"/>
    </row>
    <row r="7263" spans="220:222" x14ac:dyDescent="0.3">
      <c r="HL7263" s="341"/>
      <c r="HM7263" s="341"/>
      <c r="HN7263" s="341"/>
    </row>
    <row r="7264" spans="220:222" x14ac:dyDescent="0.3">
      <c r="HL7264" s="341"/>
      <c r="HM7264" s="341"/>
      <c r="HN7264" s="341"/>
    </row>
    <row r="7265" spans="220:222" x14ac:dyDescent="0.3">
      <c r="HL7265" s="341"/>
      <c r="HM7265" s="341"/>
      <c r="HN7265" s="341"/>
    </row>
    <row r="7266" spans="220:222" x14ac:dyDescent="0.3">
      <c r="HL7266" s="341"/>
      <c r="HM7266" s="341"/>
      <c r="HN7266" s="341"/>
    </row>
    <row r="7267" spans="220:222" x14ac:dyDescent="0.3">
      <c r="HL7267" s="341"/>
      <c r="HM7267" s="341"/>
      <c r="HN7267" s="341"/>
    </row>
    <row r="7268" spans="220:222" x14ac:dyDescent="0.3">
      <c r="HL7268" s="341"/>
      <c r="HM7268" s="341"/>
      <c r="HN7268" s="341"/>
    </row>
    <row r="7269" spans="220:222" x14ac:dyDescent="0.3">
      <c r="HL7269" s="341"/>
      <c r="HM7269" s="341"/>
      <c r="HN7269" s="341"/>
    </row>
    <row r="7270" spans="220:222" x14ac:dyDescent="0.3">
      <c r="HL7270" s="341"/>
      <c r="HM7270" s="341"/>
      <c r="HN7270" s="341"/>
    </row>
    <row r="7271" spans="220:222" x14ac:dyDescent="0.3">
      <c r="HL7271" s="341"/>
      <c r="HM7271" s="341"/>
      <c r="HN7271" s="341"/>
    </row>
    <row r="7272" spans="220:222" x14ac:dyDescent="0.3">
      <c r="HL7272" s="341"/>
      <c r="HM7272" s="341"/>
      <c r="HN7272" s="341"/>
    </row>
    <row r="7273" spans="220:222" x14ac:dyDescent="0.3">
      <c r="HL7273" s="341"/>
      <c r="HM7273" s="341"/>
      <c r="HN7273" s="341"/>
    </row>
    <row r="7274" spans="220:222" x14ac:dyDescent="0.3">
      <c r="HL7274" s="341"/>
      <c r="HM7274" s="341"/>
      <c r="HN7274" s="341"/>
    </row>
    <row r="7275" spans="220:222" x14ac:dyDescent="0.3">
      <c r="HL7275" s="341"/>
      <c r="HM7275" s="341"/>
      <c r="HN7275" s="341"/>
    </row>
    <row r="7276" spans="220:222" x14ac:dyDescent="0.3">
      <c r="HL7276" s="341"/>
      <c r="HM7276" s="341"/>
      <c r="HN7276" s="341"/>
    </row>
    <row r="7277" spans="220:222" x14ac:dyDescent="0.3">
      <c r="HL7277" s="341"/>
      <c r="HM7277" s="341"/>
      <c r="HN7277" s="341"/>
    </row>
    <row r="7278" spans="220:222" x14ac:dyDescent="0.3">
      <c r="HL7278" s="341"/>
      <c r="HM7278" s="341"/>
      <c r="HN7278" s="341"/>
    </row>
    <row r="7279" spans="220:222" x14ac:dyDescent="0.3">
      <c r="HL7279" s="341"/>
      <c r="HM7279" s="341"/>
      <c r="HN7279" s="341"/>
    </row>
    <row r="7280" spans="220:222" x14ac:dyDescent="0.3">
      <c r="HL7280" s="341"/>
      <c r="HM7280" s="341"/>
      <c r="HN7280" s="341"/>
    </row>
    <row r="7281" spans="220:222" x14ac:dyDescent="0.3">
      <c r="HL7281" s="341"/>
      <c r="HM7281" s="341"/>
      <c r="HN7281" s="341"/>
    </row>
    <row r="7282" spans="220:222" x14ac:dyDescent="0.3">
      <c r="HL7282" s="341"/>
      <c r="HM7282" s="341"/>
      <c r="HN7282" s="341"/>
    </row>
    <row r="7283" spans="220:222" x14ac:dyDescent="0.3">
      <c r="HL7283" s="341"/>
      <c r="HM7283" s="341"/>
      <c r="HN7283" s="341"/>
    </row>
    <row r="7284" spans="220:222" x14ac:dyDescent="0.3">
      <c r="HL7284" s="341"/>
      <c r="HM7284" s="341"/>
      <c r="HN7284" s="341"/>
    </row>
    <row r="7285" spans="220:222" x14ac:dyDescent="0.3">
      <c r="HL7285" s="341"/>
      <c r="HM7285" s="341"/>
      <c r="HN7285" s="341"/>
    </row>
    <row r="7286" spans="220:222" x14ac:dyDescent="0.3">
      <c r="HL7286" s="341"/>
      <c r="HM7286" s="341"/>
      <c r="HN7286" s="341"/>
    </row>
    <row r="7287" spans="220:222" x14ac:dyDescent="0.3">
      <c r="HL7287" s="341"/>
      <c r="HM7287" s="341"/>
      <c r="HN7287" s="341"/>
    </row>
    <row r="7288" spans="220:222" x14ac:dyDescent="0.3">
      <c r="HL7288" s="341"/>
      <c r="HM7288" s="341"/>
      <c r="HN7288" s="341"/>
    </row>
    <row r="7289" spans="220:222" x14ac:dyDescent="0.3">
      <c r="HL7289" s="341"/>
      <c r="HM7289" s="341"/>
      <c r="HN7289" s="341"/>
    </row>
    <row r="7290" spans="220:222" x14ac:dyDescent="0.3">
      <c r="HL7290" s="341"/>
      <c r="HM7290" s="341"/>
      <c r="HN7290" s="341"/>
    </row>
    <row r="7291" spans="220:222" x14ac:dyDescent="0.3">
      <c r="HL7291" s="341"/>
      <c r="HM7291" s="341"/>
      <c r="HN7291" s="341"/>
    </row>
    <row r="7292" spans="220:222" x14ac:dyDescent="0.3">
      <c r="HL7292" s="341"/>
      <c r="HM7292" s="341"/>
      <c r="HN7292" s="341"/>
    </row>
    <row r="7293" spans="220:222" x14ac:dyDescent="0.3">
      <c r="HL7293" s="341"/>
      <c r="HM7293" s="341"/>
      <c r="HN7293" s="341"/>
    </row>
    <row r="7294" spans="220:222" x14ac:dyDescent="0.3">
      <c r="HL7294" s="341"/>
      <c r="HM7294" s="341"/>
      <c r="HN7294" s="341"/>
    </row>
    <row r="7295" spans="220:222" x14ac:dyDescent="0.3">
      <c r="HL7295" s="341"/>
      <c r="HM7295" s="341"/>
      <c r="HN7295" s="341"/>
    </row>
    <row r="7296" spans="220:222" x14ac:dyDescent="0.3">
      <c r="HL7296" s="341"/>
      <c r="HM7296" s="341"/>
      <c r="HN7296" s="341"/>
    </row>
    <row r="7297" spans="220:222" x14ac:dyDescent="0.3">
      <c r="HL7297" s="341"/>
      <c r="HM7297" s="341"/>
      <c r="HN7297" s="341"/>
    </row>
    <row r="7298" spans="220:222" x14ac:dyDescent="0.3">
      <c r="HL7298" s="341"/>
      <c r="HM7298" s="341"/>
      <c r="HN7298" s="341"/>
    </row>
    <row r="7299" spans="220:222" x14ac:dyDescent="0.3">
      <c r="HL7299" s="341"/>
      <c r="HM7299" s="341"/>
      <c r="HN7299" s="341"/>
    </row>
    <row r="7300" spans="220:222" x14ac:dyDescent="0.3">
      <c r="HL7300" s="341"/>
      <c r="HM7300" s="341"/>
      <c r="HN7300" s="341"/>
    </row>
    <row r="7301" spans="220:222" x14ac:dyDescent="0.3">
      <c r="HL7301" s="341"/>
      <c r="HM7301" s="341"/>
      <c r="HN7301" s="341"/>
    </row>
    <row r="7302" spans="220:222" x14ac:dyDescent="0.3">
      <c r="HL7302" s="341"/>
      <c r="HM7302" s="341"/>
      <c r="HN7302" s="341"/>
    </row>
    <row r="7303" spans="220:222" x14ac:dyDescent="0.3">
      <c r="HL7303" s="341"/>
      <c r="HM7303" s="341"/>
      <c r="HN7303" s="341"/>
    </row>
    <row r="7304" spans="220:222" x14ac:dyDescent="0.3">
      <c r="HL7304" s="341"/>
      <c r="HM7304" s="341"/>
      <c r="HN7304" s="341"/>
    </row>
    <row r="7305" spans="220:222" x14ac:dyDescent="0.3">
      <c r="HL7305" s="341"/>
      <c r="HM7305" s="341"/>
      <c r="HN7305" s="341"/>
    </row>
    <row r="7306" spans="220:222" x14ac:dyDescent="0.3">
      <c r="HL7306" s="341"/>
      <c r="HM7306" s="341"/>
      <c r="HN7306" s="341"/>
    </row>
    <row r="7307" spans="220:222" x14ac:dyDescent="0.3">
      <c r="HL7307" s="341"/>
      <c r="HM7307" s="341"/>
      <c r="HN7307" s="341"/>
    </row>
    <row r="7308" spans="220:222" x14ac:dyDescent="0.3">
      <c r="HL7308" s="341"/>
      <c r="HM7308" s="341"/>
      <c r="HN7308" s="341"/>
    </row>
    <row r="7309" spans="220:222" x14ac:dyDescent="0.3">
      <c r="HL7309" s="341"/>
      <c r="HM7309" s="341"/>
      <c r="HN7309" s="341"/>
    </row>
    <row r="7310" spans="220:222" x14ac:dyDescent="0.3">
      <c r="HL7310" s="341"/>
      <c r="HM7310" s="341"/>
      <c r="HN7310" s="341"/>
    </row>
    <row r="7311" spans="220:222" x14ac:dyDescent="0.3">
      <c r="HL7311" s="341"/>
      <c r="HM7311" s="341"/>
      <c r="HN7311" s="341"/>
    </row>
    <row r="7312" spans="220:222" x14ac:dyDescent="0.3">
      <c r="HL7312" s="341"/>
      <c r="HM7312" s="341"/>
      <c r="HN7312" s="341"/>
    </row>
    <row r="7313" spans="220:222" x14ac:dyDescent="0.3">
      <c r="HL7313" s="341"/>
      <c r="HM7313" s="341"/>
      <c r="HN7313" s="341"/>
    </row>
    <row r="7314" spans="220:222" x14ac:dyDescent="0.3">
      <c r="HL7314" s="341"/>
      <c r="HM7314" s="341"/>
      <c r="HN7314" s="341"/>
    </row>
    <row r="7315" spans="220:222" x14ac:dyDescent="0.3">
      <c r="HL7315" s="341"/>
      <c r="HM7315" s="341"/>
      <c r="HN7315" s="341"/>
    </row>
    <row r="7316" spans="220:222" x14ac:dyDescent="0.3">
      <c r="HL7316" s="341"/>
      <c r="HM7316" s="341"/>
      <c r="HN7316" s="341"/>
    </row>
    <row r="7317" spans="220:222" x14ac:dyDescent="0.3">
      <c r="HL7317" s="341"/>
      <c r="HM7317" s="341"/>
      <c r="HN7317" s="341"/>
    </row>
    <row r="7318" spans="220:222" x14ac:dyDescent="0.3">
      <c r="HL7318" s="341"/>
      <c r="HM7318" s="341"/>
      <c r="HN7318" s="341"/>
    </row>
    <row r="7319" spans="220:222" x14ac:dyDescent="0.3">
      <c r="HL7319" s="341"/>
      <c r="HM7319" s="341"/>
      <c r="HN7319" s="341"/>
    </row>
    <row r="7320" spans="220:222" x14ac:dyDescent="0.3">
      <c r="HL7320" s="341"/>
      <c r="HM7320" s="341"/>
      <c r="HN7320" s="341"/>
    </row>
    <row r="7321" spans="220:222" x14ac:dyDescent="0.3">
      <c r="HL7321" s="341"/>
      <c r="HM7321" s="341"/>
      <c r="HN7321" s="341"/>
    </row>
    <row r="7322" spans="220:222" x14ac:dyDescent="0.3">
      <c r="HL7322" s="341"/>
      <c r="HM7322" s="341"/>
      <c r="HN7322" s="341"/>
    </row>
    <row r="7323" spans="220:222" x14ac:dyDescent="0.3">
      <c r="HL7323" s="341"/>
      <c r="HM7323" s="341"/>
      <c r="HN7323" s="341"/>
    </row>
    <row r="7324" spans="220:222" x14ac:dyDescent="0.3">
      <c r="HL7324" s="341"/>
      <c r="HM7324" s="341"/>
      <c r="HN7324" s="341"/>
    </row>
    <row r="7325" spans="220:222" x14ac:dyDescent="0.3">
      <c r="HL7325" s="341"/>
      <c r="HM7325" s="341"/>
      <c r="HN7325" s="341"/>
    </row>
    <row r="7326" spans="220:222" x14ac:dyDescent="0.3">
      <c r="HL7326" s="341"/>
      <c r="HM7326" s="341"/>
      <c r="HN7326" s="341"/>
    </row>
    <row r="7327" spans="220:222" x14ac:dyDescent="0.3">
      <c r="HL7327" s="341"/>
      <c r="HM7327" s="341"/>
      <c r="HN7327" s="341"/>
    </row>
    <row r="7328" spans="220:222" x14ac:dyDescent="0.3">
      <c r="HL7328" s="341"/>
      <c r="HM7328" s="341"/>
      <c r="HN7328" s="341"/>
    </row>
    <row r="7329" spans="220:222" x14ac:dyDescent="0.3">
      <c r="HL7329" s="341"/>
      <c r="HM7329" s="341"/>
      <c r="HN7329" s="341"/>
    </row>
    <row r="7330" spans="220:222" x14ac:dyDescent="0.3">
      <c r="HL7330" s="341"/>
      <c r="HM7330" s="341"/>
      <c r="HN7330" s="341"/>
    </row>
    <row r="7331" spans="220:222" x14ac:dyDescent="0.3">
      <c r="HL7331" s="341"/>
      <c r="HM7331" s="341"/>
      <c r="HN7331" s="341"/>
    </row>
    <row r="7332" spans="220:222" x14ac:dyDescent="0.3">
      <c r="HL7332" s="341"/>
      <c r="HM7332" s="341"/>
      <c r="HN7332" s="341"/>
    </row>
    <row r="7333" spans="220:222" x14ac:dyDescent="0.3">
      <c r="HL7333" s="341"/>
      <c r="HM7333" s="341"/>
      <c r="HN7333" s="341"/>
    </row>
    <row r="7334" spans="220:222" x14ac:dyDescent="0.3">
      <c r="HL7334" s="341"/>
      <c r="HM7334" s="341"/>
      <c r="HN7334" s="341"/>
    </row>
    <row r="7335" spans="220:222" x14ac:dyDescent="0.3">
      <c r="HL7335" s="341"/>
      <c r="HM7335" s="341"/>
      <c r="HN7335" s="341"/>
    </row>
    <row r="7336" spans="220:222" x14ac:dyDescent="0.3">
      <c r="HL7336" s="341"/>
      <c r="HM7336" s="341"/>
      <c r="HN7336" s="341"/>
    </row>
    <row r="7337" spans="220:222" x14ac:dyDescent="0.3">
      <c r="HL7337" s="341"/>
      <c r="HM7337" s="341"/>
      <c r="HN7337" s="341"/>
    </row>
    <row r="7338" spans="220:222" x14ac:dyDescent="0.3">
      <c r="HL7338" s="341"/>
      <c r="HM7338" s="341"/>
      <c r="HN7338" s="341"/>
    </row>
    <row r="7339" spans="220:222" x14ac:dyDescent="0.3">
      <c r="HL7339" s="341"/>
      <c r="HM7339" s="341"/>
      <c r="HN7339" s="341"/>
    </row>
    <row r="7340" spans="220:222" x14ac:dyDescent="0.3">
      <c r="HL7340" s="341"/>
      <c r="HM7340" s="341"/>
      <c r="HN7340" s="341"/>
    </row>
    <row r="7341" spans="220:222" x14ac:dyDescent="0.3">
      <c r="HL7341" s="341"/>
      <c r="HM7341" s="341"/>
      <c r="HN7341" s="341"/>
    </row>
    <row r="7342" spans="220:222" x14ac:dyDescent="0.3">
      <c r="HL7342" s="341"/>
      <c r="HM7342" s="341"/>
      <c r="HN7342" s="341"/>
    </row>
    <row r="7343" spans="220:222" x14ac:dyDescent="0.3">
      <c r="HL7343" s="341"/>
      <c r="HM7343" s="341"/>
      <c r="HN7343" s="341"/>
    </row>
    <row r="7344" spans="220:222" x14ac:dyDescent="0.3">
      <c r="HL7344" s="341"/>
      <c r="HM7344" s="341"/>
      <c r="HN7344" s="341"/>
    </row>
    <row r="7345" spans="220:222" x14ac:dyDescent="0.3">
      <c r="HL7345" s="341"/>
      <c r="HM7345" s="341"/>
      <c r="HN7345" s="341"/>
    </row>
    <row r="7346" spans="220:222" x14ac:dyDescent="0.3">
      <c r="HL7346" s="341"/>
      <c r="HM7346" s="341"/>
      <c r="HN7346" s="341"/>
    </row>
    <row r="7347" spans="220:222" x14ac:dyDescent="0.3">
      <c r="HL7347" s="341"/>
      <c r="HM7347" s="341"/>
      <c r="HN7347" s="341"/>
    </row>
    <row r="7348" spans="220:222" x14ac:dyDescent="0.3">
      <c r="HL7348" s="341"/>
      <c r="HM7348" s="341"/>
      <c r="HN7348" s="341"/>
    </row>
    <row r="7349" spans="220:222" x14ac:dyDescent="0.3">
      <c r="HL7349" s="341"/>
      <c r="HM7349" s="341"/>
      <c r="HN7349" s="341"/>
    </row>
    <row r="7350" spans="220:222" x14ac:dyDescent="0.3">
      <c r="HL7350" s="341"/>
      <c r="HM7350" s="341"/>
      <c r="HN7350" s="341"/>
    </row>
    <row r="7351" spans="220:222" x14ac:dyDescent="0.3">
      <c r="HL7351" s="341"/>
      <c r="HM7351" s="341"/>
      <c r="HN7351" s="341"/>
    </row>
    <row r="7352" spans="220:222" x14ac:dyDescent="0.3">
      <c r="HL7352" s="341"/>
      <c r="HM7352" s="341"/>
      <c r="HN7352" s="341"/>
    </row>
    <row r="7353" spans="220:222" x14ac:dyDescent="0.3">
      <c r="HL7353" s="341"/>
      <c r="HM7353" s="341"/>
      <c r="HN7353" s="341"/>
    </row>
    <row r="7354" spans="220:222" x14ac:dyDescent="0.3">
      <c r="HL7354" s="341"/>
      <c r="HM7354" s="341"/>
      <c r="HN7354" s="341"/>
    </row>
    <row r="7355" spans="220:222" x14ac:dyDescent="0.3">
      <c r="HL7355" s="341"/>
      <c r="HM7355" s="341"/>
      <c r="HN7355" s="341"/>
    </row>
    <row r="7356" spans="220:222" x14ac:dyDescent="0.3">
      <c r="HL7356" s="341"/>
      <c r="HM7356" s="341"/>
      <c r="HN7356" s="341"/>
    </row>
    <row r="7357" spans="220:222" x14ac:dyDescent="0.3">
      <c r="HL7357" s="341"/>
      <c r="HM7357" s="341"/>
      <c r="HN7357" s="341"/>
    </row>
    <row r="7358" spans="220:222" x14ac:dyDescent="0.3">
      <c r="HL7358" s="341"/>
      <c r="HM7358" s="341"/>
      <c r="HN7358" s="341"/>
    </row>
    <row r="7359" spans="220:222" x14ac:dyDescent="0.3">
      <c r="HL7359" s="341"/>
      <c r="HM7359" s="341"/>
      <c r="HN7359" s="341"/>
    </row>
    <row r="7360" spans="220:222" x14ac:dyDescent="0.3">
      <c r="HL7360" s="341"/>
      <c r="HM7360" s="341"/>
      <c r="HN7360" s="341"/>
    </row>
    <row r="7361" spans="220:222" x14ac:dyDescent="0.3">
      <c r="HL7361" s="341"/>
      <c r="HM7361" s="341"/>
      <c r="HN7361" s="341"/>
    </row>
    <row r="7362" spans="220:222" x14ac:dyDescent="0.3">
      <c r="HL7362" s="341"/>
      <c r="HM7362" s="341"/>
      <c r="HN7362" s="341"/>
    </row>
    <row r="7363" spans="220:222" x14ac:dyDescent="0.3">
      <c r="HL7363" s="341"/>
      <c r="HM7363" s="341"/>
      <c r="HN7363" s="341"/>
    </row>
    <row r="7364" spans="220:222" x14ac:dyDescent="0.3">
      <c r="HL7364" s="341"/>
      <c r="HM7364" s="341"/>
      <c r="HN7364" s="341"/>
    </row>
    <row r="7365" spans="220:222" x14ac:dyDescent="0.3">
      <c r="HL7365" s="341"/>
      <c r="HM7365" s="341"/>
      <c r="HN7365" s="341"/>
    </row>
    <row r="7366" spans="220:222" x14ac:dyDescent="0.3">
      <c r="HL7366" s="341"/>
      <c r="HM7366" s="341"/>
      <c r="HN7366" s="341"/>
    </row>
    <row r="7367" spans="220:222" x14ac:dyDescent="0.3">
      <c r="HL7367" s="341"/>
      <c r="HM7367" s="341"/>
      <c r="HN7367" s="341"/>
    </row>
    <row r="7368" spans="220:222" x14ac:dyDescent="0.3">
      <c r="HL7368" s="341"/>
      <c r="HM7368" s="341"/>
      <c r="HN7368" s="341"/>
    </row>
    <row r="7369" spans="220:222" x14ac:dyDescent="0.3">
      <c r="HL7369" s="341"/>
      <c r="HM7369" s="341"/>
      <c r="HN7369" s="341"/>
    </row>
    <row r="7370" spans="220:222" x14ac:dyDescent="0.3">
      <c r="HL7370" s="341"/>
      <c r="HM7370" s="341"/>
      <c r="HN7370" s="341"/>
    </row>
    <row r="7371" spans="220:222" x14ac:dyDescent="0.3">
      <c r="HL7371" s="341"/>
      <c r="HM7371" s="341"/>
      <c r="HN7371" s="341"/>
    </row>
    <row r="7372" spans="220:222" x14ac:dyDescent="0.3">
      <c r="HL7372" s="341"/>
      <c r="HM7372" s="341"/>
      <c r="HN7372" s="341"/>
    </row>
    <row r="7373" spans="220:222" x14ac:dyDescent="0.3">
      <c r="HL7373" s="341"/>
      <c r="HM7373" s="341"/>
      <c r="HN7373" s="341"/>
    </row>
    <row r="7374" spans="220:222" x14ac:dyDescent="0.3">
      <c r="HL7374" s="341"/>
      <c r="HM7374" s="341"/>
      <c r="HN7374" s="341"/>
    </row>
    <row r="7375" spans="220:222" x14ac:dyDescent="0.3">
      <c r="HL7375" s="341"/>
      <c r="HM7375" s="341"/>
      <c r="HN7375" s="341"/>
    </row>
    <row r="7376" spans="220:222" x14ac:dyDescent="0.3">
      <c r="HL7376" s="341"/>
      <c r="HM7376" s="341"/>
      <c r="HN7376" s="341"/>
    </row>
    <row r="7377" spans="220:222" x14ac:dyDescent="0.3">
      <c r="HL7377" s="341"/>
      <c r="HM7377" s="341"/>
      <c r="HN7377" s="341"/>
    </row>
    <row r="7378" spans="220:222" x14ac:dyDescent="0.3">
      <c r="HL7378" s="341"/>
      <c r="HM7378" s="341"/>
      <c r="HN7378" s="341"/>
    </row>
    <row r="7379" spans="220:222" x14ac:dyDescent="0.3">
      <c r="HL7379" s="341"/>
      <c r="HM7379" s="341"/>
      <c r="HN7379" s="341"/>
    </row>
    <row r="7380" spans="220:222" x14ac:dyDescent="0.3">
      <c r="HL7380" s="341"/>
      <c r="HM7380" s="341"/>
      <c r="HN7380" s="341"/>
    </row>
    <row r="7381" spans="220:222" x14ac:dyDescent="0.3">
      <c r="HL7381" s="341"/>
      <c r="HM7381" s="341"/>
      <c r="HN7381" s="341"/>
    </row>
    <row r="7382" spans="220:222" x14ac:dyDescent="0.3">
      <c r="HL7382" s="341"/>
      <c r="HM7382" s="341"/>
      <c r="HN7382" s="341"/>
    </row>
    <row r="7383" spans="220:222" x14ac:dyDescent="0.3">
      <c r="HL7383" s="341"/>
      <c r="HM7383" s="341"/>
      <c r="HN7383" s="341"/>
    </row>
    <row r="7384" spans="220:222" x14ac:dyDescent="0.3">
      <c r="HL7384" s="341"/>
      <c r="HM7384" s="341"/>
      <c r="HN7384" s="341"/>
    </row>
    <row r="7385" spans="220:222" x14ac:dyDescent="0.3">
      <c r="HL7385" s="341"/>
      <c r="HM7385" s="341"/>
      <c r="HN7385" s="341"/>
    </row>
    <row r="7386" spans="220:222" x14ac:dyDescent="0.3">
      <c r="HL7386" s="341"/>
      <c r="HM7386" s="341"/>
      <c r="HN7386" s="341"/>
    </row>
    <row r="7387" spans="220:222" x14ac:dyDescent="0.3">
      <c r="HL7387" s="341"/>
      <c r="HM7387" s="341"/>
      <c r="HN7387" s="341"/>
    </row>
    <row r="7388" spans="220:222" x14ac:dyDescent="0.3">
      <c r="HL7388" s="341"/>
      <c r="HM7388" s="341"/>
      <c r="HN7388" s="341"/>
    </row>
    <row r="7389" spans="220:222" x14ac:dyDescent="0.3">
      <c r="HL7389" s="341"/>
      <c r="HM7389" s="341"/>
      <c r="HN7389" s="341"/>
    </row>
    <row r="7390" spans="220:222" x14ac:dyDescent="0.3">
      <c r="HL7390" s="341"/>
      <c r="HM7390" s="341"/>
      <c r="HN7390" s="341"/>
    </row>
    <row r="7391" spans="220:222" x14ac:dyDescent="0.3">
      <c r="HL7391" s="341"/>
      <c r="HM7391" s="341"/>
      <c r="HN7391" s="341"/>
    </row>
    <row r="7392" spans="220:222" x14ac:dyDescent="0.3">
      <c r="HL7392" s="341"/>
      <c r="HM7392" s="341"/>
      <c r="HN7392" s="341"/>
    </row>
    <row r="7393" spans="220:222" x14ac:dyDescent="0.3">
      <c r="HL7393" s="341"/>
      <c r="HM7393" s="341"/>
      <c r="HN7393" s="341"/>
    </row>
    <row r="7394" spans="220:222" x14ac:dyDescent="0.3">
      <c r="HL7394" s="341"/>
      <c r="HM7394" s="341"/>
      <c r="HN7394" s="341"/>
    </row>
    <row r="7395" spans="220:222" x14ac:dyDescent="0.3">
      <c r="HL7395" s="341"/>
      <c r="HM7395" s="341"/>
      <c r="HN7395" s="341"/>
    </row>
    <row r="7396" spans="220:222" x14ac:dyDescent="0.3">
      <c r="HL7396" s="341"/>
      <c r="HM7396" s="341"/>
      <c r="HN7396" s="341"/>
    </row>
    <row r="7397" spans="220:222" x14ac:dyDescent="0.3">
      <c r="HL7397" s="341"/>
      <c r="HM7397" s="341"/>
      <c r="HN7397" s="341"/>
    </row>
    <row r="7398" spans="220:222" x14ac:dyDescent="0.3">
      <c r="HL7398" s="341"/>
      <c r="HM7398" s="341"/>
      <c r="HN7398" s="341"/>
    </row>
    <row r="7399" spans="220:222" x14ac:dyDescent="0.3">
      <c r="HL7399" s="341"/>
      <c r="HM7399" s="341"/>
      <c r="HN7399" s="341"/>
    </row>
    <row r="7400" spans="220:222" x14ac:dyDescent="0.3">
      <c r="HL7400" s="341"/>
      <c r="HM7400" s="341"/>
      <c r="HN7400" s="341"/>
    </row>
    <row r="7401" spans="220:222" x14ac:dyDescent="0.3">
      <c r="HL7401" s="341"/>
      <c r="HM7401" s="341"/>
      <c r="HN7401" s="341"/>
    </row>
    <row r="7402" spans="220:222" x14ac:dyDescent="0.3">
      <c r="HL7402" s="341"/>
      <c r="HM7402" s="341"/>
      <c r="HN7402" s="341"/>
    </row>
    <row r="7403" spans="220:222" x14ac:dyDescent="0.3">
      <c r="HL7403" s="341"/>
      <c r="HM7403" s="341"/>
      <c r="HN7403" s="341"/>
    </row>
    <row r="7404" spans="220:222" x14ac:dyDescent="0.3">
      <c r="HL7404" s="341"/>
      <c r="HM7404" s="341"/>
      <c r="HN7404" s="341"/>
    </row>
    <row r="7405" spans="220:222" x14ac:dyDescent="0.3">
      <c r="HL7405" s="341"/>
      <c r="HM7405" s="341"/>
      <c r="HN7405" s="341"/>
    </row>
    <row r="7406" spans="220:222" x14ac:dyDescent="0.3">
      <c r="HL7406" s="341"/>
      <c r="HM7406" s="341"/>
      <c r="HN7406" s="341"/>
    </row>
    <row r="7407" spans="220:222" x14ac:dyDescent="0.3">
      <c r="HL7407" s="341"/>
      <c r="HM7407" s="341"/>
      <c r="HN7407" s="341"/>
    </row>
    <row r="7408" spans="220:222" x14ac:dyDescent="0.3">
      <c r="HL7408" s="341"/>
      <c r="HM7408" s="341"/>
      <c r="HN7408" s="341"/>
    </row>
    <row r="7409" spans="220:222" x14ac:dyDescent="0.3">
      <c r="HL7409" s="341"/>
      <c r="HM7409" s="341"/>
      <c r="HN7409" s="341"/>
    </row>
    <row r="7410" spans="220:222" x14ac:dyDescent="0.3">
      <c r="HL7410" s="341"/>
      <c r="HM7410" s="341"/>
      <c r="HN7410" s="341"/>
    </row>
    <row r="7411" spans="220:222" x14ac:dyDescent="0.3">
      <c r="HL7411" s="341"/>
      <c r="HM7411" s="341"/>
      <c r="HN7411" s="341"/>
    </row>
    <row r="7412" spans="220:222" x14ac:dyDescent="0.3">
      <c r="HL7412" s="341"/>
      <c r="HM7412" s="341"/>
      <c r="HN7412" s="341"/>
    </row>
    <row r="7413" spans="220:222" x14ac:dyDescent="0.3">
      <c r="HL7413" s="341"/>
      <c r="HM7413" s="341"/>
      <c r="HN7413" s="341"/>
    </row>
    <row r="7414" spans="220:222" x14ac:dyDescent="0.3">
      <c r="HL7414" s="341"/>
      <c r="HM7414" s="341"/>
      <c r="HN7414" s="341"/>
    </row>
    <row r="7415" spans="220:222" x14ac:dyDescent="0.3">
      <c r="HL7415" s="341"/>
      <c r="HM7415" s="341"/>
      <c r="HN7415" s="341"/>
    </row>
    <row r="7416" spans="220:222" x14ac:dyDescent="0.3">
      <c r="HL7416" s="341"/>
      <c r="HM7416" s="341"/>
      <c r="HN7416" s="341"/>
    </row>
    <row r="7417" spans="220:222" x14ac:dyDescent="0.3">
      <c r="HL7417" s="341"/>
      <c r="HM7417" s="341"/>
      <c r="HN7417" s="341"/>
    </row>
    <row r="7418" spans="220:222" x14ac:dyDescent="0.3">
      <c r="HL7418" s="341"/>
      <c r="HM7418" s="341"/>
      <c r="HN7418" s="341"/>
    </row>
    <row r="7419" spans="220:222" x14ac:dyDescent="0.3">
      <c r="HL7419" s="341"/>
      <c r="HM7419" s="341"/>
      <c r="HN7419" s="341"/>
    </row>
    <row r="7420" spans="220:222" x14ac:dyDescent="0.3">
      <c r="HL7420" s="341"/>
      <c r="HM7420" s="341"/>
      <c r="HN7420" s="341"/>
    </row>
    <row r="7421" spans="220:222" x14ac:dyDescent="0.3">
      <c r="HL7421" s="341"/>
      <c r="HM7421" s="341"/>
      <c r="HN7421" s="341"/>
    </row>
    <row r="7422" spans="220:222" x14ac:dyDescent="0.3">
      <c r="HL7422" s="341"/>
      <c r="HM7422" s="341"/>
      <c r="HN7422" s="341"/>
    </row>
    <row r="7423" spans="220:222" x14ac:dyDescent="0.3">
      <c r="HL7423" s="341"/>
      <c r="HM7423" s="341"/>
      <c r="HN7423" s="341"/>
    </row>
    <row r="7424" spans="220:222" x14ac:dyDescent="0.3">
      <c r="HL7424" s="341"/>
      <c r="HM7424" s="341"/>
      <c r="HN7424" s="341"/>
    </row>
    <row r="7425" spans="220:222" x14ac:dyDescent="0.3">
      <c r="HL7425" s="341"/>
      <c r="HM7425" s="341"/>
      <c r="HN7425" s="341"/>
    </row>
    <row r="7426" spans="220:222" x14ac:dyDescent="0.3">
      <c r="HL7426" s="341"/>
      <c r="HM7426" s="341"/>
      <c r="HN7426" s="341"/>
    </row>
    <row r="7427" spans="220:222" x14ac:dyDescent="0.3">
      <c r="HL7427" s="341"/>
      <c r="HM7427" s="341"/>
      <c r="HN7427" s="341"/>
    </row>
    <row r="7428" spans="220:222" x14ac:dyDescent="0.3">
      <c r="HL7428" s="341"/>
      <c r="HM7428" s="341"/>
      <c r="HN7428" s="341"/>
    </row>
    <row r="7429" spans="220:222" x14ac:dyDescent="0.3">
      <c r="HL7429" s="341"/>
      <c r="HM7429" s="341"/>
      <c r="HN7429" s="341"/>
    </row>
    <row r="7430" spans="220:222" x14ac:dyDescent="0.3">
      <c r="HL7430" s="341"/>
      <c r="HM7430" s="341"/>
      <c r="HN7430" s="341"/>
    </row>
    <row r="7431" spans="220:222" x14ac:dyDescent="0.3">
      <c r="HL7431" s="341"/>
      <c r="HM7431" s="341"/>
      <c r="HN7431" s="341"/>
    </row>
    <row r="7432" spans="220:222" x14ac:dyDescent="0.3">
      <c r="HL7432" s="341"/>
      <c r="HM7432" s="341"/>
      <c r="HN7432" s="341"/>
    </row>
    <row r="7433" spans="220:222" x14ac:dyDescent="0.3">
      <c r="HL7433" s="341"/>
      <c r="HM7433" s="341"/>
      <c r="HN7433" s="341"/>
    </row>
    <row r="7434" spans="220:222" x14ac:dyDescent="0.3">
      <c r="HL7434" s="341"/>
      <c r="HM7434" s="341"/>
      <c r="HN7434" s="341"/>
    </row>
    <row r="7435" spans="220:222" x14ac:dyDescent="0.3">
      <c r="HL7435" s="341"/>
      <c r="HM7435" s="341"/>
      <c r="HN7435" s="341"/>
    </row>
    <row r="7436" spans="220:222" x14ac:dyDescent="0.3">
      <c r="HL7436" s="341"/>
      <c r="HM7436" s="341"/>
      <c r="HN7436" s="341"/>
    </row>
    <row r="7437" spans="220:222" x14ac:dyDescent="0.3">
      <c r="HL7437" s="341"/>
      <c r="HM7437" s="341"/>
      <c r="HN7437" s="341"/>
    </row>
    <row r="7438" spans="220:222" x14ac:dyDescent="0.3">
      <c r="HL7438" s="341"/>
      <c r="HM7438" s="341"/>
      <c r="HN7438" s="341"/>
    </row>
    <row r="7439" spans="220:222" x14ac:dyDescent="0.3">
      <c r="HL7439" s="341"/>
      <c r="HM7439" s="341"/>
      <c r="HN7439" s="341"/>
    </row>
    <row r="7440" spans="220:222" x14ac:dyDescent="0.3">
      <c r="HL7440" s="341"/>
      <c r="HM7440" s="341"/>
      <c r="HN7440" s="341"/>
    </row>
    <row r="7441" spans="220:222" x14ac:dyDescent="0.3">
      <c r="HL7441" s="341"/>
      <c r="HM7441" s="341"/>
      <c r="HN7441" s="341"/>
    </row>
    <row r="7442" spans="220:222" x14ac:dyDescent="0.3">
      <c r="HL7442" s="341"/>
      <c r="HM7442" s="341"/>
      <c r="HN7442" s="341"/>
    </row>
    <row r="7443" spans="220:222" x14ac:dyDescent="0.3">
      <c r="HL7443" s="341"/>
      <c r="HM7443" s="341"/>
      <c r="HN7443" s="341"/>
    </row>
    <row r="7444" spans="220:222" x14ac:dyDescent="0.3">
      <c r="HL7444" s="341"/>
      <c r="HM7444" s="341"/>
      <c r="HN7444" s="341"/>
    </row>
    <row r="7445" spans="220:222" x14ac:dyDescent="0.3">
      <c r="HL7445" s="341"/>
      <c r="HM7445" s="341"/>
      <c r="HN7445" s="341"/>
    </row>
    <row r="7446" spans="220:222" x14ac:dyDescent="0.3">
      <c r="HL7446" s="341"/>
      <c r="HM7446" s="341"/>
      <c r="HN7446" s="341"/>
    </row>
    <row r="7447" spans="220:222" x14ac:dyDescent="0.3">
      <c r="HL7447" s="341"/>
      <c r="HM7447" s="341"/>
      <c r="HN7447" s="341"/>
    </row>
    <row r="7448" spans="220:222" x14ac:dyDescent="0.3">
      <c r="HL7448" s="341"/>
      <c r="HM7448" s="341"/>
      <c r="HN7448" s="341"/>
    </row>
    <row r="7449" spans="220:222" x14ac:dyDescent="0.3">
      <c r="HL7449" s="341"/>
      <c r="HM7449" s="341"/>
      <c r="HN7449" s="341"/>
    </row>
    <row r="7450" spans="220:222" x14ac:dyDescent="0.3">
      <c r="HL7450" s="341"/>
      <c r="HM7450" s="341"/>
      <c r="HN7450" s="341"/>
    </row>
    <row r="7451" spans="220:222" x14ac:dyDescent="0.3">
      <c r="HL7451" s="341"/>
      <c r="HM7451" s="341"/>
      <c r="HN7451" s="341"/>
    </row>
    <row r="7452" spans="220:222" x14ac:dyDescent="0.3">
      <c r="HL7452" s="341"/>
      <c r="HM7452" s="341"/>
      <c r="HN7452" s="341"/>
    </row>
    <row r="7453" spans="220:222" x14ac:dyDescent="0.3">
      <c r="HL7453" s="341"/>
      <c r="HM7453" s="341"/>
      <c r="HN7453" s="341"/>
    </row>
    <row r="7454" spans="220:222" x14ac:dyDescent="0.3">
      <c r="HL7454" s="341"/>
      <c r="HM7454" s="341"/>
      <c r="HN7454" s="341"/>
    </row>
    <row r="7455" spans="220:222" x14ac:dyDescent="0.3">
      <c r="HL7455" s="341"/>
      <c r="HM7455" s="341"/>
      <c r="HN7455" s="341"/>
    </row>
    <row r="7456" spans="220:222" x14ac:dyDescent="0.3">
      <c r="HL7456" s="341"/>
      <c r="HM7456" s="341"/>
      <c r="HN7456" s="341"/>
    </row>
    <row r="7457" spans="220:222" x14ac:dyDescent="0.3">
      <c r="HL7457" s="341"/>
      <c r="HM7457" s="341"/>
      <c r="HN7457" s="341"/>
    </row>
    <row r="7458" spans="220:222" x14ac:dyDescent="0.3">
      <c r="HL7458" s="341"/>
      <c r="HM7458" s="341"/>
      <c r="HN7458" s="341"/>
    </row>
    <row r="7459" spans="220:222" x14ac:dyDescent="0.3">
      <c r="HL7459" s="341"/>
      <c r="HM7459" s="341"/>
      <c r="HN7459" s="341"/>
    </row>
    <row r="7460" spans="220:222" x14ac:dyDescent="0.3">
      <c r="HL7460" s="341"/>
      <c r="HM7460" s="341"/>
      <c r="HN7460" s="341"/>
    </row>
    <row r="7461" spans="220:222" x14ac:dyDescent="0.3">
      <c r="HL7461" s="341"/>
      <c r="HM7461" s="341"/>
      <c r="HN7461" s="341"/>
    </row>
    <row r="7462" spans="220:222" x14ac:dyDescent="0.3">
      <c r="HL7462" s="341"/>
      <c r="HM7462" s="341"/>
      <c r="HN7462" s="341"/>
    </row>
    <row r="7463" spans="220:222" x14ac:dyDescent="0.3">
      <c r="HL7463" s="341"/>
      <c r="HM7463" s="341"/>
      <c r="HN7463" s="341"/>
    </row>
    <row r="7464" spans="220:222" x14ac:dyDescent="0.3">
      <c r="HL7464" s="341"/>
      <c r="HM7464" s="341"/>
      <c r="HN7464" s="341"/>
    </row>
    <row r="7465" spans="220:222" x14ac:dyDescent="0.3">
      <c r="HL7465" s="341"/>
      <c r="HM7465" s="341"/>
      <c r="HN7465" s="341"/>
    </row>
    <row r="7466" spans="220:222" x14ac:dyDescent="0.3">
      <c r="HL7466" s="341"/>
      <c r="HM7466" s="341"/>
      <c r="HN7466" s="341"/>
    </row>
    <row r="7467" spans="220:222" x14ac:dyDescent="0.3">
      <c r="HL7467" s="341"/>
      <c r="HM7467" s="341"/>
      <c r="HN7467" s="341"/>
    </row>
    <row r="7468" spans="220:222" x14ac:dyDescent="0.3">
      <c r="HL7468" s="341"/>
      <c r="HM7468" s="341"/>
      <c r="HN7468" s="341"/>
    </row>
    <row r="7469" spans="220:222" x14ac:dyDescent="0.3">
      <c r="HL7469" s="341"/>
      <c r="HM7469" s="341"/>
      <c r="HN7469" s="341"/>
    </row>
    <row r="7470" spans="220:222" x14ac:dyDescent="0.3">
      <c r="HL7470" s="341"/>
      <c r="HM7470" s="341"/>
      <c r="HN7470" s="341"/>
    </row>
    <row r="7471" spans="220:222" x14ac:dyDescent="0.3">
      <c r="HL7471" s="341"/>
      <c r="HM7471" s="341"/>
      <c r="HN7471" s="341"/>
    </row>
    <row r="7472" spans="220:222" x14ac:dyDescent="0.3">
      <c r="HL7472" s="341"/>
      <c r="HM7472" s="341"/>
      <c r="HN7472" s="341"/>
    </row>
    <row r="7473" spans="220:222" x14ac:dyDescent="0.3">
      <c r="HL7473" s="341"/>
      <c r="HM7473" s="341"/>
      <c r="HN7473" s="341"/>
    </row>
    <row r="7474" spans="220:222" x14ac:dyDescent="0.3">
      <c r="HL7474" s="341"/>
      <c r="HM7474" s="341"/>
      <c r="HN7474" s="341"/>
    </row>
    <row r="7475" spans="220:222" x14ac:dyDescent="0.3">
      <c r="HL7475" s="341"/>
      <c r="HM7475" s="341"/>
      <c r="HN7475" s="341"/>
    </row>
    <row r="7476" spans="220:222" x14ac:dyDescent="0.3">
      <c r="HL7476" s="341"/>
      <c r="HM7476" s="341"/>
      <c r="HN7476" s="341"/>
    </row>
    <row r="7477" spans="220:222" x14ac:dyDescent="0.3">
      <c r="HL7477" s="341"/>
      <c r="HM7477" s="341"/>
      <c r="HN7477" s="341"/>
    </row>
    <row r="7478" spans="220:222" x14ac:dyDescent="0.3">
      <c r="HL7478" s="341"/>
      <c r="HM7478" s="341"/>
      <c r="HN7478" s="341"/>
    </row>
    <row r="7479" spans="220:222" x14ac:dyDescent="0.3">
      <c r="HL7479" s="341"/>
      <c r="HM7479" s="341"/>
      <c r="HN7479" s="341"/>
    </row>
    <row r="7480" spans="220:222" x14ac:dyDescent="0.3">
      <c r="HL7480" s="341"/>
      <c r="HM7480" s="341"/>
      <c r="HN7480" s="341"/>
    </row>
    <row r="7481" spans="220:222" x14ac:dyDescent="0.3">
      <c r="HL7481" s="341"/>
      <c r="HM7481" s="341"/>
      <c r="HN7481" s="341"/>
    </row>
    <row r="7482" spans="220:222" x14ac:dyDescent="0.3">
      <c r="HL7482" s="341"/>
      <c r="HM7482" s="341"/>
      <c r="HN7482" s="341"/>
    </row>
    <row r="7483" spans="220:222" x14ac:dyDescent="0.3">
      <c r="HL7483" s="341"/>
      <c r="HM7483" s="341"/>
      <c r="HN7483" s="341"/>
    </row>
    <row r="7484" spans="220:222" x14ac:dyDescent="0.3">
      <c r="HL7484" s="341"/>
      <c r="HM7484" s="341"/>
      <c r="HN7484" s="341"/>
    </row>
    <row r="7485" spans="220:222" x14ac:dyDescent="0.3">
      <c r="HL7485" s="341"/>
      <c r="HM7485" s="341"/>
      <c r="HN7485" s="341"/>
    </row>
    <row r="7486" spans="220:222" x14ac:dyDescent="0.3">
      <c r="HL7486" s="341"/>
      <c r="HM7486" s="341"/>
      <c r="HN7486" s="341"/>
    </row>
    <row r="7487" spans="220:222" x14ac:dyDescent="0.3">
      <c r="HL7487" s="341"/>
      <c r="HM7487" s="341"/>
      <c r="HN7487" s="341"/>
    </row>
    <row r="7488" spans="220:222" x14ac:dyDescent="0.3">
      <c r="HL7488" s="341"/>
      <c r="HM7488" s="341"/>
      <c r="HN7488" s="341"/>
    </row>
    <row r="7489" spans="220:222" x14ac:dyDescent="0.3">
      <c r="HL7489" s="341"/>
      <c r="HM7489" s="341"/>
      <c r="HN7489" s="341"/>
    </row>
    <row r="7490" spans="220:222" x14ac:dyDescent="0.3">
      <c r="HL7490" s="341"/>
      <c r="HM7490" s="341"/>
      <c r="HN7490" s="341"/>
    </row>
    <row r="7491" spans="220:222" x14ac:dyDescent="0.3">
      <c r="HL7491" s="341"/>
      <c r="HM7491" s="341"/>
      <c r="HN7491" s="341"/>
    </row>
    <row r="7492" spans="220:222" x14ac:dyDescent="0.3">
      <c r="HL7492" s="341"/>
      <c r="HM7492" s="341"/>
      <c r="HN7492" s="341"/>
    </row>
    <row r="7493" spans="220:222" x14ac:dyDescent="0.3">
      <c r="HL7493" s="341"/>
      <c r="HM7493" s="341"/>
      <c r="HN7493" s="341"/>
    </row>
    <row r="7494" spans="220:222" x14ac:dyDescent="0.3">
      <c r="HL7494" s="341"/>
      <c r="HM7494" s="341"/>
      <c r="HN7494" s="341"/>
    </row>
    <row r="7495" spans="220:222" x14ac:dyDescent="0.3">
      <c r="HL7495" s="341"/>
      <c r="HM7495" s="341"/>
      <c r="HN7495" s="341"/>
    </row>
    <row r="7496" spans="220:222" x14ac:dyDescent="0.3">
      <c r="HL7496" s="341"/>
      <c r="HM7496" s="341"/>
      <c r="HN7496" s="341"/>
    </row>
    <row r="7497" spans="220:222" x14ac:dyDescent="0.3">
      <c r="HL7497" s="341"/>
      <c r="HM7497" s="341"/>
      <c r="HN7497" s="341"/>
    </row>
    <row r="7498" spans="220:222" x14ac:dyDescent="0.3">
      <c r="HL7498" s="341"/>
      <c r="HM7498" s="341"/>
      <c r="HN7498" s="341"/>
    </row>
    <row r="7499" spans="220:222" x14ac:dyDescent="0.3">
      <c r="HL7499" s="341"/>
      <c r="HM7499" s="341"/>
      <c r="HN7499" s="341"/>
    </row>
    <row r="7500" spans="220:222" x14ac:dyDescent="0.3">
      <c r="HL7500" s="341"/>
      <c r="HM7500" s="341"/>
      <c r="HN7500" s="341"/>
    </row>
    <row r="7501" spans="220:222" x14ac:dyDescent="0.3">
      <c r="HL7501" s="341"/>
      <c r="HM7501" s="341"/>
      <c r="HN7501" s="341"/>
    </row>
    <row r="7502" spans="220:222" x14ac:dyDescent="0.3">
      <c r="HL7502" s="341"/>
      <c r="HM7502" s="341"/>
      <c r="HN7502" s="341"/>
    </row>
    <row r="7503" spans="220:222" x14ac:dyDescent="0.3">
      <c r="HL7503" s="341"/>
      <c r="HM7503" s="341"/>
      <c r="HN7503" s="341"/>
    </row>
    <row r="7504" spans="220:222" x14ac:dyDescent="0.3">
      <c r="HL7504" s="341"/>
      <c r="HM7504" s="341"/>
      <c r="HN7504" s="341"/>
    </row>
    <row r="7505" spans="220:222" x14ac:dyDescent="0.3">
      <c r="HL7505" s="341"/>
      <c r="HM7505" s="341"/>
      <c r="HN7505" s="341"/>
    </row>
    <row r="7506" spans="220:222" x14ac:dyDescent="0.3">
      <c r="HL7506" s="341"/>
      <c r="HM7506" s="341"/>
      <c r="HN7506" s="341"/>
    </row>
    <row r="7507" spans="220:222" x14ac:dyDescent="0.3">
      <c r="HL7507" s="341"/>
      <c r="HM7507" s="341"/>
      <c r="HN7507" s="341"/>
    </row>
    <row r="7508" spans="220:222" x14ac:dyDescent="0.3">
      <c r="HL7508" s="341"/>
      <c r="HM7508" s="341"/>
      <c r="HN7508" s="341"/>
    </row>
    <row r="7509" spans="220:222" x14ac:dyDescent="0.3">
      <c r="HL7509" s="341"/>
      <c r="HM7509" s="341"/>
      <c r="HN7509" s="341"/>
    </row>
    <row r="7510" spans="220:222" x14ac:dyDescent="0.3">
      <c r="HL7510" s="341"/>
      <c r="HM7510" s="341"/>
      <c r="HN7510" s="341"/>
    </row>
    <row r="7511" spans="220:222" x14ac:dyDescent="0.3">
      <c r="HL7511" s="341"/>
      <c r="HM7511" s="341"/>
      <c r="HN7511" s="341"/>
    </row>
    <row r="7512" spans="220:222" x14ac:dyDescent="0.3">
      <c r="HL7512" s="341"/>
      <c r="HM7512" s="341"/>
      <c r="HN7512" s="341"/>
    </row>
    <row r="7513" spans="220:222" x14ac:dyDescent="0.3">
      <c r="HL7513" s="341"/>
      <c r="HM7513" s="341"/>
      <c r="HN7513" s="341"/>
    </row>
    <row r="7514" spans="220:222" x14ac:dyDescent="0.3">
      <c r="HL7514" s="341"/>
      <c r="HM7514" s="341"/>
      <c r="HN7514" s="341"/>
    </row>
    <row r="7515" spans="220:222" x14ac:dyDescent="0.3">
      <c r="HL7515" s="341"/>
      <c r="HM7515" s="341"/>
      <c r="HN7515" s="341"/>
    </row>
    <row r="7516" spans="220:222" x14ac:dyDescent="0.3">
      <c r="HL7516" s="341"/>
      <c r="HM7516" s="341"/>
      <c r="HN7516" s="341"/>
    </row>
    <row r="7517" spans="220:222" x14ac:dyDescent="0.3">
      <c r="HL7517" s="341"/>
      <c r="HM7517" s="341"/>
      <c r="HN7517" s="341"/>
    </row>
    <row r="7518" spans="220:222" x14ac:dyDescent="0.3">
      <c r="HL7518" s="341"/>
      <c r="HM7518" s="341"/>
      <c r="HN7518" s="341"/>
    </row>
    <row r="7519" spans="220:222" x14ac:dyDescent="0.3">
      <c r="HL7519" s="341"/>
      <c r="HM7519" s="341"/>
      <c r="HN7519" s="341"/>
    </row>
    <row r="7520" spans="220:222" x14ac:dyDescent="0.3">
      <c r="HL7520" s="341"/>
      <c r="HM7520" s="341"/>
      <c r="HN7520" s="341"/>
    </row>
    <row r="7521" spans="220:222" x14ac:dyDescent="0.3">
      <c r="HL7521" s="341"/>
      <c r="HM7521" s="341"/>
      <c r="HN7521" s="341"/>
    </row>
    <row r="7522" spans="220:222" x14ac:dyDescent="0.3">
      <c r="HL7522" s="341"/>
      <c r="HM7522" s="341"/>
      <c r="HN7522" s="341"/>
    </row>
    <row r="7523" spans="220:222" x14ac:dyDescent="0.3">
      <c r="HL7523" s="341"/>
      <c r="HM7523" s="341"/>
      <c r="HN7523" s="341"/>
    </row>
    <row r="7524" spans="220:222" x14ac:dyDescent="0.3">
      <c r="HL7524" s="341"/>
      <c r="HM7524" s="341"/>
      <c r="HN7524" s="341"/>
    </row>
    <row r="7525" spans="220:222" x14ac:dyDescent="0.3">
      <c r="HL7525" s="341"/>
      <c r="HM7525" s="341"/>
      <c r="HN7525" s="341"/>
    </row>
    <row r="7526" spans="220:222" x14ac:dyDescent="0.3">
      <c r="HL7526" s="341"/>
      <c r="HM7526" s="341"/>
      <c r="HN7526" s="341"/>
    </row>
    <row r="7527" spans="220:222" x14ac:dyDescent="0.3">
      <c r="HL7527" s="341"/>
      <c r="HM7527" s="341"/>
      <c r="HN7527" s="341"/>
    </row>
    <row r="7528" spans="220:222" x14ac:dyDescent="0.3">
      <c r="HL7528" s="341"/>
      <c r="HM7528" s="341"/>
      <c r="HN7528" s="341"/>
    </row>
    <row r="7529" spans="220:222" x14ac:dyDescent="0.3">
      <c r="HL7529" s="341"/>
      <c r="HM7529" s="341"/>
      <c r="HN7529" s="341"/>
    </row>
    <row r="7530" spans="220:222" x14ac:dyDescent="0.3">
      <c r="HL7530" s="341"/>
      <c r="HM7530" s="341"/>
      <c r="HN7530" s="341"/>
    </row>
    <row r="7531" spans="220:222" x14ac:dyDescent="0.3">
      <c r="HL7531" s="341"/>
      <c r="HM7531" s="341"/>
      <c r="HN7531" s="341"/>
    </row>
    <row r="7532" spans="220:222" x14ac:dyDescent="0.3">
      <c r="HL7532" s="341"/>
      <c r="HM7532" s="341"/>
      <c r="HN7532" s="341"/>
    </row>
    <row r="7533" spans="220:222" x14ac:dyDescent="0.3">
      <c r="HL7533" s="341"/>
      <c r="HM7533" s="341"/>
      <c r="HN7533" s="341"/>
    </row>
    <row r="7534" spans="220:222" x14ac:dyDescent="0.3">
      <c r="HL7534" s="341"/>
      <c r="HM7534" s="341"/>
      <c r="HN7534" s="341"/>
    </row>
    <row r="7535" spans="220:222" x14ac:dyDescent="0.3">
      <c r="HL7535" s="341"/>
      <c r="HM7535" s="341"/>
      <c r="HN7535" s="341"/>
    </row>
    <row r="7536" spans="220:222" x14ac:dyDescent="0.3">
      <c r="HL7536" s="341"/>
      <c r="HM7536" s="341"/>
      <c r="HN7536" s="341"/>
    </row>
    <row r="7537" spans="220:222" x14ac:dyDescent="0.3">
      <c r="HL7537" s="341"/>
      <c r="HM7537" s="341"/>
      <c r="HN7537" s="341"/>
    </row>
    <row r="7538" spans="220:222" x14ac:dyDescent="0.3">
      <c r="HL7538" s="341"/>
      <c r="HM7538" s="341"/>
      <c r="HN7538" s="341"/>
    </row>
    <row r="7539" spans="220:222" x14ac:dyDescent="0.3">
      <c r="HL7539" s="341"/>
      <c r="HM7539" s="341"/>
      <c r="HN7539" s="341"/>
    </row>
    <row r="7540" spans="220:222" x14ac:dyDescent="0.3">
      <c r="HL7540" s="341"/>
      <c r="HM7540" s="341"/>
      <c r="HN7540" s="341"/>
    </row>
    <row r="7541" spans="220:222" x14ac:dyDescent="0.3">
      <c r="HL7541" s="341"/>
      <c r="HM7541" s="341"/>
      <c r="HN7541" s="341"/>
    </row>
    <row r="7542" spans="220:222" x14ac:dyDescent="0.3">
      <c r="HL7542" s="341"/>
      <c r="HM7542" s="341"/>
      <c r="HN7542" s="341"/>
    </row>
    <row r="7543" spans="220:222" x14ac:dyDescent="0.3">
      <c r="HL7543" s="341"/>
      <c r="HM7543" s="341"/>
      <c r="HN7543" s="341"/>
    </row>
    <row r="7544" spans="220:222" x14ac:dyDescent="0.3">
      <c r="HL7544" s="341"/>
      <c r="HM7544" s="341"/>
      <c r="HN7544" s="341"/>
    </row>
    <row r="7545" spans="220:222" x14ac:dyDescent="0.3">
      <c r="HL7545" s="341"/>
      <c r="HM7545" s="341"/>
      <c r="HN7545" s="341"/>
    </row>
    <row r="7546" spans="220:222" x14ac:dyDescent="0.3">
      <c r="HL7546" s="341"/>
      <c r="HM7546" s="341"/>
      <c r="HN7546" s="341"/>
    </row>
    <row r="7547" spans="220:222" x14ac:dyDescent="0.3">
      <c r="HL7547" s="341"/>
      <c r="HM7547" s="341"/>
      <c r="HN7547" s="341"/>
    </row>
    <row r="7548" spans="220:222" x14ac:dyDescent="0.3">
      <c r="HL7548" s="341"/>
      <c r="HM7548" s="341"/>
      <c r="HN7548" s="341"/>
    </row>
    <row r="7549" spans="220:222" x14ac:dyDescent="0.3">
      <c r="HL7549" s="341"/>
      <c r="HM7549" s="341"/>
      <c r="HN7549" s="341"/>
    </row>
    <row r="7550" spans="220:222" x14ac:dyDescent="0.3">
      <c r="HL7550" s="341"/>
      <c r="HM7550" s="341"/>
      <c r="HN7550" s="341"/>
    </row>
    <row r="7551" spans="220:222" x14ac:dyDescent="0.3">
      <c r="HL7551" s="341"/>
      <c r="HM7551" s="341"/>
      <c r="HN7551" s="341"/>
    </row>
    <row r="7552" spans="220:222" x14ac:dyDescent="0.3">
      <c r="HL7552" s="341"/>
      <c r="HM7552" s="341"/>
      <c r="HN7552" s="341"/>
    </row>
    <row r="7553" spans="220:222" x14ac:dyDescent="0.3">
      <c r="HL7553" s="341"/>
      <c r="HM7553" s="341"/>
      <c r="HN7553" s="341"/>
    </row>
    <row r="7554" spans="220:222" x14ac:dyDescent="0.3">
      <c r="HL7554" s="341"/>
      <c r="HM7554" s="341"/>
      <c r="HN7554" s="341"/>
    </row>
    <row r="7555" spans="220:222" x14ac:dyDescent="0.3">
      <c r="HL7555" s="341"/>
      <c r="HM7555" s="341"/>
      <c r="HN7555" s="341"/>
    </row>
    <row r="7556" spans="220:222" x14ac:dyDescent="0.3">
      <c r="HL7556" s="341"/>
      <c r="HM7556" s="341"/>
      <c r="HN7556" s="341"/>
    </row>
    <row r="7557" spans="220:222" x14ac:dyDescent="0.3">
      <c r="HL7557" s="341"/>
      <c r="HM7557" s="341"/>
      <c r="HN7557" s="341"/>
    </row>
    <row r="7558" spans="220:222" x14ac:dyDescent="0.3">
      <c r="HL7558" s="341"/>
      <c r="HM7558" s="341"/>
      <c r="HN7558" s="341"/>
    </row>
    <row r="7559" spans="220:222" x14ac:dyDescent="0.3">
      <c r="HL7559" s="341"/>
      <c r="HM7559" s="341"/>
      <c r="HN7559" s="341"/>
    </row>
    <row r="7560" spans="220:222" x14ac:dyDescent="0.3">
      <c r="HL7560" s="341"/>
      <c r="HM7560" s="341"/>
      <c r="HN7560" s="341"/>
    </row>
    <row r="7561" spans="220:222" x14ac:dyDescent="0.3">
      <c r="HL7561" s="341"/>
      <c r="HM7561" s="341"/>
      <c r="HN7561" s="341"/>
    </row>
    <row r="7562" spans="220:222" x14ac:dyDescent="0.3">
      <c r="HL7562" s="341"/>
      <c r="HM7562" s="341"/>
      <c r="HN7562" s="341"/>
    </row>
    <row r="7563" spans="220:222" x14ac:dyDescent="0.3">
      <c r="HL7563" s="341"/>
      <c r="HM7563" s="341"/>
      <c r="HN7563" s="341"/>
    </row>
    <row r="7564" spans="220:222" x14ac:dyDescent="0.3">
      <c r="HL7564" s="341"/>
      <c r="HM7564" s="341"/>
      <c r="HN7564" s="341"/>
    </row>
    <row r="7565" spans="220:222" x14ac:dyDescent="0.3">
      <c r="HL7565" s="341"/>
      <c r="HM7565" s="341"/>
      <c r="HN7565" s="341"/>
    </row>
    <row r="7566" spans="220:222" x14ac:dyDescent="0.3">
      <c r="HL7566" s="341"/>
      <c r="HM7566" s="341"/>
      <c r="HN7566" s="341"/>
    </row>
    <row r="7567" spans="220:222" x14ac:dyDescent="0.3">
      <c r="HL7567" s="341"/>
      <c r="HM7567" s="341"/>
      <c r="HN7567" s="341"/>
    </row>
    <row r="7568" spans="220:222" x14ac:dyDescent="0.3">
      <c r="HL7568" s="341"/>
      <c r="HM7568" s="341"/>
      <c r="HN7568" s="341"/>
    </row>
    <row r="7569" spans="220:222" x14ac:dyDescent="0.3">
      <c r="HL7569" s="341"/>
      <c r="HM7569" s="341"/>
      <c r="HN7569" s="341"/>
    </row>
    <row r="7570" spans="220:222" x14ac:dyDescent="0.3">
      <c r="HL7570" s="341"/>
      <c r="HM7570" s="341"/>
      <c r="HN7570" s="341"/>
    </row>
    <row r="7571" spans="220:222" x14ac:dyDescent="0.3">
      <c r="HL7571" s="341"/>
      <c r="HM7571" s="341"/>
      <c r="HN7571" s="341"/>
    </row>
    <row r="7572" spans="220:222" x14ac:dyDescent="0.3">
      <c r="HL7572" s="341"/>
      <c r="HM7572" s="341"/>
      <c r="HN7572" s="341"/>
    </row>
    <row r="7573" spans="220:222" x14ac:dyDescent="0.3">
      <c r="HL7573" s="341"/>
      <c r="HM7573" s="341"/>
      <c r="HN7573" s="341"/>
    </row>
    <row r="7574" spans="220:222" x14ac:dyDescent="0.3">
      <c r="HL7574" s="341"/>
      <c r="HM7574" s="341"/>
      <c r="HN7574" s="341"/>
    </row>
    <row r="7575" spans="220:222" x14ac:dyDescent="0.3">
      <c r="HL7575" s="341"/>
      <c r="HM7575" s="341"/>
      <c r="HN7575" s="341"/>
    </row>
    <row r="7576" spans="220:222" x14ac:dyDescent="0.3">
      <c r="HL7576" s="341"/>
      <c r="HM7576" s="341"/>
      <c r="HN7576" s="341"/>
    </row>
    <row r="7577" spans="220:222" x14ac:dyDescent="0.3">
      <c r="HL7577" s="341"/>
      <c r="HM7577" s="341"/>
      <c r="HN7577" s="341"/>
    </row>
    <row r="7578" spans="220:222" x14ac:dyDescent="0.3">
      <c r="HL7578" s="341"/>
      <c r="HM7578" s="341"/>
      <c r="HN7578" s="341"/>
    </row>
    <row r="7579" spans="220:222" x14ac:dyDescent="0.3">
      <c r="HL7579" s="341"/>
      <c r="HM7579" s="341"/>
      <c r="HN7579" s="341"/>
    </row>
    <row r="7580" spans="220:222" x14ac:dyDescent="0.3">
      <c r="HL7580" s="341"/>
      <c r="HM7580" s="341"/>
      <c r="HN7580" s="341"/>
    </row>
    <row r="7581" spans="220:222" x14ac:dyDescent="0.3">
      <c r="HL7581" s="341"/>
      <c r="HM7581" s="341"/>
      <c r="HN7581" s="341"/>
    </row>
    <row r="7582" spans="220:222" x14ac:dyDescent="0.3">
      <c r="HL7582" s="341"/>
      <c r="HM7582" s="341"/>
      <c r="HN7582" s="341"/>
    </row>
    <row r="7583" spans="220:222" x14ac:dyDescent="0.3">
      <c r="HL7583" s="341"/>
      <c r="HM7583" s="341"/>
      <c r="HN7583" s="341"/>
    </row>
    <row r="7584" spans="220:222" x14ac:dyDescent="0.3">
      <c r="HL7584" s="341"/>
      <c r="HM7584" s="341"/>
      <c r="HN7584" s="341"/>
    </row>
    <row r="7585" spans="220:222" x14ac:dyDescent="0.3">
      <c r="HL7585" s="341"/>
      <c r="HM7585" s="341"/>
      <c r="HN7585" s="341"/>
    </row>
    <row r="7586" spans="220:222" x14ac:dyDescent="0.3">
      <c r="HL7586" s="341"/>
      <c r="HM7586" s="341"/>
      <c r="HN7586" s="341"/>
    </row>
    <row r="7587" spans="220:222" x14ac:dyDescent="0.3">
      <c r="HL7587" s="341"/>
      <c r="HM7587" s="341"/>
      <c r="HN7587" s="341"/>
    </row>
    <row r="7588" spans="220:222" x14ac:dyDescent="0.3">
      <c r="HL7588" s="341"/>
      <c r="HM7588" s="341"/>
      <c r="HN7588" s="341"/>
    </row>
    <row r="7589" spans="220:222" x14ac:dyDescent="0.3">
      <c r="HL7589" s="341"/>
      <c r="HM7589" s="341"/>
      <c r="HN7589" s="341"/>
    </row>
    <row r="7590" spans="220:222" x14ac:dyDescent="0.3">
      <c r="HL7590" s="341"/>
      <c r="HM7590" s="341"/>
      <c r="HN7590" s="341"/>
    </row>
    <row r="7591" spans="220:222" x14ac:dyDescent="0.3">
      <c r="HL7591" s="341"/>
      <c r="HM7591" s="341"/>
      <c r="HN7591" s="341"/>
    </row>
    <row r="7592" spans="220:222" x14ac:dyDescent="0.3">
      <c r="HL7592" s="341"/>
      <c r="HM7592" s="341"/>
      <c r="HN7592" s="341"/>
    </row>
    <row r="7593" spans="220:222" x14ac:dyDescent="0.3">
      <c r="HL7593" s="341"/>
      <c r="HM7593" s="341"/>
      <c r="HN7593" s="341"/>
    </row>
    <row r="7594" spans="220:222" x14ac:dyDescent="0.3">
      <c r="HL7594" s="341"/>
      <c r="HM7594" s="341"/>
      <c r="HN7594" s="341"/>
    </row>
    <row r="7595" spans="220:222" x14ac:dyDescent="0.3">
      <c r="HL7595" s="341"/>
      <c r="HM7595" s="341"/>
      <c r="HN7595" s="341"/>
    </row>
    <row r="7596" spans="220:222" x14ac:dyDescent="0.3">
      <c r="HL7596" s="341"/>
      <c r="HM7596" s="341"/>
      <c r="HN7596" s="341"/>
    </row>
    <row r="7597" spans="220:222" x14ac:dyDescent="0.3">
      <c r="HL7597" s="341"/>
      <c r="HM7597" s="341"/>
      <c r="HN7597" s="341"/>
    </row>
    <row r="7598" spans="220:222" x14ac:dyDescent="0.3">
      <c r="HL7598" s="341"/>
      <c r="HM7598" s="341"/>
      <c r="HN7598" s="341"/>
    </row>
    <row r="7599" spans="220:222" x14ac:dyDescent="0.3">
      <c r="HL7599" s="341"/>
      <c r="HM7599" s="341"/>
      <c r="HN7599" s="341"/>
    </row>
    <row r="7600" spans="220:222" x14ac:dyDescent="0.3">
      <c r="HL7600" s="341"/>
      <c r="HM7600" s="341"/>
      <c r="HN7600" s="341"/>
    </row>
    <row r="7601" spans="220:222" x14ac:dyDescent="0.3">
      <c r="HL7601" s="341"/>
      <c r="HM7601" s="341"/>
      <c r="HN7601" s="341"/>
    </row>
    <row r="7602" spans="220:222" x14ac:dyDescent="0.3">
      <c r="HL7602" s="341"/>
      <c r="HM7602" s="341"/>
      <c r="HN7602" s="341"/>
    </row>
    <row r="7603" spans="220:222" x14ac:dyDescent="0.3">
      <c r="HL7603" s="341"/>
      <c r="HM7603" s="341"/>
      <c r="HN7603" s="341"/>
    </row>
    <row r="7604" spans="220:222" x14ac:dyDescent="0.3">
      <c r="HL7604" s="341"/>
      <c r="HM7604" s="341"/>
      <c r="HN7604" s="341"/>
    </row>
    <row r="7605" spans="220:222" x14ac:dyDescent="0.3">
      <c r="HL7605" s="341"/>
      <c r="HM7605" s="341"/>
      <c r="HN7605" s="341"/>
    </row>
    <row r="7606" spans="220:222" x14ac:dyDescent="0.3">
      <c r="HL7606" s="341"/>
      <c r="HM7606" s="341"/>
      <c r="HN7606" s="341"/>
    </row>
    <row r="7607" spans="220:222" x14ac:dyDescent="0.3">
      <c r="HL7607" s="341"/>
      <c r="HM7607" s="341"/>
      <c r="HN7607" s="341"/>
    </row>
    <row r="7608" spans="220:222" x14ac:dyDescent="0.3">
      <c r="HL7608" s="341"/>
      <c r="HM7608" s="341"/>
      <c r="HN7608" s="341"/>
    </row>
    <row r="7609" spans="220:222" x14ac:dyDescent="0.3">
      <c r="HL7609" s="341"/>
      <c r="HM7609" s="341"/>
      <c r="HN7609" s="341"/>
    </row>
    <row r="7610" spans="220:222" x14ac:dyDescent="0.3">
      <c r="HL7610" s="341"/>
      <c r="HM7610" s="341"/>
      <c r="HN7610" s="341"/>
    </row>
    <row r="7611" spans="220:222" x14ac:dyDescent="0.3">
      <c r="HL7611" s="341"/>
      <c r="HM7611" s="341"/>
      <c r="HN7611" s="341"/>
    </row>
    <row r="7612" spans="220:222" x14ac:dyDescent="0.3">
      <c r="HL7612" s="341"/>
      <c r="HM7612" s="341"/>
      <c r="HN7612" s="341"/>
    </row>
    <row r="7613" spans="220:222" x14ac:dyDescent="0.3">
      <c r="HL7613" s="341"/>
      <c r="HM7613" s="341"/>
      <c r="HN7613" s="341"/>
    </row>
    <row r="7614" spans="220:222" x14ac:dyDescent="0.3">
      <c r="HL7614" s="341"/>
      <c r="HM7614" s="341"/>
      <c r="HN7614" s="341"/>
    </row>
    <row r="7615" spans="220:222" x14ac:dyDescent="0.3">
      <c r="HL7615" s="341"/>
      <c r="HM7615" s="341"/>
      <c r="HN7615" s="341"/>
    </row>
    <row r="7616" spans="220:222" x14ac:dyDescent="0.3">
      <c r="HL7616" s="341"/>
      <c r="HM7616" s="341"/>
      <c r="HN7616" s="341"/>
    </row>
    <row r="7617" spans="220:222" x14ac:dyDescent="0.3">
      <c r="HL7617" s="341"/>
      <c r="HM7617" s="341"/>
      <c r="HN7617" s="341"/>
    </row>
    <row r="7618" spans="220:222" x14ac:dyDescent="0.3">
      <c r="HL7618" s="341"/>
      <c r="HM7618" s="341"/>
      <c r="HN7618" s="341"/>
    </row>
    <row r="7619" spans="220:222" x14ac:dyDescent="0.3">
      <c r="HL7619" s="341"/>
      <c r="HM7619" s="341"/>
      <c r="HN7619" s="341"/>
    </row>
    <row r="7620" spans="220:222" x14ac:dyDescent="0.3">
      <c r="HL7620" s="341"/>
      <c r="HM7620" s="341"/>
      <c r="HN7620" s="341"/>
    </row>
    <row r="7621" spans="220:222" x14ac:dyDescent="0.3">
      <c r="HL7621" s="341"/>
      <c r="HM7621" s="341"/>
      <c r="HN7621" s="341"/>
    </row>
    <row r="7622" spans="220:222" x14ac:dyDescent="0.3">
      <c r="HL7622" s="341"/>
      <c r="HM7622" s="341"/>
      <c r="HN7622" s="341"/>
    </row>
    <row r="7623" spans="220:222" x14ac:dyDescent="0.3">
      <c r="HL7623" s="341"/>
      <c r="HM7623" s="341"/>
      <c r="HN7623" s="341"/>
    </row>
    <row r="7624" spans="220:222" x14ac:dyDescent="0.3">
      <c r="HL7624" s="341"/>
      <c r="HM7624" s="341"/>
      <c r="HN7624" s="341"/>
    </row>
    <row r="7625" spans="220:222" x14ac:dyDescent="0.3">
      <c r="HL7625" s="341"/>
      <c r="HM7625" s="341"/>
      <c r="HN7625" s="341"/>
    </row>
    <row r="7626" spans="220:222" x14ac:dyDescent="0.3">
      <c r="HL7626" s="341"/>
      <c r="HM7626" s="341"/>
      <c r="HN7626" s="341"/>
    </row>
    <row r="7627" spans="220:222" x14ac:dyDescent="0.3">
      <c r="HL7627" s="341"/>
      <c r="HM7627" s="341"/>
      <c r="HN7627" s="341"/>
    </row>
    <row r="7628" spans="220:222" x14ac:dyDescent="0.3">
      <c r="HL7628" s="341"/>
      <c r="HM7628" s="341"/>
      <c r="HN7628" s="341"/>
    </row>
    <row r="7629" spans="220:222" x14ac:dyDescent="0.3">
      <c r="HL7629" s="341"/>
      <c r="HM7629" s="341"/>
      <c r="HN7629" s="341"/>
    </row>
    <row r="7630" spans="220:222" x14ac:dyDescent="0.3">
      <c r="HL7630" s="341"/>
      <c r="HM7630" s="341"/>
      <c r="HN7630" s="341"/>
    </row>
    <row r="7631" spans="220:222" x14ac:dyDescent="0.3">
      <c r="HL7631" s="341"/>
      <c r="HM7631" s="341"/>
      <c r="HN7631" s="341"/>
    </row>
    <row r="7632" spans="220:222" x14ac:dyDescent="0.3">
      <c r="HL7632" s="341"/>
      <c r="HM7632" s="341"/>
      <c r="HN7632" s="341"/>
    </row>
    <row r="7633" spans="220:222" x14ac:dyDescent="0.3">
      <c r="HL7633" s="341"/>
      <c r="HM7633" s="341"/>
      <c r="HN7633" s="341"/>
    </row>
    <row r="7634" spans="220:222" x14ac:dyDescent="0.3">
      <c r="HL7634" s="341"/>
      <c r="HM7634" s="341"/>
      <c r="HN7634" s="341"/>
    </row>
    <row r="7635" spans="220:222" x14ac:dyDescent="0.3">
      <c r="HL7635" s="341"/>
      <c r="HM7635" s="341"/>
      <c r="HN7635" s="341"/>
    </row>
    <row r="7636" spans="220:222" x14ac:dyDescent="0.3">
      <c r="HL7636" s="341"/>
      <c r="HM7636" s="341"/>
      <c r="HN7636" s="341"/>
    </row>
    <row r="7637" spans="220:222" x14ac:dyDescent="0.3">
      <c r="HL7637" s="341"/>
      <c r="HM7637" s="341"/>
      <c r="HN7637" s="341"/>
    </row>
    <row r="7638" spans="220:222" x14ac:dyDescent="0.3">
      <c r="HL7638" s="341"/>
      <c r="HM7638" s="341"/>
      <c r="HN7638" s="341"/>
    </row>
    <row r="7639" spans="220:222" x14ac:dyDescent="0.3">
      <c r="HL7639" s="341"/>
      <c r="HM7639" s="341"/>
      <c r="HN7639" s="341"/>
    </row>
    <row r="7640" spans="220:222" x14ac:dyDescent="0.3">
      <c r="HL7640" s="341"/>
      <c r="HM7640" s="341"/>
      <c r="HN7640" s="341"/>
    </row>
    <row r="7641" spans="220:222" x14ac:dyDescent="0.3">
      <c r="HL7641" s="341"/>
      <c r="HM7641" s="341"/>
      <c r="HN7641" s="341"/>
    </row>
    <row r="7642" spans="220:222" x14ac:dyDescent="0.3">
      <c r="HL7642" s="341"/>
      <c r="HM7642" s="341"/>
      <c r="HN7642" s="341"/>
    </row>
    <row r="7643" spans="220:222" x14ac:dyDescent="0.3">
      <c r="HL7643" s="341"/>
      <c r="HM7643" s="341"/>
      <c r="HN7643" s="341"/>
    </row>
    <row r="7644" spans="220:222" x14ac:dyDescent="0.3">
      <c r="HL7644" s="341"/>
      <c r="HM7644" s="341"/>
      <c r="HN7644" s="341"/>
    </row>
    <row r="7645" spans="220:222" x14ac:dyDescent="0.3">
      <c r="HL7645" s="341"/>
      <c r="HM7645" s="341"/>
      <c r="HN7645" s="341"/>
    </row>
    <row r="7646" spans="220:222" x14ac:dyDescent="0.3">
      <c r="HL7646" s="341"/>
      <c r="HM7646" s="341"/>
      <c r="HN7646" s="341"/>
    </row>
    <row r="7647" spans="220:222" x14ac:dyDescent="0.3">
      <c r="HL7647" s="341"/>
      <c r="HM7647" s="341"/>
      <c r="HN7647" s="341"/>
    </row>
    <row r="7648" spans="220:222" x14ac:dyDescent="0.3">
      <c r="HL7648" s="341"/>
      <c r="HM7648" s="341"/>
      <c r="HN7648" s="341"/>
    </row>
    <row r="7649" spans="220:222" x14ac:dyDescent="0.3">
      <c r="HL7649" s="341"/>
      <c r="HM7649" s="341"/>
      <c r="HN7649" s="341"/>
    </row>
    <row r="7650" spans="220:222" x14ac:dyDescent="0.3">
      <c r="HL7650" s="341"/>
      <c r="HM7650" s="341"/>
      <c r="HN7650" s="341"/>
    </row>
    <row r="7651" spans="220:222" x14ac:dyDescent="0.3">
      <c r="HL7651" s="341"/>
      <c r="HM7651" s="341"/>
      <c r="HN7651" s="341"/>
    </row>
    <row r="7652" spans="220:222" x14ac:dyDescent="0.3">
      <c r="HL7652" s="341"/>
      <c r="HM7652" s="341"/>
      <c r="HN7652" s="341"/>
    </row>
    <row r="7653" spans="220:222" x14ac:dyDescent="0.3">
      <c r="HL7653" s="341"/>
      <c r="HM7653" s="341"/>
      <c r="HN7653" s="341"/>
    </row>
    <row r="7654" spans="220:222" x14ac:dyDescent="0.3">
      <c r="HL7654" s="341"/>
      <c r="HM7654" s="341"/>
      <c r="HN7654" s="341"/>
    </row>
    <row r="7655" spans="220:222" x14ac:dyDescent="0.3">
      <c r="HL7655" s="341"/>
      <c r="HM7655" s="341"/>
      <c r="HN7655" s="341"/>
    </row>
    <row r="7656" spans="220:222" x14ac:dyDescent="0.3">
      <c r="HL7656" s="341"/>
      <c r="HM7656" s="341"/>
      <c r="HN7656" s="341"/>
    </row>
    <row r="7657" spans="220:222" x14ac:dyDescent="0.3">
      <c r="HL7657" s="341"/>
      <c r="HM7657" s="341"/>
      <c r="HN7657" s="341"/>
    </row>
    <row r="7658" spans="220:222" x14ac:dyDescent="0.3">
      <c r="HL7658" s="341"/>
      <c r="HM7658" s="341"/>
      <c r="HN7658" s="341"/>
    </row>
    <row r="7659" spans="220:222" x14ac:dyDescent="0.3">
      <c r="HL7659" s="341"/>
      <c r="HM7659" s="341"/>
      <c r="HN7659" s="341"/>
    </row>
    <row r="7660" spans="220:222" x14ac:dyDescent="0.3">
      <c r="HL7660" s="341"/>
      <c r="HM7660" s="341"/>
      <c r="HN7660" s="341"/>
    </row>
    <row r="7661" spans="220:222" x14ac:dyDescent="0.3">
      <c r="HL7661" s="341"/>
      <c r="HM7661" s="341"/>
      <c r="HN7661" s="341"/>
    </row>
    <row r="7662" spans="220:222" x14ac:dyDescent="0.3">
      <c r="HL7662" s="341"/>
      <c r="HM7662" s="341"/>
      <c r="HN7662" s="341"/>
    </row>
    <row r="7663" spans="220:222" x14ac:dyDescent="0.3">
      <c r="HL7663" s="341"/>
      <c r="HM7663" s="341"/>
      <c r="HN7663" s="341"/>
    </row>
    <row r="7664" spans="220:222" x14ac:dyDescent="0.3">
      <c r="HL7664" s="341"/>
      <c r="HM7664" s="341"/>
      <c r="HN7664" s="341"/>
    </row>
    <row r="7665" spans="220:222" x14ac:dyDescent="0.3">
      <c r="HL7665" s="341"/>
      <c r="HM7665" s="341"/>
      <c r="HN7665" s="341"/>
    </row>
    <row r="7666" spans="220:222" x14ac:dyDescent="0.3">
      <c r="HL7666" s="341"/>
      <c r="HM7666" s="341"/>
      <c r="HN7666" s="341"/>
    </row>
    <row r="7667" spans="220:222" x14ac:dyDescent="0.3">
      <c r="HL7667" s="341"/>
      <c r="HM7667" s="341"/>
      <c r="HN7667" s="341"/>
    </row>
    <row r="7668" spans="220:222" x14ac:dyDescent="0.3">
      <c r="HL7668" s="341"/>
      <c r="HM7668" s="341"/>
      <c r="HN7668" s="341"/>
    </row>
    <row r="7669" spans="220:222" x14ac:dyDescent="0.3">
      <c r="HL7669" s="341"/>
      <c r="HM7669" s="341"/>
      <c r="HN7669" s="341"/>
    </row>
    <row r="7670" spans="220:222" x14ac:dyDescent="0.3">
      <c r="HL7670" s="341"/>
      <c r="HM7670" s="341"/>
      <c r="HN7670" s="341"/>
    </row>
    <row r="7671" spans="220:222" x14ac:dyDescent="0.3">
      <c r="HL7671" s="341"/>
      <c r="HM7671" s="341"/>
      <c r="HN7671" s="341"/>
    </row>
    <row r="7672" spans="220:222" x14ac:dyDescent="0.3">
      <c r="HL7672" s="341"/>
      <c r="HM7672" s="341"/>
      <c r="HN7672" s="341"/>
    </row>
    <row r="7673" spans="220:222" x14ac:dyDescent="0.3">
      <c r="HL7673" s="341"/>
      <c r="HM7673" s="341"/>
      <c r="HN7673" s="341"/>
    </row>
    <row r="7674" spans="220:222" x14ac:dyDescent="0.3">
      <c r="HL7674" s="341"/>
      <c r="HM7674" s="341"/>
      <c r="HN7674" s="341"/>
    </row>
    <row r="7675" spans="220:222" x14ac:dyDescent="0.3">
      <c r="HL7675" s="341"/>
      <c r="HM7675" s="341"/>
      <c r="HN7675" s="341"/>
    </row>
    <row r="7676" spans="220:222" x14ac:dyDescent="0.3">
      <c r="HL7676" s="341"/>
      <c r="HM7676" s="341"/>
      <c r="HN7676" s="341"/>
    </row>
    <row r="7677" spans="220:222" x14ac:dyDescent="0.3">
      <c r="HL7677" s="341"/>
      <c r="HM7677" s="341"/>
      <c r="HN7677" s="341"/>
    </row>
    <row r="7678" spans="220:222" x14ac:dyDescent="0.3">
      <c r="HL7678" s="341"/>
      <c r="HM7678" s="341"/>
      <c r="HN7678" s="341"/>
    </row>
    <row r="7679" spans="220:222" x14ac:dyDescent="0.3">
      <c r="HL7679" s="341"/>
      <c r="HM7679" s="341"/>
      <c r="HN7679" s="341"/>
    </row>
    <row r="7680" spans="220:222" x14ac:dyDescent="0.3">
      <c r="HL7680" s="341"/>
      <c r="HM7680" s="341"/>
      <c r="HN7680" s="341"/>
    </row>
    <row r="7681" spans="220:222" x14ac:dyDescent="0.3">
      <c r="HL7681" s="341"/>
      <c r="HM7681" s="341"/>
      <c r="HN7681" s="341"/>
    </row>
    <row r="7682" spans="220:222" x14ac:dyDescent="0.3">
      <c r="HL7682" s="341"/>
      <c r="HM7682" s="341"/>
      <c r="HN7682" s="341"/>
    </row>
    <row r="7683" spans="220:222" x14ac:dyDescent="0.3">
      <c r="HL7683" s="341"/>
      <c r="HM7683" s="341"/>
      <c r="HN7683" s="341"/>
    </row>
    <row r="7684" spans="220:222" x14ac:dyDescent="0.3">
      <c r="HL7684" s="341"/>
      <c r="HM7684" s="341"/>
      <c r="HN7684" s="341"/>
    </row>
    <row r="7685" spans="220:222" x14ac:dyDescent="0.3">
      <c r="HL7685" s="341"/>
      <c r="HM7685" s="341"/>
      <c r="HN7685" s="341"/>
    </row>
    <row r="7686" spans="220:222" x14ac:dyDescent="0.3">
      <c r="HL7686" s="341"/>
      <c r="HM7686" s="341"/>
      <c r="HN7686" s="341"/>
    </row>
    <row r="7687" spans="220:222" x14ac:dyDescent="0.3">
      <c r="HL7687" s="341"/>
      <c r="HM7687" s="341"/>
      <c r="HN7687" s="341"/>
    </row>
    <row r="7688" spans="220:222" x14ac:dyDescent="0.3">
      <c r="HL7688" s="341"/>
      <c r="HM7688" s="341"/>
      <c r="HN7688" s="341"/>
    </row>
    <row r="7689" spans="220:222" x14ac:dyDescent="0.3">
      <c r="HL7689" s="341"/>
      <c r="HM7689" s="341"/>
      <c r="HN7689" s="341"/>
    </row>
    <row r="7690" spans="220:222" x14ac:dyDescent="0.3">
      <c r="HL7690" s="341"/>
      <c r="HM7690" s="341"/>
      <c r="HN7690" s="341"/>
    </row>
    <row r="7691" spans="220:222" x14ac:dyDescent="0.3">
      <c r="HL7691" s="341"/>
      <c r="HM7691" s="341"/>
      <c r="HN7691" s="341"/>
    </row>
    <row r="7692" spans="220:222" x14ac:dyDescent="0.3">
      <c r="HL7692" s="341"/>
      <c r="HM7692" s="341"/>
      <c r="HN7692" s="341"/>
    </row>
    <row r="7693" spans="220:222" x14ac:dyDescent="0.3">
      <c r="HL7693" s="341"/>
      <c r="HM7693" s="341"/>
      <c r="HN7693" s="341"/>
    </row>
    <row r="7694" spans="220:222" x14ac:dyDescent="0.3">
      <c r="HL7694" s="341"/>
      <c r="HM7694" s="341"/>
      <c r="HN7694" s="341"/>
    </row>
    <row r="7695" spans="220:222" x14ac:dyDescent="0.3">
      <c r="HL7695" s="341"/>
      <c r="HM7695" s="341"/>
      <c r="HN7695" s="341"/>
    </row>
    <row r="7696" spans="220:222" x14ac:dyDescent="0.3">
      <c r="HL7696" s="341"/>
      <c r="HM7696" s="341"/>
      <c r="HN7696" s="341"/>
    </row>
    <row r="7697" spans="220:222" x14ac:dyDescent="0.3">
      <c r="HL7697" s="341"/>
      <c r="HM7697" s="341"/>
      <c r="HN7697" s="341"/>
    </row>
    <row r="7698" spans="220:222" x14ac:dyDescent="0.3">
      <c r="HL7698" s="341"/>
      <c r="HM7698" s="341"/>
      <c r="HN7698" s="341"/>
    </row>
    <row r="7699" spans="220:222" x14ac:dyDescent="0.3">
      <c r="HL7699" s="341"/>
      <c r="HM7699" s="341"/>
      <c r="HN7699" s="341"/>
    </row>
    <row r="7700" spans="220:222" x14ac:dyDescent="0.3">
      <c r="HL7700" s="341"/>
      <c r="HM7700" s="341"/>
      <c r="HN7700" s="341"/>
    </row>
    <row r="7701" spans="220:222" x14ac:dyDescent="0.3">
      <c r="HL7701" s="341"/>
      <c r="HM7701" s="341"/>
      <c r="HN7701" s="341"/>
    </row>
    <row r="7702" spans="220:222" x14ac:dyDescent="0.3">
      <c r="HL7702" s="341"/>
      <c r="HM7702" s="341"/>
      <c r="HN7702" s="341"/>
    </row>
    <row r="7703" spans="220:222" x14ac:dyDescent="0.3">
      <c r="HL7703" s="341"/>
      <c r="HM7703" s="341"/>
      <c r="HN7703" s="341"/>
    </row>
    <row r="7704" spans="220:222" x14ac:dyDescent="0.3">
      <c r="HL7704" s="341"/>
      <c r="HM7704" s="341"/>
      <c r="HN7704" s="341"/>
    </row>
    <row r="7705" spans="220:222" x14ac:dyDescent="0.3">
      <c r="HL7705" s="341"/>
      <c r="HM7705" s="341"/>
      <c r="HN7705" s="341"/>
    </row>
    <row r="7706" spans="220:222" x14ac:dyDescent="0.3">
      <c r="HL7706" s="341"/>
      <c r="HM7706" s="341"/>
      <c r="HN7706" s="341"/>
    </row>
    <row r="7707" spans="220:222" x14ac:dyDescent="0.3">
      <c r="HL7707" s="341"/>
      <c r="HM7707" s="341"/>
      <c r="HN7707" s="341"/>
    </row>
    <row r="7708" spans="220:222" x14ac:dyDescent="0.3">
      <c r="HL7708" s="341"/>
      <c r="HM7708" s="341"/>
      <c r="HN7708" s="341"/>
    </row>
    <row r="7709" spans="220:222" x14ac:dyDescent="0.3">
      <c r="HL7709" s="341"/>
      <c r="HM7709" s="341"/>
      <c r="HN7709" s="341"/>
    </row>
    <row r="7710" spans="220:222" x14ac:dyDescent="0.3">
      <c r="HL7710" s="341"/>
      <c r="HM7710" s="341"/>
      <c r="HN7710" s="341"/>
    </row>
    <row r="7711" spans="220:222" x14ac:dyDescent="0.3">
      <c r="HL7711" s="341"/>
      <c r="HM7711" s="341"/>
      <c r="HN7711" s="341"/>
    </row>
    <row r="7712" spans="220:222" x14ac:dyDescent="0.3">
      <c r="HL7712" s="341"/>
      <c r="HM7712" s="341"/>
      <c r="HN7712" s="341"/>
    </row>
    <row r="7713" spans="220:222" x14ac:dyDescent="0.3">
      <c r="HL7713" s="341"/>
      <c r="HM7713" s="341"/>
      <c r="HN7713" s="341"/>
    </row>
    <row r="7714" spans="220:222" x14ac:dyDescent="0.3">
      <c r="HL7714" s="341"/>
      <c r="HM7714" s="341"/>
      <c r="HN7714" s="341"/>
    </row>
    <row r="7715" spans="220:222" x14ac:dyDescent="0.3">
      <c r="HL7715" s="341"/>
      <c r="HM7715" s="341"/>
      <c r="HN7715" s="341"/>
    </row>
    <row r="7716" spans="220:222" x14ac:dyDescent="0.3">
      <c r="HL7716" s="341"/>
      <c r="HM7716" s="341"/>
      <c r="HN7716" s="341"/>
    </row>
    <row r="7717" spans="220:222" x14ac:dyDescent="0.3">
      <c r="HL7717" s="341"/>
      <c r="HM7717" s="341"/>
      <c r="HN7717" s="341"/>
    </row>
    <row r="7718" spans="220:222" x14ac:dyDescent="0.3">
      <c r="HL7718" s="341"/>
      <c r="HM7718" s="341"/>
      <c r="HN7718" s="341"/>
    </row>
    <row r="7719" spans="220:222" x14ac:dyDescent="0.3">
      <c r="HL7719" s="341"/>
      <c r="HM7719" s="341"/>
      <c r="HN7719" s="341"/>
    </row>
    <row r="7720" spans="220:222" x14ac:dyDescent="0.3">
      <c r="HL7720" s="341"/>
      <c r="HM7720" s="341"/>
      <c r="HN7720" s="341"/>
    </row>
    <row r="7721" spans="220:222" x14ac:dyDescent="0.3">
      <c r="HL7721" s="341"/>
      <c r="HM7721" s="341"/>
      <c r="HN7721" s="341"/>
    </row>
    <row r="7722" spans="220:222" x14ac:dyDescent="0.3">
      <c r="HL7722" s="341"/>
      <c r="HM7722" s="341"/>
      <c r="HN7722" s="341"/>
    </row>
    <row r="7723" spans="220:222" x14ac:dyDescent="0.3">
      <c r="HL7723" s="341"/>
      <c r="HM7723" s="341"/>
      <c r="HN7723" s="341"/>
    </row>
    <row r="7724" spans="220:222" x14ac:dyDescent="0.3">
      <c r="HL7724" s="341"/>
      <c r="HM7724" s="341"/>
      <c r="HN7724" s="341"/>
    </row>
    <row r="7725" spans="220:222" x14ac:dyDescent="0.3">
      <c r="HL7725" s="341"/>
      <c r="HM7725" s="341"/>
      <c r="HN7725" s="341"/>
    </row>
    <row r="7726" spans="220:222" x14ac:dyDescent="0.3">
      <c r="HL7726" s="341"/>
      <c r="HM7726" s="341"/>
      <c r="HN7726" s="341"/>
    </row>
    <row r="7727" spans="220:222" x14ac:dyDescent="0.3">
      <c r="HL7727" s="341"/>
      <c r="HM7727" s="341"/>
      <c r="HN7727" s="341"/>
    </row>
    <row r="7728" spans="220:222" x14ac:dyDescent="0.3">
      <c r="HL7728" s="341"/>
      <c r="HM7728" s="341"/>
      <c r="HN7728" s="341"/>
    </row>
    <row r="7729" spans="220:222" x14ac:dyDescent="0.3">
      <c r="HL7729" s="341"/>
      <c r="HM7729" s="341"/>
      <c r="HN7729" s="341"/>
    </row>
    <row r="7730" spans="220:222" x14ac:dyDescent="0.3">
      <c r="HL7730" s="341"/>
      <c r="HM7730" s="341"/>
      <c r="HN7730" s="341"/>
    </row>
    <row r="7731" spans="220:222" x14ac:dyDescent="0.3">
      <c r="HL7731" s="341"/>
      <c r="HM7731" s="341"/>
      <c r="HN7731" s="341"/>
    </row>
    <row r="7732" spans="220:222" x14ac:dyDescent="0.3">
      <c r="HL7732" s="341"/>
      <c r="HM7732" s="341"/>
      <c r="HN7732" s="341"/>
    </row>
    <row r="7733" spans="220:222" x14ac:dyDescent="0.3">
      <c r="HL7733" s="341"/>
      <c r="HM7733" s="341"/>
      <c r="HN7733" s="341"/>
    </row>
    <row r="7734" spans="220:222" x14ac:dyDescent="0.3">
      <c r="HL7734" s="341"/>
      <c r="HM7734" s="341"/>
      <c r="HN7734" s="341"/>
    </row>
    <row r="7735" spans="220:222" x14ac:dyDescent="0.3">
      <c r="HL7735" s="341"/>
      <c r="HM7735" s="341"/>
      <c r="HN7735" s="341"/>
    </row>
    <row r="7736" spans="220:222" x14ac:dyDescent="0.3">
      <c r="HL7736" s="341"/>
      <c r="HM7736" s="341"/>
      <c r="HN7736" s="341"/>
    </row>
    <row r="7737" spans="220:222" x14ac:dyDescent="0.3">
      <c r="HL7737" s="341"/>
      <c r="HM7737" s="341"/>
      <c r="HN7737" s="341"/>
    </row>
    <row r="7738" spans="220:222" x14ac:dyDescent="0.3">
      <c r="HL7738" s="341"/>
      <c r="HM7738" s="341"/>
      <c r="HN7738" s="341"/>
    </row>
    <row r="7739" spans="220:222" x14ac:dyDescent="0.3">
      <c r="HL7739" s="341"/>
      <c r="HM7739" s="341"/>
      <c r="HN7739" s="341"/>
    </row>
    <row r="7740" spans="220:222" x14ac:dyDescent="0.3">
      <c r="HL7740" s="341"/>
      <c r="HM7740" s="341"/>
      <c r="HN7740" s="341"/>
    </row>
    <row r="7741" spans="220:222" x14ac:dyDescent="0.3">
      <c r="HL7741" s="341"/>
      <c r="HM7741" s="341"/>
      <c r="HN7741" s="341"/>
    </row>
    <row r="7742" spans="220:222" x14ac:dyDescent="0.3">
      <c r="HL7742" s="341"/>
      <c r="HM7742" s="341"/>
      <c r="HN7742" s="341"/>
    </row>
    <row r="7743" spans="220:222" x14ac:dyDescent="0.3">
      <c r="HL7743" s="341"/>
      <c r="HM7743" s="341"/>
      <c r="HN7743" s="341"/>
    </row>
    <row r="7744" spans="220:222" x14ac:dyDescent="0.3">
      <c r="HL7744" s="341"/>
      <c r="HM7744" s="341"/>
      <c r="HN7744" s="341"/>
    </row>
    <row r="7745" spans="220:222" x14ac:dyDescent="0.3">
      <c r="HL7745" s="341"/>
      <c r="HM7745" s="341"/>
      <c r="HN7745" s="341"/>
    </row>
    <row r="7746" spans="220:222" x14ac:dyDescent="0.3">
      <c r="HL7746" s="341"/>
      <c r="HM7746" s="341"/>
      <c r="HN7746" s="341"/>
    </row>
    <row r="7747" spans="220:222" x14ac:dyDescent="0.3">
      <c r="HL7747" s="341"/>
      <c r="HM7747" s="341"/>
      <c r="HN7747" s="341"/>
    </row>
    <row r="7748" spans="220:222" x14ac:dyDescent="0.3">
      <c r="HL7748" s="341"/>
      <c r="HM7748" s="341"/>
      <c r="HN7748" s="341"/>
    </row>
    <row r="7749" spans="220:222" x14ac:dyDescent="0.3">
      <c r="HL7749" s="341"/>
      <c r="HM7749" s="341"/>
      <c r="HN7749" s="341"/>
    </row>
    <row r="7750" spans="220:222" x14ac:dyDescent="0.3">
      <c r="HL7750" s="341"/>
      <c r="HM7750" s="341"/>
      <c r="HN7750" s="341"/>
    </row>
    <row r="7751" spans="220:222" x14ac:dyDescent="0.3">
      <c r="HL7751" s="341"/>
      <c r="HM7751" s="341"/>
      <c r="HN7751" s="341"/>
    </row>
    <row r="7752" spans="220:222" x14ac:dyDescent="0.3">
      <c r="HL7752" s="341"/>
      <c r="HM7752" s="341"/>
      <c r="HN7752" s="341"/>
    </row>
    <row r="7753" spans="220:222" x14ac:dyDescent="0.3">
      <c r="HL7753" s="341"/>
      <c r="HM7753" s="341"/>
      <c r="HN7753" s="341"/>
    </row>
    <row r="7754" spans="220:222" x14ac:dyDescent="0.3">
      <c r="HL7754" s="341"/>
      <c r="HM7754" s="341"/>
      <c r="HN7754" s="341"/>
    </row>
    <row r="7755" spans="220:222" x14ac:dyDescent="0.3">
      <c r="HL7755" s="341"/>
      <c r="HM7755" s="341"/>
      <c r="HN7755" s="341"/>
    </row>
    <row r="7756" spans="220:222" x14ac:dyDescent="0.3">
      <c r="HL7756" s="341"/>
      <c r="HM7756" s="341"/>
      <c r="HN7756" s="341"/>
    </row>
    <row r="7757" spans="220:222" x14ac:dyDescent="0.3">
      <c r="HL7757" s="341"/>
      <c r="HM7757" s="341"/>
      <c r="HN7757" s="341"/>
    </row>
    <row r="7758" spans="220:222" x14ac:dyDescent="0.3">
      <c r="HL7758" s="341"/>
      <c r="HM7758" s="341"/>
      <c r="HN7758" s="341"/>
    </row>
    <row r="7759" spans="220:222" x14ac:dyDescent="0.3">
      <c r="HL7759" s="341"/>
      <c r="HM7759" s="341"/>
      <c r="HN7759" s="341"/>
    </row>
    <row r="7760" spans="220:222" x14ac:dyDescent="0.3">
      <c r="HL7760" s="341"/>
      <c r="HM7760" s="341"/>
      <c r="HN7760" s="341"/>
    </row>
    <row r="7761" spans="220:222" x14ac:dyDescent="0.3">
      <c r="HL7761" s="341"/>
      <c r="HM7761" s="341"/>
      <c r="HN7761" s="341"/>
    </row>
    <row r="7762" spans="220:222" x14ac:dyDescent="0.3">
      <c r="HL7762" s="341"/>
      <c r="HM7762" s="341"/>
      <c r="HN7762" s="341"/>
    </row>
    <row r="7763" spans="220:222" x14ac:dyDescent="0.3">
      <c r="HL7763" s="341"/>
      <c r="HM7763" s="341"/>
      <c r="HN7763" s="341"/>
    </row>
    <row r="7764" spans="220:222" x14ac:dyDescent="0.3">
      <c r="HL7764" s="341"/>
      <c r="HM7764" s="341"/>
      <c r="HN7764" s="341"/>
    </row>
    <row r="7765" spans="220:222" x14ac:dyDescent="0.3">
      <c r="HL7765" s="341"/>
      <c r="HM7765" s="341"/>
      <c r="HN7765" s="341"/>
    </row>
    <row r="7766" spans="220:222" x14ac:dyDescent="0.3">
      <c r="HL7766" s="341"/>
      <c r="HM7766" s="341"/>
      <c r="HN7766" s="341"/>
    </row>
    <row r="7767" spans="220:222" x14ac:dyDescent="0.3">
      <c r="HL7767" s="341"/>
      <c r="HM7767" s="341"/>
      <c r="HN7767" s="341"/>
    </row>
    <row r="7768" spans="220:222" x14ac:dyDescent="0.3">
      <c r="HL7768" s="341"/>
      <c r="HM7768" s="341"/>
      <c r="HN7768" s="341"/>
    </row>
    <row r="7769" spans="220:222" x14ac:dyDescent="0.3">
      <c r="HL7769" s="341"/>
      <c r="HM7769" s="341"/>
      <c r="HN7769" s="341"/>
    </row>
    <row r="7770" spans="220:222" x14ac:dyDescent="0.3">
      <c r="HL7770" s="341"/>
      <c r="HM7770" s="341"/>
      <c r="HN7770" s="341"/>
    </row>
    <row r="7771" spans="220:222" x14ac:dyDescent="0.3">
      <c r="HL7771" s="341"/>
      <c r="HM7771" s="341"/>
      <c r="HN7771" s="341"/>
    </row>
    <row r="7772" spans="220:222" x14ac:dyDescent="0.3">
      <c r="HL7772" s="341"/>
      <c r="HM7772" s="341"/>
      <c r="HN7772" s="341"/>
    </row>
    <row r="7773" spans="220:222" x14ac:dyDescent="0.3">
      <c r="HL7773" s="341"/>
      <c r="HM7773" s="341"/>
      <c r="HN7773" s="341"/>
    </row>
    <row r="7774" spans="220:222" x14ac:dyDescent="0.3">
      <c r="HL7774" s="341"/>
      <c r="HM7774" s="341"/>
      <c r="HN7774" s="341"/>
    </row>
    <row r="7775" spans="220:222" x14ac:dyDescent="0.3">
      <c r="HL7775" s="341"/>
      <c r="HM7775" s="341"/>
      <c r="HN7775" s="341"/>
    </row>
    <row r="7776" spans="220:222" x14ac:dyDescent="0.3">
      <c r="HL7776" s="341"/>
      <c r="HM7776" s="341"/>
      <c r="HN7776" s="341"/>
    </row>
    <row r="7777" spans="220:222" x14ac:dyDescent="0.3">
      <c r="HL7777" s="341"/>
      <c r="HM7777" s="341"/>
      <c r="HN7777" s="341"/>
    </row>
    <row r="7778" spans="220:222" x14ac:dyDescent="0.3">
      <c r="HL7778" s="341"/>
      <c r="HM7778" s="341"/>
      <c r="HN7778" s="341"/>
    </row>
    <row r="7779" spans="220:222" x14ac:dyDescent="0.3">
      <c r="HL7779" s="341"/>
      <c r="HM7779" s="341"/>
      <c r="HN7779" s="341"/>
    </row>
    <row r="7780" spans="220:222" x14ac:dyDescent="0.3">
      <c r="HL7780" s="341"/>
      <c r="HM7780" s="341"/>
      <c r="HN7780" s="341"/>
    </row>
    <row r="7781" spans="220:222" x14ac:dyDescent="0.3">
      <c r="HL7781" s="341"/>
      <c r="HM7781" s="341"/>
      <c r="HN7781" s="341"/>
    </row>
    <row r="7782" spans="220:222" x14ac:dyDescent="0.3">
      <c r="HL7782" s="341"/>
      <c r="HM7782" s="341"/>
      <c r="HN7782" s="341"/>
    </row>
    <row r="7783" spans="220:222" x14ac:dyDescent="0.3">
      <c r="HL7783" s="341"/>
      <c r="HM7783" s="341"/>
      <c r="HN7783" s="341"/>
    </row>
    <row r="7784" spans="220:222" x14ac:dyDescent="0.3">
      <c r="HL7784" s="341"/>
      <c r="HM7784" s="341"/>
      <c r="HN7784" s="341"/>
    </row>
    <row r="7785" spans="220:222" x14ac:dyDescent="0.3">
      <c r="HL7785" s="341"/>
      <c r="HM7785" s="341"/>
      <c r="HN7785" s="341"/>
    </row>
    <row r="7786" spans="220:222" x14ac:dyDescent="0.3">
      <c r="HL7786" s="341"/>
      <c r="HM7786" s="341"/>
      <c r="HN7786" s="341"/>
    </row>
    <row r="7787" spans="220:222" x14ac:dyDescent="0.3">
      <c r="HL7787" s="341"/>
      <c r="HM7787" s="341"/>
      <c r="HN7787" s="341"/>
    </row>
    <row r="7788" spans="220:222" x14ac:dyDescent="0.3">
      <c r="HL7788" s="341"/>
      <c r="HM7788" s="341"/>
      <c r="HN7788" s="341"/>
    </row>
    <row r="7789" spans="220:222" x14ac:dyDescent="0.3">
      <c r="HL7789" s="341"/>
      <c r="HM7789" s="341"/>
      <c r="HN7789" s="341"/>
    </row>
    <row r="7790" spans="220:222" x14ac:dyDescent="0.3">
      <c r="HL7790" s="341"/>
      <c r="HM7790" s="341"/>
      <c r="HN7790" s="341"/>
    </row>
    <row r="7791" spans="220:222" x14ac:dyDescent="0.3">
      <c r="HL7791" s="341"/>
      <c r="HM7791" s="341"/>
      <c r="HN7791" s="341"/>
    </row>
    <row r="7792" spans="220:222" x14ac:dyDescent="0.3">
      <c r="HL7792" s="341"/>
      <c r="HM7792" s="341"/>
      <c r="HN7792" s="341"/>
    </row>
    <row r="7793" spans="220:222" x14ac:dyDescent="0.3">
      <c r="HL7793" s="341"/>
      <c r="HM7793" s="341"/>
      <c r="HN7793" s="341"/>
    </row>
    <row r="7794" spans="220:222" x14ac:dyDescent="0.3">
      <c r="HL7794" s="341"/>
      <c r="HM7794" s="341"/>
      <c r="HN7794" s="341"/>
    </row>
    <row r="7795" spans="220:222" x14ac:dyDescent="0.3">
      <c r="HL7795" s="341"/>
      <c r="HM7795" s="341"/>
      <c r="HN7795" s="341"/>
    </row>
    <row r="7796" spans="220:222" x14ac:dyDescent="0.3">
      <c r="HL7796" s="341"/>
      <c r="HM7796" s="341"/>
      <c r="HN7796" s="341"/>
    </row>
    <row r="7797" spans="220:222" x14ac:dyDescent="0.3">
      <c r="HL7797" s="341"/>
      <c r="HM7797" s="341"/>
      <c r="HN7797" s="341"/>
    </row>
    <row r="7798" spans="220:222" x14ac:dyDescent="0.3">
      <c r="HL7798" s="341"/>
      <c r="HM7798" s="341"/>
      <c r="HN7798" s="341"/>
    </row>
    <row r="7799" spans="220:222" x14ac:dyDescent="0.3">
      <c r="HL7799" s="341"/>
      <c r="HM7799" s="341"/>
      <c r="HN7799" s="341"/>
    </row>
    <row r="7800" spans="220:222" x14ac:dyDescent="0.3">
      <c r="HL7800" s="341"/>
      <c r="HM7800" s="341"/>
      <c r="HN7800" s="341"/>
    </row>
    <row r="7801" spans="220:222" x14ac:dyDescent="0.3">
      <c r="HL7801" s="341"/>
      <c r="HM7801" s="341"/>
      <c r="HN7801" s="341"/>
    </row>
    <row r="7802" spans="220:222" x14ac:dyDescent="0.3">
      <c r="HL7802" s="341"/>
      <c r="HM7802" s="341"/>
      <c r="HN7802" s="341"/>
    </row>
    <row r="7803" spans="220:222" x14ac:dyDescent="0.3">
      <c r="HL7803" s="341"/>
      <c r="HM7803" s="341"/>
      <c r="HN7803" s="341"/>
    </row>
    <row r="7804" spans="220:222" x14ac:dyDescent="0.3">
      <c r="HL7804" s="341"/>
      <c r="HM7804" s="341"/>
      <c r="HN7804" s="341"/>
    </row>
    <row r="7805" spans="220:222" x14ac:dyDescent="0.3">
      <c r="HL7805" s="341"/>
      <c r="HM7805" s="341"/>
      <c r="HN7805" s="341"/>
    </row>
    <row r="7806" spans="220:222" x14ac:dyDescent="0.3">
      <c r="HL7806" s="341"/>
      <c r="HM7806" s="341"/>
      <c r="HN7806" s="341"/>
    </row>
    <row r="7807" spans="220:222" x14ac:dyDescent="0.3">
      <c r="HL7807" s="341"/>
      <c r="HM7807" s="341"/>
      <c r="HN7807" s="341"/>
    </row>
    <row r="7808" spans="220:222" x14ac:dyDescent="0.3">
      <c r="HL7808" s="341"/>
      <c r="HM7808" s="341"/>
      <c r="HN7808" s="341"/>
    </row>
    <row r="7809" spans="220:222" x14ac:dyDescent="0.3">
      <c r="HL7809" s="341"/>
      <c r="HM7809" s="341"/>
      <c r="HN7809" s="341"/>
    </row>
    <row r="7810" spans="220:222" x14ac:dyDescent="0.3">
      <c r="HL7810" s="341"/>
      <c r="HM7810" s="341"/>
      <c r="HN7810" s="341"/>
    </row>
    <row r="7811" spans="220:222" x14ac:dyDescent="0.3">
      <c r="HL7811" s="341"/>
      <c r="HM7811" s="341"/>
      <c r="HN7811" s="341"/>
    </row>
    <row r="7812" spans="220:222" x14ac:dyDescent="0.3">
      <c r="HL7812" s="341"/>
      <c r="HM7812" s="341"/>
      <c r="HN7812" s="341"/>
    </row>
    <row r="7813" spans="220:222" x14ac:dyDescent="0.3">
      <c r="HL7813" s="341"/>
      <c r="HM7813" s="341"/>
      <c r="HN7813" s="341"/>
    </row>
    <row r="7814" spans="220:222" x14ac:dyDescent="0.3">
      <c r="HL7814" s="341"/>
      <c r="HM7814" s="341"/>
      <c r="HN7814" s="341"/>
    </row>
    <row r="7815" spans="220:222" x14ac:dyDescent="0.3">
      <c r="HL7815" s="341"/>
      <c r="HM7815" s="341"/>
      <c r="HN7815" s="341"/>
    </row>
    <row r="7816" spans="220:222" x14ac:dyDescent="0.3">
      <c r="HL7816" s="341"/>
      <c r="HM7816" s="341"/>
      <c r="HN7816" s="341"/>
    </row>
    <row r="7817" spans="220:222" x14ac:dyDescent="0.3">
      <c r="HL7817" s="341"/>
      <c r="HM7817" s="341"/>
      <c r="HN7817" s="341"/>
    </row>
    <row r="7818" spans="220:222" x14ac:dyDescent="0.3">
      <c r="HL7818" s="341"/>
      <c r="HM7818" s="341"/>
      <c r="HN7818" s="341"/>
    </row>
    <row r="7819" spans="220:222" x14ac:dyDescent="0.3">
      <c r="HL7819" s="341"/>
      <c r="HM7819" s="341"/>
      <c r="HN7819" s="341"/>
    </row>
    <row r="7820" spans="220:222" x14ac:dyDescent="0.3">
      <c r="HL7820" s="341"/>
      <c r="HM7820" s="341"/>
      <c r="HN7820" s="341"/>
    </row>
    <row r="7821" spans="220:222" x14ac:dyDescent="0.3">
      <c r="HL7821" s="341"/>
      <c r="HM7821" s="341"/>
      <c r="HN7821" s="341"/>
    </row>
    <row r="7822" spans="220:222" x14ac:dyDescent="0.3">
      <c r="HL7822" s="341"/>
      <c r="HM7822" s="341"/>
      <c r="HN7822" s="341"/>
    </row>
    <row r="7823" spans="220:222" x14ac:dyDescent="0.3">
      <c r="HL7823" s="341"/>
      <c r="HM7823" s="341"/>
      <c r="HN7823" s="341"/>
    </row>
    <row r="7824" spans="220:222" x14ac:dyDescent="0.3">
      <c r="HL7824" s="341"/>
      <c r="HM7824" s="341"/>
      <c r="HN7824" s="341"/>
    </row>
    <row r="7825" spans="220:222" x14ac:dyDescent="0.3">
      <c r="HL7825" s="341"/>
      <c r="HM7825" s="341"/>
      <c r="HN7825" s="341"/>
    </row>
    <row r="7826" spans="220:222" x14ac:dyDescent="0.3">
      <c r="HL7826" s="341"/>
      <c r="HM7826" s="341"/>
      <c r="HN7826" s="341"/>
    </row>
    <row r="7827" spans="220:222" x14ac:dyDescent="0.3">
      <c r="HL7827" s="341"/>
      <c r="HM7827" s="341"/>
      <c r="HN7827" s="341"/>
    </row>
    <row r="7828" spans="220:222" x14ac:dyDescent="0.3">
      <c r="HL7828" s="341"/>
      <c r="HM7828" s="341"/>
      <c r="HN7828" s="341"/>
    </row>
    <row r="7829" spans="220:222" x14ac:dyDescent="0.3">
      <c r="HL7829" s="341"/>
      <c r="HM7829" s="341"/>
      <c r="HN7829" s="341"/>
    </row>
    <row r="7830" spans="220:222" x14ac:dyDescent="0.3">
      <c r="HL7830" s="341"/>
      <c r="HM7830" s="341"/>
      <c r="HN7830" s="341"/>
    </row>
    <row r="7831" spans="220:222" x14ac:dyDescent="0.3">
      <c r="HL7831" s="341"/>
      <c r="HM7831" s="341"/>
      <c r="HN7831" s="341"/>
    </row>
    <row r="7832" spans="220:222" x14ac:dyDescent="0.3">
      <c r="HL7832" s="341"/>
      <c r="HM7832" s="341"/>
      <c r="HN7832" s="341"/>
    </row>
    <row r="7833" spans="220:222" x14ac:dyDescent="0.3">
      <c r="HL7833" s="341"/>
      <c r="HM7833" s="341"/>
      <c r="HN7833" s="341"/>
    </row>
    <row r="7834" spans="220:222" x14ac:dyDescent="0.3">
      <c r="HL7834" s="341"/>
      <c r="HM7834" s="341"/>
      <c r="HN7834" s="341"/>
    </row>
    <row r="7835" spans="220:222" x14ac:dyDescent="0.3">
      <c r="HL7835" s="341"/>
      <c r="HM7835" s="341"/>
      <c r="HN7835" s="341"/>
    </row>
    <row r="7836" spans="220:222" x14ac:dyDescent="0.3">
      <c r="HL7836" s="341"/>
      <c r="HM7836" s="341"/>
      <c r="HN7836" s="341"/>
    </row>
    <row r="7837" spans="220:222" x14ac:dyDescent="0.3">
      <c r="HL7837" s="341"/>
      <c r="HM7837" s="341"/>
      <c r="HN7837" s="341"/>
    </row>
    <row r="7838" spans="220:222" x14ac:dyDescent="0.3">
      <c r="HL7838" s="341"/>
      <c r="HM7838" s="341"/>
      <c r="HN7838" s="341"/>
    </row>
    <row r="7839" spans="220:222" x14ac:dyDescent="0.3">
      <c r="HL7839" s="341"/>
      <c r="HM7839" s="341"/>
      <c r="HN7839" s="341"/>
    </row>
    <row r="7840" spans="220:222" x14ac:dyDescent="0.3">
      <c r="HL7840" s="341"/>
      <c r="HM7840" s="341"/>
      <c r="HN7840" s="341"/>
    </row>
    <row r="7841" spans="220:222" x14ac:dyDescent="0.3">
      <c r="HL7841" s="341"/>
      <c r="HM7841" s="341"/>
      <c r="HN7841" s="341"/>
    </row>
    <row r="7842" spans="220:222" x14ac:dyDescent="0.3">
      <c r="HL7842" s="341"/>
      <c r="HM7842" s="341"/>
      <c r="HN7842" s="341"/>
    </row>
    <row r="7843" spans="220:222" x14ac:dyDescent="0.3">
      <c r="HL7843" s="341"/>
      <c r="HM7843" s="341"/>
      <c r="HN7843" s="341"/>
    </row>
    <row r="7844" spans="220:222" x14ac:dyDescent="0.3">
      <c r="HL7844" s="341"/>
      <c r="HM7844" s="341"/>
      <c r="HN7844" s="341"/>
    </row>
    <row r="7845" spans="220:222" x14ac:dyDescent="0.3">
      <c r="HL7845" s="341"/>
      <c r="HM7845" s="341"/>
      <c r="HN7845" s="341"/>
    </row>
    <row r="7846" spans="220:222" x14ac:dyDescent="0.3">
      <c r="HL7846" s="341"/>
      <c r="HM7846" s="341"/>
      <c r="HN7846" s="341"/>
    </row>
    <row r="7847" spans="220:222" x14ac:dyDescent="0.3">
      <c r="HL7847" s="341"/>
      <c r="HM7847" s="341"/>
      <c r="HN7847" s="341"/>
    </row>
    <row r="7848" spans="220:222" x14ac:dyDescent="0.3">
      <c r="HL7848" s="341"/>
      <c r="HM7848" s="341"/>
      <c r="HN7848" s="341"/>
    </row>
    <row r="7849" spans="220:222" x14ac:dyDescent="0.3">
      <c r="HL7849" s="341"/>
      <c r="HM7849" s="341"/>
      <c r="HN7849" s="341"/>
    </row>
    <row r="7850" spans="220:222" x14ac:dyDescent="0.3">
      <c r="HL7850" s="341"/>
      <c r="HM7850" s="341"/>
      <c r="HN7850" s="341"/>
    </row>
    <row r="7851" spans="220:222" x14ac:dyDescent="0.3">
      <c r="HL7851" s="341"/>
      <c r="HM7851" s="341"/>
      <c r="HN7851" s="341"/>
    </row>
    <row r="7852" spans="220:222" x14ac:dyDescent="0.3">
      <c r="HL7852" s="341"/>
      <c r="HM7852" s="341"/>
      <c r="HN7852" s="341"/>
    </row>
    <row r="7853" spans="220:222" x14ac:dyDescent="0.3">
      <c r="HL7853" s="341"/>
      <c r="HM7853" s="341"/>
      <c r="HN7853" s="341"/>
    </row>
    <row r="7854" spans="220:222" x14ac:dyDescent="0.3">
      <c r="HL7854" s="341"/>
      <c r="HM7854" s="341"/>
      <c r="HN7854" s="341"/>
    </row>
    <row r="7855" spans="220:222" x14ac:dyDescent="0.3">
      <c r="HL7855" s="341"/>
      <c r="HM7855" s="341"/>
      <c r="HN7855" s="341"/>
    </row>
    <row r="7856" spans="220:222" x14ac:dyDescent="0.3">
      <c r="HL7856" s="341"/>
      <c r="HM7856" s="341"/>
      <c r="HN7856" s="341"/>
    </row>
    <row r="7857" spans="220:222" x14ac:dyDescent="0.3">
      <c r="HL7857" s="341"/>
      <c r="HM7857" s="341"/>
      <c r="HN7857" s="341"/>
    </row>
    <row r="7858" spans="220:222" x14ac:dyDescent="0.3">
      <c r="HL7858" s="341"/>
      <c r="HM7858" s="341"/>
      <c r="HN7858" s="341"/>
    </row>
    <row r="7859" spans="220:222" x14ac:dyDescent="0.3">
      <c r="HL7859" s="341"/>
      <c r="HM7859" s="341"/>
      <c r="HN7859" s="341"/>
    </row>
    <row r="7860" spans="220:222" x14ac:dyDescent="0.3">
      <c r="HL7860" s="341"/>
      <c r="HM7860" s="341"/>
      <c r="HN7860" s="341"/>
    </row>
    <row r="7861" spans="220:222" x14ac:dyDescent="0.3">
      <c r="HL7861" s="341"/>
      <c r="HM7861" s="341"/>
      <c r="HN7861" s="341"/>
    </row>
    <row r="7862" spans="220:222" x14ac:dyDescent="0.3">
      <c r="HL7862" s="341"/>
      <c r="HM7862" s="341"/>
      <c r="HN7862" s="341"/>
    </row>
    <row r="7863" spans="220:222" x14ac:dyDescent="0.3">
      <c r="HL7863" s="341"/>
      <c r="HM7863" s="341"/>
      <c r="HN7863" s="341"/>
    </row>
    <row r="7864" spans="220:222" x14ac:dyDescent="0.3">
      <c r="HL7864" s="341"/>
      <c r="HM7864" s="341"/>
      <c r="HN7864" s="341"/>
    </row>
    <row r="7865" spans="220:222" x14ac:dyDescent="0.3">
      <c r="HL7865" s="341"/>
      <c r="HM7865" s="341"/>
      <c r="HN7865" s="341"/>
    </row>
    <row r="7866" spans="220:222" x14ac:dyDescent="0.3">
      <c r="HL7866" s="341"/>
      <c r="HM7866" s="341"/>
      <c r="HN7866" s="341"/>
    </row>
    <row r="7867" spans="220:222" x14ac:dyDescent="0.3">
      <c r="HL7867" s="341"/>
      <c r="HM7867" s="341"/>
      <c r="HN7867" s="341"/>
    </row>
    <row r="7868" spans="220:222" x14ac:dyDescent="0.3">
      <c r="HL7868" s="341"/>
      <c r="HM7868" s="341"/>
      <c r="HN7868" s="341"/>
    </row>
    <row r="7869" spans="220:222" x14ac:dyDescent="0.3">
      <c r="HL7869" s="341"/>
      <c r="HM7869" s="341"/>
      <c r="HN7869" s="341"/>
    </row>
    <row r="7870" spans="220:222" x14ac:dyDescent="0.3">
      <c r="HL7870" s="341"/>
      <c r="HM7870" s="341"/>
      <c r="HN7870" s="341"/>
    </row>
    <row r="7871" spans="220:222" x14ac:dyDescent="0.3">
      <c r="HL7871" s="341"/>
      <c r="HM7871" s="341"/>
      <c r="HN7871" s="341"/>
    </row>
    <row r="7872" spans="220:222" x14ac:dyDescent="0.3">
      <c r="HL7872" s="341"/>
      <c r="HM7872" s="341"/>
      <c r="HN7872" s="341"/>
    </row>
    <row r="7873" spans="220:222" x14ac:dyDescent="0.3">
      <c r="HL7873" s="341"/>
      <c r="HM7873" s="341"/>
      <c r="HN7873" s="341"/>
    </row>
    <row r="7874" spans="220:222" x14ac:dyDescent="0.3">
      <c r="HL7874" s="341"/>
      <c r="HM7874" s="341"/>
      <c r="HN7874" s="341"/>
    </row>
    <row r="7875" spans="220:222" x14ac:dyDescent="0.3">
      <c r="HL7875" s="341"/>
      <c r="HM7875" s="341"/>
      <c r="HN7875" s="341"/>
    </row>
    <row r="7876" spans="220:222" x14ac:dyDescent="0.3">
      <c r="HL7876" s="341"/>
      <c r="HM7876" s="341"/>
      <c r="HN7876" s="341"/>
    </row>
    <row r="7877" spans="220:222" x14ac:dyDescent="0.3">
      <c r="HL7877" s="341"/>
      <c r="HM7877" s="341"/>
      <c r="HN7877" s="341"/>
    </row>
    <row r="7878" spans="220:222" x14ac:dyDescent="0.3">
      <c r="HL7878" s="341"/>
      <c r="HM7878" s="341"/>
      <c r="HN7878" s="341"/>
    </row>
    <row r="7879" spans="220:222" x14ac:dyDescent="0.3">
      <c r="HL7879" s="341"/>
      <c r="HM7879" s="341"/>
      <c r="HN7879" s="341"/>
    </row>
    <row r="7880" spans="220:222" x14ac:dyDescent="0.3">
      <c r="HL7880" s="341"/>
      <c r="HM7880" s="341"/>
      <c r="HN7880" s="341"/>
    </row>
    <row r="7881" spans="220:222" x14ac:dyDescent="0.3">
      <c r="HL7881" s="341"/>
      <c r="HM7881" s="341"/>
      <c r="HN7881" s="341"/>
    </row>
    <row r="7882" spans="220:222" x14ac:dyDescent="0.3">
      <c r="HL7882" s="341"/>
      <c r="HM7882" s="341"/>
      <c r="HN7882" s="341"/>
    </row>
    <row r="7883" spans="220:222" x14ac:dyDescent="0.3">
      <c r="HL7883" s="341"/>
      <c r="HM7883" s="341"/>
      <c r="HN7883" s="341"/>
    </row>
    <row r="7884" spans="220:222" x14ac:dyDescent="0.3">
      <c r="HL7884" s="341"/>
      <c r="HM7884" s="341"/>
      <c r="HN7884" s="341"/>
    </row>
    <row r="7885" spans="220:222" x14ac:dyDescent="0.3">
      <c r="HL7885" s="341"/>
      <c r="HM7885" s="341"/>
      <c r="HN7885" s="341"/>
    </row>
    <row r="7886" spans="220:222" x14ac:dyDescent="0.3">
      <c r="HL7886" s="341"/>
      <c r="HM7886" s="341"/>
      <c r="HN7886" s="341"/>
    </row>
    <row r="7887" spans="220:222" x14ac:dyDescent="0.3">
      <c r="HL7887" s="341"/>
      <c r="HM7887" s="341"/>
      <c r="HN7887" s="341"/>
    </row>
    <row r="7888" spans="220:222" x14ac:dyDescent="0.3">
      <c r="HL7888" s="341"/>
      <c r="HM7888" s="341"/>
      <c r="HN7888" s="341"/>
    </row>
    <row r="7889" spans="220:222" x14ac:dyDescent="0.3">
      <c r="HL7889" s="341"/>
      <c r="HM7889" s="341"/>
      <c r="HN7889" s="341"/>
    </row>
    <row r="7890" spans="220:222" x14ac:dyDescent="0.3">
      <c r="HL7890" s="341"/>
      <c r="HM7890" s="341"/>
      <c r="HN7890" s="341"/>
    </row>
    <row r="7891" spans="220:222" x14ac:dyDescent="0.3">
      <c r="HL7891" s="341"/>
      <c r="HM7891" s="341"/>
      <c r="HN7891" s="341"/>
    </row>
    <row r="7892" spans="220:222" x14ac:dyDescent="0.3">
      <c r="HL7892" s="341"/>
      <c r="HM7892" s="341"/>
      <c r="HN7892" s="341"/>
    </row>
    <row r="7893" spans="220:222" x14ac:dyDescent="0.3">
      <c r="HL7893" s="341"/>
      <c r="HM7893" s="341"/>
      <c r="HN7893" s="341"/>
    </row>
    <row r="7894" spans="220:222" x14ac:dyDescent="0.3">
      <c r="HL7894" s="341"/>
      <c r="HM7894" s="341"/>
      <c r="HN7894" s="341"/>
    </row>
    <row r="7895" spans="220:222" x14ac:dyDescent="0.3">
      <c r="HL7895" s="341"/>
      <c r="HM7895" s="341"/>
      <c r="HN7895" s="341"/>
    </row>
    <row r="7896" spans="220:222" x14ac:dyDescent="0.3">
      <c r="HL7896" s="341"/>
      <c r="HM7896" s="341"/>
      <c r="HN7896" s="341"/>
    </row>
    <row r="7897" spans="220:222" x14ac:dyDescent="0.3">
      <c r="HL7897" s="341"/>
      <c r="HM7897" s="341"/>
      <c r="HN7897" s="341"/>
    </row>
    <row r="7898" spans="220:222" x14ac:dyDescent="0.3">
      <c r="HL7898" s="341"/>
      <c r="HM7898" s="341"/>
      <c r="HN7898" s="341"/>
    </row>
    <row r="7899" spans="220:222" x14ac:dyDescent="0.3">
      <c r="HL7899" s="341"/>
      <c r="HM7899" s="341"/>
      <c r="HN7899" s="341"/>
    </row>
    <row r="7900" spans="220:222" x14ac:dyDescent="0.3">
      <c r="HL7900" s="341"/>
      <c r="HM7900" s="341"/>
      <c r="HN7900" s="341"/>
    </row>
    <row r="7901" spans="220:222" x14ac:dyDescent="0.3">
      <c r="HL7901" s="341"/>
      <c r="HM7901" s="341"/>
      <c r="HN7901" s="341"/>
    </row>
    <row r="7902" spans="220:222" x14ac:dyDescent="0.3">
      <c r="HL7902" s="341"/>
      <c r="HM7902" s="341"/>
      <c r="HN7902" s="341"/>
    </row>
    <row r="7903" spans="220:222" x14ac:dyDescent="0.3">
      <c r="HL7903" s="341"/>
      <c r="HM7903" s="341"/>
      <c r="HN7903" s="341"/>
    </row>
    <row r="7904" spans="220:222" x14ac:dyDescent="0.3">
      <c r="HL7904" s="341"/>
      <c r="HM7904" s="341"/>
      <c r="HN7904" s="341"/>
    </row>
    <row r="7905" spans="220:222" x14ac:dyDescent="0.3">
      <c r="HL7905" s="341"/>
      <c r="HM7905" s="341"/>
      <c r="HN7905" s="341"/>
    </row>
    <row r="7906" spans="220:222" x14ac:dyDescent="0.3">
      <c r="HL7906" s="341"/>
      <c r="HM7906" s="341"/>
      <c r="HN7906" s="341"/>
    </row>
    <row r="7907" spans="220:222" x14ac:dyDescent="0.3">
      <c r="HL7907" s="341"/>
      <c r="HM7907" s="341"/>
      <c r="HN7907" s="341"/>
    </row>
    <row r="7908" spans="220:222" x14ac:dyDescent="0.3">
      <c r="HL7908" s="341"/>
      <c r="HM7908" s="341"/>
      <c r="HN7908" s="341"/>
    </row>
    <row r="7909" spans="220:222" x14ac:dyDescent="0.3">
      <c r="HL7909" s="341"/>
      <c r="HM7909" s="341"/>
      <c r="HN7909" s="341"/>
    </row>
    <row r="7910" spans="220:222" x14ac:dyDescent="0.3">
      <c r="HL7910" s="341"/>
      <c r="HM7910" s="341"/>
      <c r="HN7910" s="341"/>
    </row>
    <row r="7911" spans="220:222" x14ac:dyDescent="0.3">
      <c r="HL7911" s="341"/>
      <c r="HM7911" s="341"/>
      <c r="HN7911" s="341"/>
    </row>
    <row r="7912" spans="220:222" x14ac:dyDescent="0.3">
      <c r="HL7912" s="341"/>
      <c r="HM7912" s="341"/>
      <c r="HN7912" s="341"/>
    </row>
    <row r="7913" spans="220:222" x14ac:dyDescent="0.3">
      <c r="HL7913" s="341"/>
      <c r="HM7913" s="341"/>
      <c r="HN7913" s="341"/>
    </row>
    <row r="7914" spans="220:222" x14ac:dyDescent="0.3">
      <c r="HL7914" s="341"/>
      <c r="HM7914" s="341"/>
      <c r="HN7914" s="341"/>
    </row>
    <row r="7915" spans="220:222" x14ac:dyDescent="0.3">
      <c r="HL7915" s="341"/>
      <c r="HM7915" s="341"/>
      <c r="HN7915" s="341"/>
    </row>
    <row r="7916" spans="220:222" x14ac:dyDescent="0.3">
      <c r="HL7916" s="341"/>
      <c r="HM7916" s="341"/>
      <c r="HN7916" s="341"/>
    </row>
    <row r="7917" spans="220:222" x14ac:dyDescent="0.3">
      <c r="HL7917" s="341"/>
      <c r="HM7917" s="341"/>
      <c r="HN7917" s="341"/>
    </row>
    <row r="7918" spans="220:222" x14ac:dyDescent="0.3">
      <c r="HL7918" s="341"/>
      <c r="HM7918" s="341"/>
      <c r="HN7918" s="341"/>
    </row>
    <row r="7919" spans="220:222" x14ac:dyDescent="0.3">
      <c r="HL7919" s="341"/>
      <c r="HM7919" s="341"/>
      <c r="HN7919" s="341"/>
    </row>
    <row r="7920" spans="220:222" x14ac:dyDescent="0.3">
      <c r="HL7920" s="341"/>
      <c r="HM7920" s="341"/>
      <c r="HN7920" s="341"/>
    </row>
    <row r="7921" spans="220:222" x14ac:dyDescent="0.3">
      <c r="HL7921" s="341"/>
      <c r="HM7921" s="341"/>
      <c r="HN7921" s="341"/>
    </row>
    <row r="7922" spans="220:222" x14ac:dyDescent="0.3">
      <c r="HL7922" s="341"/>
      <c r="HM7922" s="341"/>
      <c r="HN7922" s="341"/>
    </row>
    <row r="7923" spans="220:222" x14ac:dyDescent="0.3">
      <c r="HL7923" s="341"/>
      <c r="HM7923" s="341"/>
      <c r="HN7923" s="341"/>
    </row>
    <row r="7924" spans="220:222" x14ac:dyDescent="0.3">
      <c r="HL7924" s="341"/>
      <c r="HM7924" s="341"/>
      <c r="HN7924" s="341"/>
    </row>
    <row r="7925" spans="220:222" x14ac:dyDescent="0.3">
      <c r="HL7925" s="341"/>
      <c r="HM7925" s="341"/>
      <c r="HN7925" s="341"/>
    </row>
    <row r="7926" spans="220:222" x14ac:dyDescent="0.3">
      <c r="HL7926" s="341"/>
      <c r="HM7926" s="341"/>
      <c r="HN7926" s="341"/>
    </row>
    <row r="7927" spans="220:222" x14ac:dyDescent="0.3">
      <c r="HL7927" s="341"/>
      <c r="HM7927" s="341"/>
      <c r="HN7927" s="341"/>
    </row>
    <row r="7928" spans="220:222" x14ac:dyDescent="0.3">
      <c r="HL7928" s="341"/>
      <c r="HM7928" s="341"/>
      <c r="HN7928" s="341"/>
    </row>
    <row r="7929" spans="220:222" x14ac:dyDescent="0.3">
      <c r="HL7929" s="341"/>
      <c r="HM7929" s="341"/>
      <c r="HN7929" s="341"/>
    </row>
    <row r="7930" spans="220:222" x14ac:dyDescent="0.3">
      <c r="HL7930" s="341"/>
      <c r="HM7930" s="341"/>
      <c r="HN7930" s="341"/>
    </row>
    <row r="7931" spans="220:222" x14ac:dyDescent="0.3">
      <c r="HL7931" s="341"/>
      <c r="HM7931" s="341"/>
      <c r="HN7931" s="341"/>
    </row>
    <row r="7932" spans="220:222" x14ac:dyDescent="0.3">
      <c r="HL7932" s="341"/>
      <c r="HM7932" s="341"/>
      <c r="HN7932" s="341"/>
    </row>
    <row r="7933" spans="220:222" x14ac:dyDescent="0.3">
      <c r="HL7933" s="341"/>
      <c r="HM7933" s="341"/>
      <c r="HN7933" s="341"/>
    </row>
    <row r="7934" spans="220:222" x14ac:dyDescent="0.3">
      <c r="HL7934" s="341"/>
      <c r="HM7934" s="341"/>
      <c r="HN7934" s="341"/>
    </row>
    <row r="7935" spans="220:222" x14ac:dyDescent="0.3">
      <c r="HL7935" s="341"/>
      <c r="HM7935" s="341"/>
      <c r="HN7935" s="341"/>
    </row>
    <row r="7936" spans="220:222" x14ac:dyDescent="0.3">
      <c r="HL7936" s="341"/>
      <c r="HM7936" s="341"/>
      <c r="HN7936" s="341"/>
    </row>
    <row r="7937" spans="220:222" x14ac:dyDescent="0.3">
      <c r="HL7937" s="341"/>
      <c r="HM7937" s="341"/>
      <c r="HN7937" s="341"/>
    </row>
    <row r="7938" spans="220:222" x14ac:dyDescent="0.3">
      <c r="HL7938" s="341"/>
      <c r="HM7938" s="341"/>
      <c r="HN7938" s="341"/>
    </row>
    <row r="7939" spans="220:222" x14ac:dyDescent="0.3">
      <c r="HL7939" s="341"/>
      <c r="HM7939" s="341"/>
      <c r="HN7939" s="341"/>
    </row>
    <row r="7940" spans="220:222" x14ac:dyDescent="0.3">
      <c r="HL7940" s="341"/>
      <c r="HM7940" s="341"/>
      <c r="HN7940" s="341"/>
    </row>
    <row r="7941" spans="220:222" x14ac:dyDescent="0.3">
      <c r="HL7941" s="341"/>
      <c r="HM7941" s="341"/>
      <c r="HN7941" s="341"/>
    </row>
    <row r="7942" spans="220:222" x14ac:dyDescent="0.3">
      <c r="HL7942" s="341"/>
      <c r="HM7942" s="341"/>
      <c r="HN7942" s="341"/>
    </row>
    <row r="7943" spans="220:222" x14ac:dyDescent="0.3">
      <c r="HL7943" s="341"/>
      <c r="HM7943" s="341"/>
      <c r="HN7943" s="341"/>
    </row>
    <row r="7944" spans="220:222" x14ac:dyDescent="0.3">
      <c r="HL7944" s="341"/>
      <c r="HM7944" s="341"/>
      <c r="HN7944" s="341"/>
    </row>
    <row r="7945" spans="220:222" x14ac:dyDescent="0.3">
      <c r="HL7945" s="341"/>
      <c r="HM7945" s="341"/>
      <c r="HN7945" s="341"/>
    </row>
    <row r="7946" spans="220:222" x14ac:dyDescent="0.3">
      <c r="HL7946" s="341"/>
      <c r="HM7946" s="341"/>
      <c r="HN7946" s="341"/>
    </row>
    <row r="7947" spans="220:222" x14ac:dyDescent="0.3">
      <c r="HL7947" s="341"/>
      <c r="HM7947" s="341"/>
      <c r="HN7947" s="341"/>
    </row>
    <row r="7948" spans="220:222" x14ac:dyDescent="0.3">
      <c r="HL7948" s="341"/>
      <c r="HM7948" s="341"/>
      <c r="HN7948" s="341"/>
    </row>
    <row r="7949" spans="220:222" x14ac:dyDescent="0.3">
      <c r="HL7949" s="341"/>
      <c r="HM7949" s="341"/>
      <c r="HN7949" s="341"/>
    </row>
    <row r="7950" spans="220:222" x14ac:dyDescent="0.3">
      <c r="HL7950" s="341"/>
      <c r="HM7950" s="341"/>
      <c r="HN7950" s="341"/>
    </row>
    <row r="7951" spans="220:222" x14ac:dyDescent="0.3">
      <c r="HL7951" s="341"/>
      <c r="HM7951" s="341"/>
      <c r="HN7951" s="341"/>
    </row>
    <row r="7952" spans="220:222" x14ac:dyDescent="0.3">
      <c r="HL7952" s="341"/>
      <c r="HM7952" s="341"/>
      <c r="HN7952" s="341"/>
    </row>
    <row r="7953" spans="220:222" x14ac:dyDescent="0.3">
      <c r="HL7953" s="341"/>
      <c r="HM7953" s="341"/>
      <c r="HN7953" s="341"/>
    </row>
    <row r="7954" spans="220:222" x14ac:dyDescent="0.3">
      <c r="HL7954" s="341"/>
      <c r="HM7954" s="341"/>
      <c r="HN7954" s="341"/>
    </row>
    <row r="7955" spans="220:222" x14ac:dyDescent="0.3">
      <c r="HL7955" s="341"/>
      <c r="HM7955" s="341"/>
      <c r="HN7955" s="341"/>
    </row>
    <row r="7956" spans="220:222" x14ac:dyDescent="0.3">
      <c r="HL7956" s="341"/>
      <c r="HM7956" s="341"/>
      <c r="HN7956" s="341"/>
    </row>
    <row r="7957" spans="220:222" x14ac:dyDescent="0.3">
      <c r="HL7957" s="341"/>
      <c r="HM7957" s="341"/>
      <c r="HN7957" s="341"/>
    </row>
    <row r="7958" spans="220:222" x14ac:dyDescent="0.3">
      <c r="HL7958" s="341"/>
      <c r="HM7958" s="341"/>
      <c r="HN7958" s="341"/>
    </row>
    <row r="7959" spans="220:222" x14ac:dyDescent="0.3">
      <c r="HL7959" s="341"/>
      <c r="HM7959" s="341"/>
      <c r="HN7959" s="341"/>
    </row>
    <row r="7960" spans="220:222" x14ac:dyDescent="0.3">
      <c r="HL7960" s="341"/>
      <c r="HM7960" s="341"/>
      <c r="HN7960" s="341"/>
    </row>
    <row r="7961" spans="220:222" x14ac:dyDescent="0.3">
      <c r="HL7961" s="341"/>
      <c r="HM7961" s="341"/>
      <c r="HN7961" s="341"/>
    </row>
    <row r="7962" spans="220:222" x14ac:dyDescent="0.3">
      <c r="HL7962" s="341"/>
      <c r="HM7962" s="341"/>
      <c r="HN7962" s="341"/>
    </row>
    <row r="7963" spans="220:222" x14ac:dyDescent="0.3">
      <c r="HL7963" s="341"/>
      <c r="HM7963" s="341"/>
      <c r="HN7963" s="341"/>
    </row>
    <row r="7964" spans="220:222" x14ac:dyDescent="0.3">
      <c r="HL7964" s="341"/>
      <c r="HM7964" s="341"/>
      <c r="HN7964" s="341"/>
    </row>
    <row r="7965" spans="220:222" x14ac:dyDescent="0.3">
      <c r="HL7965" s="341"/>
      <c r="HM7965" s="341"/>
      <c r="HN7965" s="341"/>
    </row>
    <row r="7966" spans="220:222" x14ac:dyDescent="0.3">
      <c r="HL7966" s="341"/>
      <c r="HM7966" s="341"/>
      <c r="HN7966" s="341"/>
    </row>
    <row r="7967" spans="220:222" x14ac:dyDescent="0.3">
      <c r="HL7967" s="341"/>
      <c r="HM7967" s="341"/>
      <c r="HN7967" s="341"/>
    </row>
    <row r="7968" spans="220:222" x14ac:dyDescent="0.3">
      <c r="HL7968" s="341"/>
      <c r="HM7968" s="341"/>
      <c r="HN7968" s="341"/>
    </row>
    <row r="7969" spans="220:222" x14ac:dyDescent="0.3">
      <c r="HL7969" s="341"/>
      <c r="HM7969" s="341"/>
      <c r="HN7969" s="341"/>
    </row>
    <row r="7970" spans="220:222" x14ac:dyDescent="0.3">
      <c r="HL7970" s="341"/>
      <c r="HM7970" s="341"/>
      <c r="HN7970" s="341"/>
    </row>
    <row r="7971" spans="220:222" x14ac:dyDescent="0.3">
      <c r="HL7971" s="341"/>
      <c r="HM7971" s="341"/>
      <c r="HN7971" s="341"/>
    </row>
    <row r="7972" spans="220:222" x14ac:dyDescent="0.3">
      <c r="HL7972" s="341"/>
      <c r="HM7972" s="341"/>
      <c r="HN7972" s="341"/>
    </row>
    <row r="7973" spans="220:222" x14ac:dyDescent="0.3">
      <c r="HL7973" s="341"/>
      <c r="HM7973" s="341"/>
      <c r="HN7973" s="341"/>
    </row>
    <row r="7974" spans="220:222" x14ac:dyDescent="0.3">
      <c r="HL7974" s="341"/>
      <c r="HM7974" s="341"/>
      <c r="HN7974" s="341"/>
    </row>
    <row r="7975" spans="220:222" x14ac:dyDescent="0.3">
      <c r="HL7975" s="341"/>
      <c r="HM7975" s="341"/>
      <c r="HN7975" s="341"/>
    </row>
    <row r="7976" spans="220:222" x14ac:dyDescent="0.3">
      <c r="HL7976" s="341"/>
      <c r="HM7976" s="341"/>
      <c r="HN7976" s="341"/>
    </row>
    <row r="7977" spans="220:222" x14ac:dyDescent="0.3">
      <c r="HL7977" s="341"/>
      <c r="HM7977" s="341"/>
      <c r="HN7977" s="341"/>
    </row>
    <row r="7978" spans="220:222" x14ac:dyDescent="0.3">
      <c r="HL7978" s="341"/>
      <c r="HM7978" s="341"/>
      <c r="HN7978" s="341"/>
    </row>
    <row r="7979" spans="220:222" x14ac:dyDescent="0.3">
      <c r="HL7979" s="341"/>
      <c r="HM7979" s="341"/>
      <c r="HN7979" s="341"/>
    </row>
    <row r="7980" spans="220:222" x14ac:dyDescent="0.3">
      <c r="HL7980" s="341"/>
      <c r="HM7980" s="341"/>
      <c r="HN7980" s="341"/>
    </row>
    <row r="7981" spans="220:222" x14ac:dyDescent="0.3">
      <c r="HL7981" s="341"/>
      <c r="HM7981" s="341"/>
      <c r="HN7981" s="341"/>
    </row>
    <row r="7982" spans="220:222" x14ac:dyDescent="0.3">
      <c r="HL7982" s="341"/>
      <c r="HM7982" s="341"/>
      <c r="HN7982" s="341"/>
    </row>
    <row r="7983" spans="220:222" x14ac:dyDescent="0.3">
      <c r="HL7983" s="341"/>
      <c r="HM7983" s="341"/>
      <c r="HN7983" s="341"/>
    </row>
    <row r="7984" spans="220:222" x14ac:dyDescent="0.3">
      <c r="HL7984" s="341"/>
      <c r="HM7984" s="341"/>
      <c r="HN7984" s="341"/>
    </row>
    <row r="7985" spans="220:222" x14ac:dyDescent="0.3">
      <c r="HL7985" s="341"/>
      <c r="HM7985" s="341"/>
      <c r="HN7985" s="341"/>
    </row>
    <row r="7986" spans="220:222" x14ac:dyDescent="0.3">
      <c r="HL7986" s="341"/>
      <c r="HM7986" s="341"/>
      <c r="HN7986" s="341"/>
    </row>
    <row r="7987" spans="220:222" x14ac:dyDescent="0.3">
      <c r="HL7987" s="341"/>
      <c r="HM7987" s="341"/>
      <c r="HN7987" s="341"/>
    </row>
    <row r="7988" spans="220:222" x14ac:dyDescent="0.3">
      <c r="HL7988" s="341"/>
      <c r="HM7988" s="341"/>
      <c r="HN7988" s="341"/>
    </row>
    <row r="7989" spans="220:222" x14ac:dyDescent="0.3">
      <c r="HL7989" s="341"/>
      <c r="HM7989" s="341"/>
      <c r="HN7989" s="341"/>
    </row>
    <row r="7990" spans="220:222" x14ac:dyDescent="0.3">
      <c r="HL7990" s="341"/>
      <c r="HM7990" s="341"/>
      <c r="HN7990" s="341"/>
    </row>
    <row r="7991" spans="220:222" x14ac:dyDescent="0.3">
      <c r="HL7991" s="341"/>
      <c r="HM7991" s="341"/>
      <c r="HN7991" s="341"/>
    </row>
    <row r="7992" spans="220:222" x14ac:dyDescent="0.3">
      <c r="HL7992" s="341"/>
      <c r="HM7992" s="341"/>
      <c r="HN7992" s="341"/>
    </row>
    <row r="7993" spans="220:222" x14ac:dyDescent="0.3">
      <c r="HL7993" s="341"/>
      <c r="HM7993" s="341"/>
      <c r="HN7993" s="341"/>
    </row>
    <row r="7994" spans="220:222" x14ac:dyDescent="0.3">
      <c r="HL7994" s="341"/>
      <c r="HM7994" s="341"/>
      <c r="HN7994" s="341"/>
    </row>
    <row r="7995" spans="220:222" x14ac:dyDescent="0.3">
      <c r="HL7995" s="341"/>
      <c r="HM7995" s="341"/>
      <c r="HN7995" s="341"/>
    </row>
    <row r="7996" spans="220:222" x14ac:dyDescent="0.3">
      <c r="HL7996" s="341"/>
      <c r="HM7996" s="341"/>
      <c r="HN7996" s="341"/>
    </row>
    <row r="7997" spans="220:222" x14ac:dyDescent="0.3">
      <c r="HL7997" s="341"/>
      <c r="HM7997" s="341"/>
      <c r="HN7997" s="341"/>
    </row>
    <row r="7998" spans="220:222" x14ac:dyDescent="0.3">
      <c r="HL7998" s="341"/>
      <c r="HM7998" s="341"/>
      <c r="HN7998" s="341"/>
    </row>
    <row r="7999" spans="220:222" x14ac:dyDescent="0.3">
      <c r="HL7999" s="341"/>
      <c r="HM7999" s="341"/>
      <c r="HN7999" s="341"/>
    </row>
    <row r="8000" spans="220:222" x14ac:dyDescent="0.3">
      <c r="HL8000" s="341"/>
      <c r="HM8000" s="341"/>
      <c r="HN8000" s="341"/>
    </row>
    <row r="8001" spans="220:222" x14ac:dyDescent="0.3">
      <c r="HL8001" s="341"/>
      <c r="HM8001" s="341"/>
      <c r="HN8001" s="341"/>
    </row>
    <row r="8002" spans="220:222" x14ac:dyDescent="0.3">
      <c r="HL8002" s="341"/>
      <c r="HM8002" s="341"/>
      <c r="HN8002" s="341"/>
    </row>
    <row r="8003" spans="220:222" x14ac:dyDescent="0.3">
      <c r="HL8003" s="341"/>
      <c r="HM8003" s="341"/>
      <c r="HN8003" s="341"/>
    </row>
    <row r="8004" spans="220:222" x14ac:dyDescent="0.3">
      <c r="HL8004" s="341"/>
      <c r="HM8004" s="341"/>
      <c r="HN8004" s="341"/>
    </row>
    <row r="8005" spans="220:222" x14ac:dyDescent="0.3">
      <c r="HL8005" s="341"/>
      <c r="HM8005" s="341"/>
      <c r="HN8005" s="341"/>
    </row>
    <row r="8006" spans="220:222" x14ac:dyDescent="0.3">
      <c r="HL8006" s="341"/>
      <c r="HM8006" s="341"/>
      <c r="HN8006" s="341"/>
    </row>
    <row r="8007" spans="220:222" x14ac:dyDescent="0.3">
      <c r="HL8007" s="341"/>
      <c r="HM8007" s="341"/>
      <c r="HN8007" s="341"/>
    </row>
    <row r="8008" spans="220:222" x14ac:dyDescent="0.3">
      <c r="HL8008" s="341"/>
      <c r="HM8008" s="341"/>
      <c r="HN8008" s="341"/>
    </row>
    <row r="8009" spans="220:222" x14ac:dyDescent="0.3">
      <c r="HL8009" s="341"/>
      <c r="HM8009" s="341"/>
      <c r="HN8009" s="341"/>
    </row>
    <row r="8010" spans="220:222" x14ac:dyDescent="0.3">
      <c r="HL8010" s="341"/>
      <c r="HM8010" s="341"/>
      <c r="HN8010" s="341"/>
    </row>
    <row r="8011" spans="220:222" x14ac:dyDescent="0.3">
      <c r="HL8011" s="341"/>
      <c r="HM8011" s="341"/>
      <c r="HN8011" s="341"/>
    </row>
    <row r="8012" spans="220:222" x14ac:dyDescent="0.3">
      <c r="HL8012" s="341"/>
      <c r="HM8012" s="341"/>
      <c r="HN8012" s="341"/>
    </row>
    <row r="8013" spans="220:222" x14ac:dyDescent="0.3">
      <c r="HL8013" s="341"/>
      <c r="HM8013" s="341"/>
      <c r="HN8013" s="341"/>
    </row>
    <row r="8014" spans="220:222" x14ac:dyDescent="0.3">
      <c r="HL8014" s="341"/>
      <c r="HM8014" s="341"/>
      <c r="HN8014" s="341"/>
    </row>
    <row r="8015" spans="220:222" x14ac:dyDescent="0.3">
      <c r="HL8015" s="341"/>
      <c r="HM8015" s="341"/>
      <c r="HN8015" s="341"/>
    </row>
    <row r="8016" spans="220:222" x14ac:dyDescent="0.3">
      <c r="HL8016" s="341"/>
      <c r="HM8016" s="341"/>
      <c r="HN8016" s="341"/>
    </row>
    <row r="8017" spans="220:222" x14ac:dyDescent="0.3">
      <c r="HL8017" s="341"/>
      <c r="HM8017" s="341"/>
      <c r="HN8017" s="341"/>
    </row>
    <row r="8018" spans="220:222" x14ac:dyDescent="0.3">
      <c r="HL8018" s="341"/>
      <c r="HM8018" s="341"/>
      <c r="HN8018" s="341"/>
    </row>
    <row r="8019" spans="220:222" x14ac:dyDescent="0.3">
      <c r="HL8019" s="341"/>
      <c r="HM8019" s="341"/>
      <c r="HN8019" s="341"/>
    </row>
    <row r="8020" spans="220:222" x14ac:dyDescent="0.3">
      <c r="HL8020" s="341"/>
      <c r="HM8020" s="341"/>
      <c r="HN8020" s="341"/>
    </row>
    <row r="8021" spans="220:222" x14ac:dyDescent="0.3">
      <c r="HL8021" s="341"/>
      <c r="HM8021" s="341"/>
      <c r="HN8021" s="341"/>
    </row>
    <row r="8022" spans="220:222" x14ac:dyDescent="0.3">
      <c r="HL8022" s="341"/>
      <c r="HM8022" s="341"/>
      <c r="HN8022" s="341"/>
    </row>
    <row r="8023" spans="220:222" x14ac:dyDescent="0.3">
      <c r="HL8023" s="341"/>
      <c r="HM8023" s="341"/>
      <c r="HN8023" s="341"/>
    </row>
    <row r="8024" spans="220:222" x14ac:dyDescent="0.3">
      <c r="HL8024" s="341"/>
      <c r="HM8024" s="341"/>
      <c r="HN8024" s="341"/>
    </row>
    <row r="8025" spans="220:222" x14ac:dyDescent="0.3">
      <c r="HL8025" s="341"/>
      <c r="HM8025" s="341"/>
      <c r="HN8025" s="341"/>
    </row>
    <row r="8026" spans="220:222" x14ac:dyDescent="0.3">
      <c r="HL8026" s="341"/>
      <c r="HM8026" s="341"/>
      <c r="HN8026" s="341"/>
    </row>
    <row r="8027" spans="220:222" x14ac:dyDescent="0.3">
      <c r="HL8027" s="341"/>
      <c r="HM8027" s="341"/>
      <c r="HN8027" s="341"/>
    </row>
    <row r="8028" spans="220:222" x14ac:dyDescent="0.3">
      <c r="HL8028" s="341"/>
      <c r="HM8028" s="341"/>
      <c r="HN8028" s="341"/>
    </row>
    <row r="8029" spans="220:222" x14ac:dyDescent="0.3">
      <c r="HL8029" s="341"/>
      <c r="HM8029" s="341"/>
      <c r="HN8029" s="341"/>
    </row>
    <row r="8030" spans="220:222" x14ac:dyDescent="0.3">
      <c r="HL8030" s="341"/>
      <c r="HM8030" s="341"/>
      <c r="HN8030" s="341"/>
    </row>
    <row r="8031" spans="220:222" x14ac:dyDescent="0.3">
      <c r="HL8031" s="341"/>
      <c r="HM8031" s="341"/>
      <c r="HN8031" s="341"/>
    </row>
    <row r="8032" spans="220:222" x14ac:dyDescent="0.3">
      <c r="HL8032" s="341"/>
      <c r="HM8032" s="341"/>
      <c r="HN8032" s="341"/>
    </row>
    <row r="8033" spans="220:222" x14ac:dyDescent="0.3">
      <c r="HL8033" s="341"/>
      <c r="HM8033" s="341"/>
      <c r="HN8033" s="341"/>
    </row>
    <row r="8034" spans="220:222" x14ac:dyDescent="0.3">
      <c r="HL8034" s="341"/>
      <c r="HM8034" s="341"/>
      <c r="HN8034" s="341"/>
    </row>
    <row r="8035" spans="220:222" x14ac:dyDescent="0.3">
      <c r="HL8035" s="341"/>
      <c r="HM8035" s="341"/>
      <c r="HN8035" s="341"/>
    </row>
    <row r="8036" spans="220:222" x14ac:dyDescent="0.3">
      <c r="HL8036" s="341"/>
      <c r="HM8036" s="341"/>
      <c r="HN8036" s="341"/>
    </row>
    <row r="8037" spans="220:222" x14ac:dyDescent="0.3">
      <c r="HL8037" s="341"/>
      <c r="HM8037" s="341"/>
      <c r="HN8037" s="341"/>
    </row>
    <row r="8038" spans="220:222" x14ac:dyDescent="0.3">
      <c r="HL8038" s="341"/>
      <c r="HM8038" s="341"/>
      <c r="HN8038" s="341"/>
    </row>
    <row r="8039" spans="220:222" x14ac:dyDescent="0.3">
      <c r="HL8039" s="341"/>
      <c r="HM8039" s="341"/>
      <c r="HN8039" s="341"/>
    </row>
    <row r="8040" spans="220:222" x14ac:dyDescent="0.3">
      <c r="HL8040" s="341"/>
      <c r="HM8040" s="341"/>
      <c r="HN8040" s="341"/>
    </row>
    <row r="8041" spans="220:222" x14ac:dyDescent="0.3">
      <c r="HL8041" s="341"/>
      <c r="HM8041" s="341"/>
      <c r="HN8041" s="341"/>
    </row>
    <row r="8042" spans="220:222" x14ac:dyDescent="0.3">
      <c r="HL8042" s="341"/>
      <c r="HM8042" s="341"/>
      <c r="HN8042" s="341"/>
    </row>
    <row r="8043" spans="220:222" x14ac:dyDescent="0.3">
      <c r="HL8043" s="341"/>
      <c r="HM8043" s="341"/>
      <c r="HN8043" s="341"/>
    </row>
    <row r="8044" spans="220:222" x14ac:dyDescent="0.3">
      <c r="HL8044" s="341"/>
      <c r="HM8044" s="341"/>
      <c r="HN8044" s="341"/>
    </row>
    <row r="8045" spans="220:222" x14ac:dyDescent="0.3">
      <c r="HL8045" s="341"/>
      <c r="HM8045" s="341"/>
      <c r="HN8045" s="341"/>
    </row>
    <row r="8046" spans="220:222" x14ac:dyDescent="0.3">
      <c r="HL8046" s="341"/>
      <c r="HM8046" s="341"/>
      <c r="HN8046" s="341"/>
    </row>
    <row r="8047" spans="220:222" x14ac:dyDescent="0.3">
      <c r="HL8047" s="341"/>
      <c r="HM8047" s="341"/>
      <c r="HN8047" s="341"/>
    </row>
    <row r="8048" spans="220:222" x14ac:dyDescent="0.3">
      <c r="HL8048" s="341"/>
      <c r="HM8048" s="341"/>
      <c r="HN8048" s="341"/>
    </row>
    <row r="8049" spans="220:222" x14ac:dyDescent="0.3">
      <c r="HL8049" s="341"/>
      <c r="HM8049" s="341"/>
      <c r="HN8049" s="341"/>
    </row>
    <row r="8050" spans="220:222" x14ac:dyDescent="0.3">
      <c r="HL8050" s="341"/>
      <c r="HM8050" s="341"/>
      <c r="HN8050" s="341"/>
    </row>
    <row r="8051" spans="220:222" x14ac:dyDescent="0.3">
      <c r="HL8051" s="341"/>
      <c r="HM8051" s="341"/>
      <c r="HN8051" s="341"/>
    </row>
    <row r="8052" spans="220:222" x14ac:dyDescent="0.3">
      <c r="HL8052" s="341"/>
      <c r="HM8052" s="341"/>
      <c r="HN8052" s="341"/>
    </row>
    <row r="8053" spans="220:222" x14ac:dyDescent="0.3">
      <c r="HL8053" s="341"/>
      <c r="HM8053" s="341"/>
      <c r="HN8053" s="341"/>
    </row>
    <row r="8054" spans="220:222" x14ac:dyDescent="0.3">
      <c r="HL8054" s="341"/>
      <c r="HM8054" s="341"/>
      <c r="HN8054" s="341"/>
    </row>
    <row r="8055" spans="220:222" x14ac:dyDescent="0.3">
      <c r="HL8055" s="341"/>
      <c r="HM8055" s="341"/>
      <c r="HN8055" s="341"/>
    </row>
    <row r="8056" spans="220:222" x14ac:dyDescent="0.3">
      <c r="HL8056" s="341"/>
      <c r="HM8056" s="341"/>
      <c r="HN8056" s="341"/>
    </row>
    <row r="8057" spans="220:222" x14ac:dyDescent="0.3">
      <c r="HL8057" s="341"/>
      <c r="HM8057" s="341"/>
      <c r="HN8057" s="341"/>
    </row>
    <row r="8058" spans="220:222" x14ac:dyDescent="0.3">
      <c r="HL8058" s="341"/>
      <c r="HM8058" s="341"/>
      <c r="HN8058" s="341"/>
    </row>
    <row r="8059" spans="220:222" x14ac:dyDescent="0.3">
      <c r="HL8059" s="341"/>
      <c r="HM8059" s="341"/>
      <c r="HN8059" s="341"/>
    </row>
    <row r="8060" spans="220:222" x14ac:dyDescent="0.3">
      <c r="HL8060" s="341"/>
      <c r="HM8060" s="341"/>
      <c r="HN8060" s="341"/>
    </row>
    <row r="8061" spans="220:222" x14ac:dyDescent="0.3">
      <c r="HL8061" s="341"/>
      <c r="HM8061" s="341"/>
      <c r="HN8061" s="341"/>
    </row>
    <row r="8062" spans="220:222" x14ac:dyDescent="0.3">
      <c r="HL8062" s="341"/>
      <c r="HM8062" s="341"/>
      <c r="HN8062" s="341"/>
    </row>
    <row r="8063" spans="220:222" x14ac:dyDescent="0.3">
      <c r="HL8063" s="341"/>
      <c r="HM8063" s="341"/>
      <c r="HN8063" s="341"/>
    </row>
    <row r="8064" spans="220:222" x14ac:dyDescent="0.3">
      <c r="HL8064" s="341"/>
      <c r="HM8064" s="341"/>
      <c r="HN8064" s="341"/>
    </row>
    <row r="8065" spans="220:222" x14ac:dyDescent="0.3">
      <c r="HL8065" s="341"/>
      <c r="HM8065" s="341"/>
      <c r="HN8065" s="341"/>
    </row>
    <row r="8066" spans="220:222" x14ac:dyDescent="0.3">
      <c r="HL8066" s="341"/>
      <c r="HM8066" s="341"/>
      <c r="HN8066" s="341"/>
    </row>
    <row r="8067" spans="220:222" x14ac:dyDescent="0.3">
      <c r="HL8067" s="341"/>
      <c r="HM8067" s="341"/>
      <c r="HN8067" s="341"/>
    </row>
    <row r="8068" spans="220:222" x14ac:dyDescent="0.3">
      <c r="HL8068" s="341"/>
      <c r="HM8068" s="341"/>
      <c r="HN8068" s="341"/>
    </row>
    <row r="8069" spans="220:222" x14ac:dyDescent="0.3">
      <c r="HL8069" s="341"/>
      <c r="HM8069" s="341"/>
      <c r="HN8069" s="341"/>
    </row>
    <row r="8070" spans="220:222" x14ac:dyDescent="0.3">
      <c r="HL8070" s="341"/>
      <c r="HM8070" s="341"/>
      <c r="HN8070" s="341"/>
    </row>
    <row r="8071" spans="220:222" x14ac:dyDescent="0.3">
      <c r="HL8071" s="341"/>
      <c r="HM8071" s="341"/>
      <c r="HN8071" s="341"/>
    </row>
    <row r="8072" spans="220:222" x14ac:dyDescent="0.3">
      <c r="HL8072" s="341"/>
      <c r="HM8072" s="341"/>
      <c r="HN8072" s="341"/>
    </row>
    <row r="8073" spans="220:222" x14ac:dyDescent="0.3">
      <c r="HL8073" s="341"/>
      <c r="HM8073" s="341"/>
      <c r="HN8073" s="341"/>
    </row>
    <row r="8074" spans="220:222" x14ac:dyDescent="0.3">
      <c r="HL8074" s="341"/>
      <c r="HM8074" s="341"/>
      <c r="HN8074" s="341"/>
    </row>
    <row r="8075" spans="220:222" x14ac:dyDescent="0.3">
      <c r="HL8075" s="341"/>
      <c r="HM8075" s="341"/>
      <c r="HN8075" s="341"/>
    </row>
    <row r="8076" spans="220:222" x14ac:dyDescent="0.3">
      <c r="HL8076" s="341"/>
      <c r="HM8076" s="341"/>
      <c r="HN8076" s="341"/>
    </row>
    <row r="8077" spans="220:222" x14ac:dyDescent="0.3">
      <c r="HL8077" s="341"/>
      <c r="HM8077" s="341"/>
      <c r="HN8077" s="341"/>
    </row>
    <row r="8078" spans="220:222" x14ac:dyDescent="0.3">
      <c r="HL8078" s="341"/>
      <c r="HM8078" s="341"/>
      <c r="HN8078" s="341"/>
    </row>
    <row r="8079" spans="220:222" x14ac:dyDescent="0.3">
      <c r="HL8079" s="341"/>
      <c r="HM8079" s="341"/>
      <c r="HN8079" s="341"/>
    </row>
    <row r="8080" spans="220:222" x14ac:dyDescent="0.3">
      <c r="HL8080" s="341"/>
      <c r="HM8080" s="341"/>
      <c r="HN8080" s="341"/>
    </row>
    <row r="8081" spans="220:222" x14ac:dyDescent="0.3">
      <c r="HL8081" s="341"/>
      <c r="HM8081" s="341"/>
      <c r="HN8081" s="341"/>
    </row>
    <row r="8082" spans="220:222" x14ac:dyDescent="0.3">
      <c r="HL8082" s="341"/>
      <c r="HM8082" s="341"/>
      <c r="HN8082" s="341"/>
    </row>
    <row r="8083" spans="220:222" x14ac:dyDescent="0.3">
      <c r="HL8083" s="341"/>
      <c r="HM8083" s="341"/>
      <c r="HN8083" s="341"/>
    </row>
    <row r="8084" spans="220:222" x14ac:dyDescent="0.3">
      <c r="HL8084" s="341"/>
      <c r="HM8084" s="341"/>
      <c r="HN8084" s="341"/>
    </row>
    <row r="8085" spans="220:222" x14ac:dyDescent="0.3">
      <c r="HL8085" s="341"/>
      <c r="HM8085" s="341"/>
      <c r="HN8085" s="341"/>
    </row>
    <row r="8086" spans="220:222" x14ac:dyDescent="0.3">
      <c r="HL8086" s="341"/>
      <c r="HM8086" s="341"/>
      <c r="HN8086" s="341"/>
    </row>
    <row r="8087" spans="220:222" x14ac:dyDescent="0.3">
      <c r="HL8087" s="341"/>
      <c r="HM8087" s="341"/>
      <c r="HN8087" s="341"/>
    </row>
    <row r="8088" spans="220:222" x14ac:dyDescent="0.3">
      <c r="HL8088" s="341"/>
      <c r="HM8088" s="341"/>
      <c r="HN8088" s="341"/>
    </row>
    <row r="8089" spans="220:222" x14ac:dyDescent="0.3">
      <c r="HL8089" s="341"/>
      <c r="HM8089" s="341"/>
      <c r="HN8089" s="341"/>
    </row>
    <row r="8090" spans="220:222" x14ac:dyDescent="0.3">
      <c r="HL8090" s="341"/>
      <c r="HM8090" s="341"/>
      <c r="HN8090" s="341"/>
    </row>
    <row r="8091" spans="220:222" x14ac:dyDescent="0.3">
      <c r="HL8091" s="341"/>
      <c r="HM8091" s="341"/>
      <c r="HN8091" s="341"/>
    </row>
    <row r="8092" spans="220:222" x14ac:dyDescent="0.3">
      <c r="HL8092" s="341"/>
      <c r="HM8092" s="341"/>
      <c r="HN8092" s="341"/>
    </row>
    <row r="8093" spans="220:222" x14ac:dyDescent="0.3">
      <c r="HL8093" s="341"/>
      <c r="HM8093" s="341"/>
      <c r="HN8093" s="341"/>
    </row>
    <row r="8094" spans="220:222" x14ac:dyDescent="0.3">
      <c r="HL8094" s="341"/>
      <c r="HM8094" s="341"/>
      <c r="HN8094" s="341"/>
    </row>
    <row r="8095" spans="220:222" x14ac:dyDescent="0.3">
      <c r="HL8095" s="341"/>
      <c r="HM8095" s="341"/>
      <c r="HN8095" s="341"/>
    </row>
    <row r="8096" spans="220:222" x14ac:dyDescent="0.3">
      <c r="HL8096" s="341"/>
      <c r="HM8096" s="341"/>
      <c r="HN8096" s="341"/>
    </row>
    <row r="8097" spans="220:222" x14ac:dyDescent="0.3">
      <c r="HL8097" s="341"/>
      <c r="HM8097" s="341"/>
      <c r="HN8097" s="341"/>
    </row>
    <row r="8098" spans="220:222" x14ac:dyDescent="0.3">
      <c r="HL8098" s="341"/>
      <c r="HM8098" s="341"/>
      <c r="HN8098" s="341"/>
    </row>
    <row r="8099" spans="220:222" x14ac:dyDescent="0.3">
      <c r="HL8099" s="341"/>
      <c r="HM8099" s="341"/>
      <c r="HN8099" s="341"/>
    </row>
    <row r="8100" spans="220:222" x14ac:dyDescent="0.3">
      <c r="HL8100" s="341"/>
      <c r="HM8100" s="341"/>
      <c r="HN8100" s="341"/>
    </row>
    <row r="8101" spans="220:222" x14ac:dyDescent="0.3">
      <c r="HL8101" s="341"/>
      <c r="HM8101" s="341"/>
      <c r="HN8101" s="341"/>
    </row>
    <row r="8102" spans="220:222" x14ac:dyDescent="0.3">
      <c r="HL8102" s="341"/>
      <c r="HM8102" s="341"/>
      <c r="HN8102" s="341"/>
    </row>
    <row r="8103" spans="220:222" x14ac:dyDescent="0.3">
      <c r="HL8103" s="341"/>
      <c r="HM8103" s="341"/>
      <c r="HN8103" s="341"/>
    </row>
    <row r="8104" spans="220:222" x14ac:dyDescent="0.3">
      <c r="HL8104" s="341"/>
      <c r="HM8104" s="341"/>
      <c r="HN8104" s="341"/>
    </row>
    <row r="8105" spans="220:222" x14ac:dyDescent="0.3">
      <c r="HL8105" s="341"/>
      <c r="HM8105" s="341"/>
      <c r="HN8105" s="341"/>
    </row>
    <row r="8106" spans="220:222" x14ac:dyDescent="0.3">
      <c r="HL8106" s="341"/>
      <c r="HM8106" s="341"/>
      <c r="HN8106" s="341"/>
    </row>
    <row r="8107" spans="220:222" x14ac:dyDescent="0.3">
      <c r="HL8107" s="341"/>
      <c r="HM8107" s="341"/>
      <c r="HN8107" s="341"/>
    </row>
    <row r="8108" spans="220:222" x14ac:dyDescent="0.3">
      <c r="HL8108" s="341"/>
      <c r="HM8108" s="341"/>
      <c r="HN8108" s="341"/>
    </row>
    <row r="8109" spans="220:222" x14ac:dyDescent="0.3">
      <c r="HL8109" s="341"/>
      <c r="HM8109" s="341"/>
      <c r="HN8109" s="341"/>
    </row>
    <row r="8110" spans="220:222" x14ac:dyDescent="0.3">
      <c r="HL8110" s="341"/>
      <c r="HM8110" s="341"/>
      <c r="HN8110" s="341"/>
    </row>
    <row r="8111" spans="220:222" x14ac:dyDescent="0.3">
      <c r="HL8111" s="341"/>
      <c r="HM8111" s="341"/>
      <c r="HN8111" s="341"/>
    </row>
    <row r="8112" spans="220:222" x14ac:dyDescent="0.3">
      <c r="HL8112" s="341"/>
      <c r="HM8112" s="341"/>
      <c r="HN8112" s="341"/>
    </row>
    <row r="8113" spans="220:222" x14ac:dyDescent="0.3">
      <c r="HL8113" s="341"/>
      <c r="HM8113" s="341"/>
      <c r="HN8113" s="341"/>
    </row>
    <row r="8114" spans="220:222" x14ac:dyDescent="0.3">
      <c r="HL8114" s="341"/>
      <c r="HM8114" s="341"/>
      <c r="HN8114" s="341"/>
    </row>
    <row r="8115" spans="220:222" x14ac:dyDescent="0.3">
      <c r="HL8115" s="341"/>
      <c r="HM8115" s="341"/>
      <c r="HN8115" s="341"/>
    </row>
    <row r="8116" spans="220:222" x14ac:dyDescent="0.3">
      <c r="HL8116" s="341"/>
      <c r="HM8116" s="341"/>
      <c r="HN8116" s="341"/>
    </row>
    <row r="8117" spans="220:222" x14ac:dyDescent="0.3">
      <c r="HL8117" s="341"/>
      <c r="HM8117" s="341"/>
      <c r="HN8117" s="341"/>
    </row>
    <row r="8118" spans="220:222" x14ac:dyDescent="0.3">
      <c r="HL8118" s="341"/>
      <c r="HM8118" s="341"/>
      <c r="HN8118" s="341"/>
    </row>
    <row r="8119" spans="220:222" x14ac:dyDescent="0.3">
      <c r="HL8119" s="341"/>
      <c r="HM8119" s="341"/>
      <c r="HN8119" s="341"/>
    </row>
    <row r="8120" spans="220:222" x14ac:dyDescent="0.3">
      <c r="HL8120" s="341"/>
      <c r="HM8120" s="341"/>
      <c r="HN8120" s="341"/>
    </row>
    <row r="8121" spans="220:222" x14ac:dyDescent="0.3">
      <c r="HL8121" s="341"/>
      <c r="HM8121" s="341"/>
      <c r="HN8121" s="341"/>
    </row>
    <row r="8122" spans="220:222" x14ac:dyDescent="0.3">
      <c r="HL8122" s="341"/>
      <c r="HM8122" s="341"/>
      <c r="HN8122" s="341"/>
    </row>
    <row r="8123" spans="220:222" x14ac:dyDescent="0.3">
      <c r="HL8123" s="341"/>
      <c r="HM8123" s="341"/>
      <c r="HN8123" s="341"/>
    </row>
    <row r="8124" spans="220:222" x14ac:dyDescent="0.3">
      <c r="HL8124" s="341"/>
      <c r="HM8124" s="341"/>
      <c r="HN8124" s="341"/>
    </row>
    <row r="8125" spans="220:222" x14ac:dyDescent="0.3">
      <c r="HL8125" s="341"/>
      <c r="HM8125" s="341"/>
      <c r="HN8125" s="341"/>
    </row>
    <row r="8126" spans="220:222" x14ac:dyDescent="0.3">
      <c r="HL8126" s="341"/>
      <c r="HM8126" s="341"/>
      <c r="HN8126" s="341"/>
    </row>
    <row r="8127" spans="220:222" x14ac:dyDescent="0.3">
      <c r="HL8127" s="341"/>
      <c r="HM8127" s="341"/>
      <c r="HN8127" s="341"/>
    </row>
    <row r="8128" spans="220:222" x14ac:dyDescent="0.3">
      <c r="HL8128" s="341"/>
      <c r="HM8128" s="341"/>
      <c r="HN8128" s="341"/>
    </row>
    <row r="8129" spans="220:222" x14ac:dyDescent="0.3">
      <c r="HL8129" s="341"/>
      <c r="HM8129" s="341"/>
      <c r="HN8129" s="341"/>
    </row>
    <row r="8130" spans="220:222" x14ac:dyDescent="0.3">
      <c r="HL8130" s="341"/>
      <c r="HM8130" s="341"/>
      <c r="HN8130" s="341"/>
    </row>
    <row r="8131" spans="220:222" x14ac:dyDescent="0.3">
      <c r="HL8131" s="341"/>
      <c r="HM8131" s="341"/>
      <c r="HN8131" s="341"/>
    </row>
    <row r="8132" spans="220:222" x14ac:dyDescent="0.3">
      <c r="HL8132" s="341"/>
      <c r="HM8132" s="341"/>
      <c r="HN8132" s="341"/>
    </row>
    <row r="8133" spans="220:222" x14ac:dyDescent="0.3">
      <c r="HL8133" s="341"/>
      <c r="HM8133" s="341"/>
      <c r="HN8133" s="341"/>
    </row>
    <row r="8134" spans="220:222" x14ac:dyDescent="0.3">
      <c r="HL8134" s="341"/>
      <c r="HM8134" s="341"/>
      <c r="HN8134" s="341"/>
    </row>
    <row r="8135" spans="220:222" x14ac:dyDescent="0.3">
      <c r="HL8135" s="341"/>
      <c r="HM8135" s="341"/>
      <c r="HN8135" s="341"/>
    </row>
    <row r="8136" spans="220:222" x14ac:dyDescent="0.3">
      <c r="HL8136" s="341"/>
      <c r="HM8136" s="341"/>
      <c r="HN8136" s="341"/>
    </row>
    <row r="8137" spans="220:222" x14ac:dyDescent="0.3">
      <c r="HL8137" s="341"/>
      <c r="HM8137" s="341"/>
      <c r="HN8137" s="341"/>
    </row>
    <row r="8138" spans="220:222" x14ac:dyDescent="0.3">
      <c r="HL8138" s="341"/>
      <c r="HM8138" s="341"/>
      <c r="HN8138" s="341"/>
    </row>
    <row r="8139" spans="220:222" x14ac:dyDescent="0.3">
      <c r="HL8139" s="341"/>
      <c r="HM8139" s="341"/>
      <c r="HN8139" s="341"/>
    </row>
    <row r="8140" spans="220:222" x14ac:dyDescent="0.3">
      <c r="HL8140" s="341"/>
      <c r="HM8140" s="341"/>
      <c r="HN8140" s="341"/>
    </row>
    <row r="8141" spans="220:222" x14ac:dyDescent="0.3">
      <c r="HL8141" s="341"/>
      <c r="HM8141" s="341"/>
      <c r="HN8141" s="341"/>
    </row>
    <row r="8142" spans="220:222" x14ac:dyDescent="0.3">
      <c r="HL8142" s="341"/>
      <c r="HM8142" s="341"/>
      <c r="HN8142" s="341"/>
    </row>
    <row r="8143" spans="220:222" x14ac:dyDescent="0.3">
      <c r="HL8143" s="341"/>
      <c r="HM8143" s="341"/>
      <c r="HN8143" s="341"/>
    </row>
    <row r="8144" spans="220:222" x14ac:dyDescent="0.3">
      <c r="HL8144" s="341"/>
      <c r="HM8144" s="341"/>
      <c r="HN8144" s="341"/>
    </row>
    <row r="8145" spans="220:222" x14ac:dyDescent="0.3">
      <c r="HL8145" s="341"/>
      <c r="HM8145" s="341"/>
      <c r="HN8145" s="341"/>
    </row>
    <row r="8146" spans="220:222" x14ac:dyDescent="0.3">
      <c r="HL8146" s="341"/>
      <c r="HM8146" s="341"/>
      <c r="HN8146" s="341"/>
    </row>
    <row r="8147" spans="220:222" x14ac:dyDescent="0.3">
      <c r="HL8147" s="341"/>
      <c r="HM8147" s="341"/>
      <c r="HN8147" s="341"/>
    </row>
    <row r="8148" spans="220:222" x14ac:dyDescent="0.3">
      <c r="HL8148" s="341"/>
      <c r="HM8148" s="341"/>
      <c r="HN8148" s="341"/>
    </row>
    <row r="8149" spans="220:222" x14ac:dyDescent="0.3">
      <c r="HL8149" s="341"/>
      <c r="HM8149" s="341"/>
      <c r="HN8149" s="341"/>
    </row>
    <row r="8150" spans="220:222" x14ac:dyDescent="0.3">
      <c r="HL8150" s="341"/>
      <c r="HM8150" s="341"/>
      <c r="HN8150" s="341"/>
    </row>
    <row r="8151" spans="220:222" x14ac:dyDescent="0.3">
      <c r="HL8151" s="341"/>
      <c r="HM8151" s="341"/>
      <c r="HN8151" s="341"/>
    </row>
    <row r="8152" spans="220:222" x14ac:dyDescent="0.3">
      <c r="HL8152" s="341"/>
      <c r="HM8152" s="341"/>
      <c r="HN8152" s="341"/>
    </row>
    <row r="8153" spans="220:222" x14ac:dyDescent="0.3">
      <c r="HL8153" s="341"/>
      <c r="HM8153" s="341"/>
      <c r="HN8153" s="341"/>
    </row>
    <row r="8154" spans="220:222" x14ac:dyDescent="0.3">
      <c r="HL8154" s="341"/>
      <c r="HM8154" s="341"/>
      <c r="HN8154" s="341"/>
    </row>
    <row r="8155" spans="220:222" x14ac:dyDescent="0.3">
      <c r="HL8155" s="341"/>
      <c r="HM8155" s="341"/>
      <c r="HN8155" s="341"/>
    </row>
    <row r="8156" spans="220:222" x14ac:dyDescent="0.3">
      <c r="HL8156" s="341"/>
      <c r="HM8156" s="341"/>
      <c r="HN8156" s="341"/>
    </row>
    <row r="8157" spans="220:222" x14ac:dyDescent="0.3">
      <c r="HL8157" s="341"/>
      <c r="HM8157" s="341"/>
      <c r="HN8157" s="341"/>
    </row>
    <row r="8158" spans="220:222" x14ac:dyDescent="0.3">
      <c r="HL8158" s="341"/>
      <c r="HM8158" s="341"/>
      <c r="HN8158" s="341"/>
    </row>
    <row r="8159" spans="220:222" x14ac:dyDescent="0.3">
      <c r="HL8159" s="341"/>
      <c r="HM8159" s="341"/>
      <c r="HN8159" s="341"/>
    </row>
    <row r="8160" spans="220:222" x14ac:dyDescent="0.3">
      <c r="HL8160" s="341"/>
      <c r="HM8160" s="341"/>
      <c r="HN8160" s="341"/>
    </row>
    <row r="8161" spans="220:222" x14ac:dyDescent="0.3">
      <c r="HL8161" s="341"/>
      <c r="HM8161" s="341"/>
      <c r="HN8161" s="341"/>
    </row>
    <row r="8162" spans="220:222" x14ac:dyDescent="0.3">
      <c r="HL8162" s="341"/>
      <c r="HM8162" s="341"/>
      <c r="HN8162" s="341"/>
    </row>
    <row r="8163" spans="220:222" x14ac:dyDescent="0.3">
      <c r="HL8163" s="341"/>
      <c r="HM8163" s="341"/>
      <c r="HN8163" s="341"/>
    </row>
    <row r="8164" spans="220:222" x14ac:dyDescent="0.3">
      <c r="HL8164" s="341"/>
      <c r="HM8164" s="341"/>
      <c r="HN8164" s="341"/>
    </row>
    <row r="8165" spans="220:222" x14ac:dyDescent="0.3">
      <c r="HL8165" s="341"/>
      <c r="HM8165" s="341"/>
      <c r="HN8165" s="341"/>
    </row>
    <row r="8166" spans="220:222" x14ac:dyDescent="0.3">
      <c r="HL8166" s="341"/>
      <c r="HM8166" s="341"/>
      <c r="HN8166" s="341"/>
    </row>
    <row r="8167" spans="220:222" x14ac:dyDescent="0.3">
      <c r="HL8167" s="341"/>
      <c r="HM8167" s="341"/>
      <c r="HN8167" s="341"/>
    </row>
    <row r="8168" spans="220:222" x14ac:dyDescent="0.3">
      <c r="HL8168" s="341"/>
      <c r="HM8168" s="341"/>
      <c r="HN8168" s="341"/>
    </row>
    <row r="8169" spans="220:222" x14ac:dyDescent="0.3">
      <c r="HL8169" s="341"/>
      <c r="HM8169" s="341"/>
      <c r="HN8169" s="341"/>
    </row>
    <row r="8170" spans="220:222" x14ac:dyDescent="0.3">
      <c r="HL8170" s="341"/>
      <c r="HM8170" s="341"/>
      <c r="HN8170" s="341"/>
    </row>
    <row r="8171" spans="220:222" x14ac:dyDescent="0.3">
      <c r="HL8171" s="341"/>
      <c r="HM8171" s="341"/>
      <c r="HN8171" s="341"/>
    </row>
    <row r="8172" spans="220:222" x14ac:dyDescent="0.3">
      <c r="HL8172" s="341"/>
      <c r="HM8172" s="341"/>
      <c r="HN8172" s="341"/>
    </row>
    <row r="8173" spans="220:222" x14ac:dyDescent="0.3">
      <c r="HL8173" s="341"/>
      <c r="HM8173" s="341"/>
      <c r="HN8173" s="341"/>
    </row>
    <row r="8174" spans="220:222" x14ac:dyDescent="0.3">
      <c r="HL8174" s="341"/>
      <c r="HM8174" s="341"/>
      <c r="HN8174" s="341"/>
    </row>
    <row r="8175" spans="220:222" x14ac:dyDescent="0.3">
      <c r="HL8175" s="341"/>
      <c r="HM8175" s="341"/>
      <c r="HN8175" s="341"/>
    </row>
    <row r="8176" spans="220:222" x14ac:dyDescent="0.3">
      <c r="HL8176" s="341"/>
      <c r="HM8176" s="341"/>
      <c r="HN8176" s="341"/>
    </row>
    <row r="8177" spans="220:222" x14ac:dyDescent="0.3">
      <c r="HL8177" s="341"/>
      <c r="HM8177" s="341"/>
      <c r="HN8177" s="341"/>
    </row>
    <row r="8178" spans="220:222" x14ac:dyDescent="0.3">
      <c r="HL8178" s="341"/>
      <c r="HM8178" s="341"/>
      <c r="HN8178" s="341"/>
    </row>
    <row r="8179" spans="220:222" x14ac:dyDescent="0.3">
      <c r="HL8179" s="341"/>
      <c r="HM8179" s="341"/>
      <c r="HN8179" s="341"/>
    </row>
    <row r="8180" spans="220:222" x14ac:dyDescent="0.3">
      <c r="HL8180" s="341"/>
      <c r="HM8180" s="341"/>
      <c r="HN8180" s="341"/>
    </row>
    <row r="8181" spans="220:222" x14ac:dyDescent="0.3">
      <c r="HL8181" s="341"/>
      <c r="HM8181" s="341"/>
      <c r="HN8181" s="341"/>
    </row>
    <row r="8182" spans="220:222" x14ac:dyDescent="0.3">
      <c r="HL8182" s="341"/>
      <c r="HM8182" s="341"/>
      <c r="HN8182" s="341"/>
    </row>
    <row r="8183" spans="220:222" x14ac:dyDescent="0.3">
      <c r="HL8183" s="341"/>
      <c r="HM8183" s="341"/>
      <c r="HN8183" s="341"/>
    </row>
    <row r="8184" spans="220:222" x14ac:dyDescent="0.3">
      <c r="HL8184" s="341"/>
      <c r="HM8184" s="341"/>
      <c r="HN8184" s="341"/>
    </row>
    <row r="8185" spans="220:222" x14ac:dyDescent="0.3">
      <c r="HL8185" s="341"/>
      <c r="HM8185" s="341"/>
      <c r="HN8185" s="341"/>
    </row>
    <row r="8186" spans="220:222" x14ac:dyDescent="0.3">
      <c r="HL8186" s="341"/>
      <c r="HM8186" s="341"/>
      <c r="HN8186" s="341"/>
    </row>
    <row r="8187" spans="220:222" x14ac:dyDescent="0.3">
      <c r="HL8187" s="341"/>
      <c r="HM8187" s="341"/>
      <c r="HN8187" s="341"/>
    </row>
    <row r="8188" spans="220:222" x14ac:dyDescent="0.3">
      <c r="HL8188" s="341"/>
      <c r="HM8188" s="341"/>
      <c r="HN8188" s="341"/>
    </row>
    <row r="8189" spans="220:222" x14ac:dyDescent="0.3">
      <c r="HL8189" s="341"/>
      <c r="HM8189" s="341"/>
      <c r="HN8189" s="341"/>
    </row>
    <row r="8190" spans="220:222" x14ac:dyDescent="0.3">
      <c r="HL8190" s="341"/>
      <c r="HM8190" s="341"/>
      <c r="HN8190" s="341"/>
    </row>
    <row r="8191" spans="220:222" x14ac:dyDescent="0.3">
      <c r="HL8191" s="341"/>
      <c r="HM8191" s="341"/>
      <c r="HN8191" s="341"/>
    </row>
    <row r="8192" spans="220:222" x14ac:dyDescent="0.3">
      <c r="HL8192" s="341"/>
      <c r="HM8192" s="341"/>
      <c r="HN8192" s="341"/>
    </row>
    <row r="8193" spans="220:222" x14ac:dyDescent="0.3">
      <c r="HL8193" s="341"/>
      <c r="HM8193" s="341"/>
      <c r="HN8193" s="341"/>
    </row>
    <row r="8194" spans="220:222" x14ac:dyDescent="0.3">
      <c r="HL8194" s="341"/>
      <c r="HM8194" s="341"/>
      <c r="HN8194" s="341"/>
    </row>
    <row r="8195" spans="220:222" x14ac:dyDescent="0.3">
      <c r="HL8195" s="341"/>
      <c r="HM8195" s="341"/>
      <c r="HN8195" s="341"/>
    </row>
    <row r="8196" spans="220:222" x14ac:dyDescent="0.3">
      <c r="HL8196" s="341"/>
      <c r="HM8196" s="341"/>
      <c r="HN8196" s="341"/>
    </row>
    <row r="8197" spans="220:222" x14ac:dyDescent="0.3">
      <c r="HL8197" s="341"/>
      <c r="HM8197" s="341"/>
      <c r="HN8197" s="341"/>
    </row>
    <row r="8198" spans="220:222" x14ac:dyDescent="0.3">
      <c r="HL8198" s="341"/>
      <c r="HM8198" s="341"/>
      <c r="HN8198" s="341"/>
    </row>
    <row r="8199" spans="220:222" x14ac:dyDescent="0.3">
      <c r="HL8199" s="341"/>
      <c r="HM8199" s="341"/>
      <c r="HN8199" s="341"/>
    </row>
    <row r="8200" spans="220:222" x14ac:dyDescent="0.3">
      <c r="HL8200" s="341"/>
      <c r="HM8200" s="341"/>
      <c r="HN8200" s="341"/>
    </row>
    <row r="8201" spans="220:222" x14ac:dyDescent="0.3">
      <c r="HL8201" s="341"/>
      <c r="HM8201" s="341"/>
      <c r="HN8201" s="341"/>
    </row>
    <row r="8202" spans="220:222" x14ac:dyDescent="0.3">
      <c r="HL8202" s="341"/>
      <c r="HM8202" s="341"/>
      <c r="HN8202" s="341"/>
    </row>
    <row r="8203" spans="220:222" x14ac:dyDescent="0.3">
      <c r="HL8203" s="341"/>
      <c r="HM8203" s="341"/>
      <c r="HN8203" s="341"/>
    </row>
    <row r="8204" spans="220:222" x14ac:dyDescent="0.3">
      <c r="HL8204" s="341"/>
      <c r="HM8204" s="341"/>
      <c r="HN8204" s="341"/>
    </row>
    <row r="8205" spans="220:222" x14ac:dyDescent="0.3">
      <c r="HL8205" s="341"/>
      <c r="HM8205" s="341"/>
      <c r="HN8205" s="341"/>
    </row>
    <row r="8206" spans="220:222" x14ac:dyDescent="0.3">
      <c r="HL8206" s="341"/>
      <c r="HM8206" s="341"/>
      <c r="HN8206" s="341"/>
    </row>
    <row r="8207" spans="220:222" x14ac:dyDescent="0.3">
      <c r="HL8207" s="341"/>
      <c r="HM8207" s="341"/>
      <c r="HN8207" s="341"/>
    </row>
    <row r="8208" spans="220:222" x14ac:dyDescent="0.3">
      <c r="HL8208" s="341"/>
      <c r="HM8208" s="341"/>
      <c r="HN8208" s="341"/>
    </row>
    <row r="8209" spans="220:222" x14ac:dyDescent="0.3">
      <c r="HL8209" s="341"/>
      <c r="HM8209" s="341"/>
      <c r="HN8209" s="341"/>
    </row>
    <row r="8210" spans="220:222" x14ac:dyDescent="0.3">
      <c r="HL8210" s="341"/>
      <c r="HM8210" s="341"/>
      <c r="HN8210" s="341"/>
    </row>
    <row r="8211" spans="220:222" x14ac:dyDescent="0.3">
      <c r="HL8211" s="341"/>
      <c r="HM8211" s="341"/>
      <c r="HN8211" s="341"/>
    </row>
    <row r="8212" spans="220:222" x14ac:dyDescent="0.3">
      <c r="HL8212" s="341"/>
      <c r="HM8212" s="341"/>
      <c r="HN8212" s="341"/>
    </row>
    <row r="8213" spans="220:222" x14ac:dyDescent="0.3">
      <c r="HL8213" s="341"/>
      <c r="HM8213" s="341"/>
      <c r="HN8213" s="341"/>
    </row>
    <row r="8214" spans="220:222" x14ac:dyDescent="0.3">
      <c r="HL8214" s="341"/>
      <c r="HM8214" s="341"/>
      <c r="HN8214" s="341"/>
    </row>
    <row r="8215" spans="220:222" x14ac:dyDescent="0.3">
      <c r="HL8215" s="341"/>
      <c r="HM8215" s="341"/>
      <c r="HN8215" s="341"/>
    </row>
    <row r="8216" spans="220:222" x14ac:dyDescent="0.3">
      <c r="HL8216" s="341"/>
      <c r="HM8216" s="341"/>
      <c r="HN8216" s="341"/>
    </row>
    <row r="8217" spans="220:222" x14ac:dyDescent="0.3">
      <c r="HL8217" s="341"/>
      <c r="HM8217" s="341"/>
      <c r="HN8217" s="341"/>
    </row>
    <row r="8218" spans="220:222" x14ac:dyDescent="0.3">
      <c r="HL8218" s="341"/>
      <c r="HM8218" s="341"/>
      <c r="HN8218" s="341"/>
    </row>
    <row r="8219" spans="220:222" x14ac:dyDescent="0.3">
      <c r="HL8219" s="341"/>
      <c r="HM8219" s="341"/>
      <c r="HN8219" s="341"/>
    </row>
    <row r="8220" spans="220:222" x14ac:dyDescent="0.3">
      <c r="HL8220" s="341"/>
      <c r="HM8220" s="341"/>
      <c r="HN8220" s="341"/>
    </row>
    <row r="8221" spans="220:222" x14ac:dyDescent="0.3">
      <c r="HL8221" s="341"/>
      <c r="HM8221" s="341"/>
      <c r="HN8221" s="341"/>
    </row>
    <row r="8222" spans="220:222" x14ac:dyDescent="0.3">
      <c r="HL8222" s="341"/>
      <c r="HM8222" s="341"/>
      <c r="HN8222" s="341"/>
    </row>
    <row r="8223" spans="220:222" x14ac:dyDescent="0.3">
      <c r="HL8223" s="341"/>
      <c r="HM8223" s="341"/>
      <c r="HN8223" s="341"/>
    </row>
    <row r="8224" spans="220:222" x14ac:dyDescent="0.3">
      <c r="HL8224" s="341"/>
      <c r="HM8224" s="341"/>
      <c r="HN8224" s="341"/>
    </row>
    <row r="8225" spans="220:222" x14ac:dyDescent="0.3">
      <c r="HL8225" s="341"/>
      <c r="HM8225" s="341"/>
      <c r="HN8225" s="341"/>
    </row>
    <row r="8226" spans="220:222" x14ac:dyDescent="0.3">
      <c r="HL8226" s="341"/>
      <c r="HM8226" s="341"/>
      <c r="HN8226" s="341"/>
    </row>
    <row r="8227" spans="220:222" x14ac:dyDescent="0.3">
      <c r="HL8227" s="341"/>
      <c r="HM8227" s="341"/>
      <c r="HN8227" s="341"/>
    </row>
    <row r="8228" spans="220:222" x14ac:dyDescent="0.3">
      <c r="HL8228" s="341"/>
      <c r="HM8228" s="341"/>
      <c r="HN8228" s="341"/>
    </row>
    <row r="8229" spans="220:222" x14ac:dyDescent="0.3">
      <c r="HL8229" s="341"/>
      <c r="HM8229" s="341"/>
      <c r="HN8229" s="341"/>
    </row>
    <row r="8230" spans="220:222" x14ac:dyDescent="0.3">
      <c r="HL8230" s="341"/>
      <c r="HM8230" s="341"/>
      <c r="HN8230" s="341"/>
    </row>
    <row r="8231" spans="220:222" x14ac:dyDescent="0.3">
      <c r="HL8231" s="341"/>
      <c r="HM8231" s="341"/>
      <c r="HN8231" s="341"/>
    </row>
    <row r="8232" spans="220:222" x14ac:dyDescent="0.3">
      <c r="HL8232" s="341"/>
      <c r="HM8232" s="341"/>
      <c r="HN8232" s="341"/>
    </row>
    <row r="8233" spans="220:222" x14ac:dyDescent="0.3">
      <c r="HL8233" s="341"/>
      <c r="HM8233" s="341"/>
      <c r="HN8233" s="341"/>
    </row>
    <row r="8234" spans="220:222" x14ac:dyDescent="0.3">
      <c r="HL8234" s="341"/>
      <c r="HM8234" s="341"/>
      <c r="HN8234" s="341"/>
    </row>
    <row r="8235" spans="220:222" x14ac:dyDescent="0.3">
      <c r="HL8235" s="341"/>
      <c r="HM8235" s="341"/>
      <c r="HN8235" s="341"/>
    </row>
    <row r="8236" spans="220:222" x14ac:dyDescent="0.3">
      <c r="HL8236" s="341"/>
      <c r="HM8236" s="341"/>
      <c r="HN8236" s="341"/>
    </row>
    <row r="8237" spans="220:222" x14ac:dyDescent="0.3">
      <c r="HL8237" s="341"/>
      <c r="HM8237" s="341"/>
      <c r="HN8237" s="341"/>
    </row>
    <row r="8238" spans="220:222" x14ac:dyDescent="0.3">
      <c r="HL8238" s="341"/>
      <c r="HM8238" s="341"/>
      <c r="HN8238" s="341"/>
    </row>
    <row r="8239" spans="220:222" x14ac:dyDescent="0.3">
      <c r="HL8239" s="341"/>
      <c r="HM8239" s="341"/>
      <c r="HN8239" s="341"/>
    </row>
    <row r="8240" spans="220:222" x14ac:dyDescent="0.3">
      <c r="HL8240" s="341"/>
      <c r="HM8240" s="341"/>
      <c r="HN8240" s="341"/>
    </row>
    <row r="8241" spans="220:222" x14ac:dyDescent="0.3">
      <c r="HL8241" s="341"/>
      <c r="HM8241" s="341"/>
      <c r="HN8241" s="341"/>
    </row>
    <row r="8242" spans="220:222" x14ac:dyDescent="0.3">
      <c r="HL8242" s="341"/>
      <c r="HM8242" s="341"/>
      <c r="HN8242" s="341"/>
    </row>
    <row r="8243" spans="220:222" x14ac:dyDescent="0.3">
      <c r="HL8243" s="341"/>
      <c r="HM8243" s="341"/>
      <c r="HN8243" s="341"/>
    </row>
    <row r="8244" spans="220:222" x14ac:dyDescent="0.3">
      <c r="HL8244" s="341"/>
      <c r="HM8244" s="341"/>
      <c r="HN8244" s="341"/>
    </row>
    <row r="8245" spans="220:222" x14ac:dyDescent="0.3">
      <c r="HL8245" s="341"/>
      <c r="HM8245" s="341"/>
      <c r="HN8245" s="341"/>
    </row>
    <row r="8246" spans="220:222" x14ac:dyDescent="0.3">
      <c r="HL8246" s="341"/>
      <c r="HM8246" s="341"/>
      <c r="HN8246" s="341"/>
    </row>
    <row r="8247" spans="220:222" x14ac:dyDescent="0.3">
      <c r="HL8247" s="341"/>
      <c r="HM8247" s="341"/>
      <c r="HN8247" s="341"/>
    </row>
    <row r="8248" spans="220:222" x14ac:dyDescent="0.3">
      <c r="HL8248" s="341"/>
      <c r="HM8248" s="341"/>
      <c r="HN8248" s="341"/>
    </row>
    <row r="8249" spans="220:222" x14ac:dyDescent="0.3">
      <c r="HL8249" s="341"/>
      <c r="HM8249" s="341"/>
      <c r="HN8249" s="341"/>
    </row>
    <row r="8250" spans="220:222" x14ac:dyDescent="0.3">
      <c r="HL8250" s="341"/>
      <c r="HM8250" s="341"/>
      <c r="HN8250" s="341"/>
    </row>
    <row r="8251" spans="220:222" x14ac:dyDescent="0.3">
      <c r="HL8251" s="341"/>
      <c r="HM8251" s="341"/>
      <c r="HN8251" s="341"/>
    </row>
    <row r="8252" spans="220:222" x14ac:dyDescent="0.3">
      <c r="HL8252" s="341"/>
      <c r="HM8252" s="341"/>
      <c r="HN8252" s="341"/>
    </row>
    <row r="8253" spans="220:222" x14ac:dyDescent="0.3">
      <c r="HL8253" s="341"/>
      <c r="HM8253" s="341"/>
      <c r="HN8253" s="341"/>
    </row>
    <row r="8254" spans="220:222" x14ac:dyDescent="0.3">
      <c r="HL8254" s="341"/>
      <c r="HM8254" s="341"/>
      <c r="HN8254" s="341"/>
    </row>
    <row r="8255" spans="220:222" x14ac:dyDescent="0.3">
      <c r="HL8255" s="341"/>
      <c r="HM8255" s="341"/>
      <c r="HN8255" s="341"/>
    </row>
    <row r="8256" spans="220:222" x14ac:dyDescent="0.3">
      <c r="HL8256" s="341"/>
      <c r="HM8256" s="341"/>
      <c r="HN8256" s="341"/>
    </row>
    <row r="8257" spans="220:222" x14ac:dyDescent="0.3">
      <c r="HL8257" s="341"/>
      <c r="HM8257" s="341"/>
      <c r="HN8257" s="341"/>
    </row>
    <row r="8258" spans="220:222" x14ac:dyDescent="0.3">
      <c r="HL8258" s="341"/>
      <c r="HM8258" s="341"/>
      <c r="HN8258" s="341"/>
    </row>
    <row r="8259" spans="220:222" x14ac:dyDescent="0.3">
      <c r="HL8259" s="341"/>
      <c r="HM8259" s="341"/>
      <c r="HN8259" s="341"/>
    </row>
    <row r="8260" spans="220:222" x14ac:dyDescent="0.3">
      <c r="HL8260" s="341"/>
      <c r="HM8260" s="341"/>
      <c r="HN8260" s="341"/>
    </row>
    <row r="8261" spans="220:222" x14ac:dyDescent="0.3">
      <c r="HL8261" s="341"/>
      <c r="HM8261" s="341"/>
      <c r="HN8261" s="341"/>
    </row>
    <row r="8262" spans="220:222" x14ac:dyDescent="0.3">
      <c r="HL8262" s="341"/>
      <c r="HM8262" s="341"/>
      <c r="HN8262" s="341"/>
    </row>
    <row r="8263" spans="220:222" x14ac:dyDescent="0.3">
      <c r="HL8263" s="341"/>
      <c r="HM8263" s="341"/>
      <c r="HN8263" s="341"/>
    </row>
    <row r="8264" spans="220:222" x14ac:dyDescent="0.3">
      <c r="HL8264" s="341"/>
      <c r="HM8264" s="341"/>
      <c r="HN8264" s="341"/>
    </row>
    <row r="8265" spans="220:222" x14ac:dyDescent="0.3">
      <c r="HL8265" s="341"/>
      <c r="HM8265" s="341"/>
      <c r="HN8265" s="341"/>
    </row>
    <row r="8266" spans="220:222" x14ac:dyDescent="0.3">
      <c r="HL8266" s="341"/>
      <c r="HM8266" s="341"/>
      <c r="HN8266" s="341"/>
    </row>
    <row r="8267" spans="220:222" x14ac:dyDescent="0.3">
      <c r="HL8267" s="341"/>
      <c r="HM8267" s="341"/>
      <c r="HN8267" s="341"/>
    </row>
    <row r="8268" spans="220:222" x14ac:dyDescent="0.3">
      <c r="HL8268" s="341"/>
      <c r="HM8268" s="341"/>
      <c r="HN8268" s="341"/>
    </row>
    <row r="8269" spans="220:222" x14ac:dyDescent="0.3">
      <c r="HL8269" s="341"/>
      <c r="HM8269" s="341"/>
      <c r="HN8269" s="341"/>
    </row>
    <row r="8270" spans="220:222" x14ac:dyDescent="0.3">
      <c r="HL8270" s="341"/>
      <c r="HM8270" s="341"/>
      <c r="HN8270" s="341"/>
    </row>
    <row r="8271" spans="220:222" x14ac:dyDescent="0.3">
      <c r="HL8271" s="341"/>
      <c r="HM8271" s="341"/>
      <c r="HN8271" s="341"/>
    </row>
    <row r="8272" spans="220:222" x14ac:dyDescent="0.3">
      <c r="HL8272" s="341"/>
      <c r="HM8272" s="341"/>
      <c r="HN8272" s="341"/>
    </row>
    <row r="8273" spans="220:222" x14ac:dyDescent="0.3">
      <c r="HL8273" s="341"/>
      <c r="HM8273" s="341"/>
      <c r="HN8273" s="341"/>
    </row>
    <row r="8274" spans="220:222" x14ac:dyDescent="0.3">
      <c r="HL8274" s="341"/>
      <c r="HM8274" s="341"/>
      <c r="HN8274" s="341"/>
    </row>
    <row r="8275" spans="220:222" x14ac:dyDescent="0.3">
      <c r="HL8275" s="341"/>
      <c r="HM8275" s="341"/>
      <c r="HN8275" s="341"/>
    </row>
    <row r="8276" spans="220:222" x14ac:dyDescent="0.3">
      <c r="HL8276" s="341"/>
      <c r="HM8276" s="341"/>
      <c r="HN8276" s="341"/>
    </row>
    <row r="8277" spans="220:222" x14ac:dyDescent="0.3">
      <c r="HL8277" s="341"/>
      <c r="HM8277" s="341"/>
      <c r="HN8277" s="341"/>
    </row>
    <row r="8278" spans="220:222" x14ac:dyDescent="0.3">
      <c r="HL8278" s="341"/>
      <c r="HM8278" s="341"/>
      <c r="HN8278" s="341"/>
    </row>
    <row r="8279" spans="220:222" x14ac:dyDescent="0.3">
      <c r="HL8279" s="341"/>
      <c r="HM8279" s="341"/>
      <c r="HN8279" s="341"/>
    </row>
    <row r="8280" spans="220:222" x14ac:dyDescent="0.3">
      <c r="HL8280" s="341"/>
      <c r="HM8280" s="341"/>
      <c r="HN8280" s="341"/>
    </row>
    <row r="8281" spans="220:222" x14ac:dyDescent="0.3">
      <c r="HL8281" s="341"/>
      <c r="HM8281" s="341"/>
      <c r="HN8281" s="341"/>
    </row>
    <row r="8282" spans="220:222" x14ac:dyDescent="0.3">
      <c r="HL8282" s="341"/>
      <c r="HM8282" s="341"/>
      <c r="HN8282" s="341"/>
    </row>
    <row r="8283" spans="220:222" x14ac:dyDescent="0.3">
      <c r="HL8283" s="341"/>
      <c r="HM8283" s="341"/>
      <c r="HN8283" s="341"/>
    </row>
    <row r="8284" spans="220:222" x14ac:dyDescent="0.3">
      <c r="HL8284" s="341"/>
      <c r="HM8284" s="341"/>
      <c r="HN8284" s="341"/>
    </row>
    <row r="8285" spans="220:222" x14ac:dyDescent="0.3">
      <c r="HL8285" s="341"/>
      <c r="HM8285" s="341"/>
      <c r="HN8285" s="341"/>
    </row>
    <row r="8286" spans="220:222" x14ac:dyDescent="0.3">
      <c r="HL8286" s="341"/>
      <c r="HM8286" s="341"/>
      <c r="HN8286" s="341"/>
    </row>
    <row r="8287" spans="220:222" x14ac:dyDescent="0.3">
      <c r="HL8287" s="341"/>
      <c r="HM8287" s="341"/>
      <c r="HN8287" s="341"/>
    </row>
    <row r="8288" spans="220:222" x14ac:dyDescent="0.3">
      <c r="HL8288" s="341"/>
      <c r="HM8288" s="341"/>
      <c r="HN8288" s="341"/>
    </row>
    <row r="8289" spans="220:222" x14ac:dyDescent="0.3">
      <c r="HL8289" s="341"/>
      <c r="HM8289" s="341"/>
      <c r="HN8289" s="341"/>
    </row>
    <row r="8290" spans="220:222" x14ac:dyDescent="0.3">
      <c r="HL8290" s="341"/>
      <c r="HM8290" s="341"/>
      <c r="HN8290" s="341"/>
    </row>
    <row r="8291" spans="220:222" x14ac:dyDescent="0.3">
      <c r="HL8291" s="341"/>
      <c r="HM8291" s="341"/>
      <c r="HN8291" s="341"/>
    </row>
    <row r="8292" spans="220:222" x14ac:dyDescent="0.3">
      <c r="HL8292" s="341"/>
      <c r="HM8292" s="341"/>
      <c r="HN8292" s="341"/>
    </row>
    <row r="8293" spans="220:222" x14ac:dyDescent="0.3">
      <c r="HL8293" s="341"/>
      <c r="HM8293" s="341"/>
      <c r="HN8293" s="341"/>
    </row>
    <row r="8294" spans="220:222" x14ac:dyDescent="0.3">
      <c r="HL8294" s="341"/>
      <c r="HM8294" s="341"/>
      <c r="HN8294" s="341"/>
    </row>
    <row r="8295" spans="220:222" x14ac:dyDescent="0.3">
      <c r="HL8295" s="341"/>
      <c r="HM8295" s="341"/>
      <c r="HN8295" s="341"/>
    </row>
    <row r="8296" spans="220:222" x14ac:dyDescent="0.3">
      <c r="HL8296" s="341"/>
      <c r="HM8296" s="341"/>
      <c r="HN8296" s="341"/>
    </row>
    <row r="8297" spans="220:222" x14ac:dyDescent="0.3">
      <c r="HL8297" s="341"/>
      <c r="HM8297" s="341"/>
      <c r="HN8297" s="341"/>
    </row>
    <row r="8298" spans="220:222" x14ac:dyDescent="0.3">
      <c r="HL8298" s="341"/>
      <c r="HM8298" s="341"/>
      <c r="HN8298" s="341"/>
    </row>
    <row r="8299" spans="220:222" x14ac:dyDescent="0.3">
      <c r="HL8299" s="341"/>
      <c r="HM8299" s="341"/>
      <c r="HN8299" s="341"/>
    </row>
    <row r="8300" spans="220:222" x14ac:dyDescent="0.3">
      <c r="HL8300" s="341"/>
      <c r="HM8300" s="341"/>
      <c r="HN8300" s="341"/>
    </row>
    <row r="8301" spans="220:222" x14ac:dyDescent="0.3">
      <c r="HL8301" s="341"/>
      <c r="HM8301" s="341"/>
      <c r="HN8301" s="341"/>
    </row>
    <row r="8302" spans="220:222" x14ac:dyDescent="0.3">
      <c r="HL8302" s="341"/>
      <c r="HM8302" s="341"/>
      <c r="HN8302" s="341"/>
    </row>
    <row r="8303" spans="220:222" x14ac:dyDescent="0.3">
      <c r="HL8303" s="341"/>
      <c r="HM8303" s="341"/>
      <c r="HN8303" s="341"/>
    </row>
    <row r="8304" spans="220:222" x14ac:dyDescent="0.3">
      <c r="HL8304" s="341"/>
      <c r="HM8304" s="341"/>
      <c r="HN8304" s="341"/>
    </row>
    <row r="8305" spans="220:222" x14ac:dyDescent="0.3">
      <c r="HL8305" s="341"/>
      <c r="HM8305" s="341"/>
      <c r="HN8305" s="341"/>
    </row>
    <row r="8306" spans="220:222" x14ac:dyDescent="0.3">
      <c r="HL8306" s="341"/>
      <c r="HM8306" s="341"/>
      <c r="HN8306" s="341"/>
    </row>
    <row r="8307" spans="220:222" x14ac:dyDescent="0.3">
      <c r="HL8307" s="341"/>
      <c r="HM8307" s="341"/>
      <c r="HN8307" s="341"/>
    </row>
    <row r="8308" spans="220:222" x14ac:dyDescent="0.3">
      <c r="HL8308" s="341"/>
      <c r="HM8308" s="341"/>
      <c r="HN8308" s="341"/>
    </row>
    <row r="8309" spans="220:222" x14ac:dyDescent="0.3">
      <c r="HL8309" s="341"/>
      <c r="HM8309" s="341"/>
      <c r="HN8309" s="341"/>
    </row>
    <row r="8310" spans="220:222" x14ac:dyDescent="0.3">
      <c r="HL8310" s="341"/>
      <c r="HM8310" s="341"/>
      <c r="HN8310" s="341"/>
    </row>
    <row r="8311" spans="220:222" x14ac:dyDescent="0.3">
      <c r="HL8311" s="341"/>
      <c r="HM8311" s="341"/>
      <c r="HN8311" s="341"/>
    </row>
    <row r="8312" spans="220:222" x14ac:dyDescent="0.3">
      <c r="HL8312" s="341"/>
      <c r="HM8312" s="341"/>
      <c r="HN8312" s="341"/>
    </row>
    <row r="8313" spans="220:222" x14ac:dyDescent="0.3">
      <c r="HL8313" s="341"/>
      <c r="HM8313" s="341"/>
      <c r="HN8313" s="341"/>
    </row>
    <row r="8314" spans="220:222" x14ac:dyDescent="0.3">
      <c r="HL8314" s="341"/>
      <c r="HM8314" s="341"/>
      <c r="HN8314" s="341"/>
    </row>
    <row r="8315" spans="220:222" x14ac:dyDescent="0.3">
      <c r="HL8315" s="341"/>
      <c r="HM8315" s="341"/>
      <c r="HN8315" s="341"/>
    </row>
    <row r="8316" spans="220:222" x14ac:dyDescent="0.3">
      <c r="HL8316" s="341"/>
      <c r="HM8316" s="341"/>
      <c r="HN8316" s="341"/>
    </row>
    <row r="8317" spans="220:222" x14ac:dyDescent="0.3">
      <c r="HL8317" s="341"/>
      <c r="HM8317" s="341"/>
      <c r="HN8317" s="341"/>
    </row>
    <row r="8318" spans="220:222" x14ac:dyDescent="0.3">
      <c r="HL8318" s="341"/>
      <c r="HM8318" s="341"/>
      <c r="HN8318" s="341"/>
    </row>
    <row r="8319" spans="220:222" x14ac:dyDescent="0.3">
      <c r="HL8319" s="341"/>
      <c r="HM8319" s="341"/>
      <c r="HN8319" s="341"/>
    </row>
    <row r="8320" spans="220:222" x14ac:dyDescent="0.3">
      <c r="HL8320" s="341"/>
      <c r="HM8320" s="341"/>
      <c r="HN8320" s="341"/>
    </row>
    <row r="8321" spans="220:222" x14ac:dyDescent="0.3">
      <c r="HL8321" s="341"/>
      <c r="HM8321" s="341"/>
      <c r="HN8321" s="341"/>
    </row>
    <row r="8322" spans="220:222" x14ac:dyDescent="0.3">
      <c r="HL8322" s="341"/>
      <c r="HM8322" s="341"/>
      <c r="HN8322" s="341"/>
    </row>
    <row r="8323" spans="220:222" x14ac:dyDescent="0.3">
      <c r="HL8323" s="341"/>
      <c r="HM8323" s="341"/>
      <c r="HN8323" s="341"/>
    </row>
    <row r="8324" spans="220:222" x14ac:dyDescent="0.3">
      <c r="HL8324" s="341"/>
      <c r="HM8324" s="341"/>
      <c r="HN8324" s="341"/>
    </row>
    <row r="8325" spans="220:222" x14ac:dyDescent="0.3">
      <c r="HL8325" s="341"/>
      <c r="HM8325" s="341"/>
      <c r="HN8325" s="341"/>
    </row>
    <row r="8326" spans="220:222" x14ac:dyDescent="0.3">
      <c r="HL8326" s="341"/>
      <c r="HM8326" s="341"/>
      <c r="HN8326" s="341"/>
    </row>
    <row r="8327" spans="220:222" x14ac:dyDescent="0.3">
      <c r="HL8327" s="341"/>
      <c r="HM8327" s="341"/>
      <c r="HN8327" s="341"/>
    </row>
    <row r="8328" spans="220:222" x14ac:dyDescent="0.3">
      <c r="HL8328" s="341"/>
      <c r="HM8328" s="341"/>
      <c r="HN8328" s="341"/>
    </row>
    <row r="8329" spans="220:222" x14ac:dyDescent="0.3">
      <c r="HL8329" s="341"/>
      <c r="HM8329" s="341"/>
      <c r="HN8329" s="341"/>
    </row>
    <row r="8330" spans="220:222" x14ac:dyDescent="0.3">
      <c r="HL8330" s="341"/>
      <c r="HM8330" s="341"/>
      <c r="HN8330" s="341"/>
    </row>
    <row r="8331" spans="220:222" x14ac:dyDescent="0.3">
      <c r="HL8331" s="341"/>
      <c r="HM8331" s="341"/>
      <c r="HN8331" s="341"/>
    </row>
    <row r="8332" spans="220:222" x14ac:dyDescent="0.3">
      <c r="HL8332" s="341"/>
      <c r="HM8332" s="341"/>
      <c r="HN8332" s="341"/>
    </row>
    <row r="8333" spans="220:222" x14ac:dyDescent="0.3">
      <c r="HL8333" s="341"/>
      <c r="HM8333" s="341"/>
      <c r="HN8333" s="341"/>
    </row>
    <row r="8334" spans="220:222" x14ac:dyDescent="0.3">
      <c r="HL8334" s="341"/>
      <c r="HM8334" s="341"/>
      <c r="HN8334" s="341"/>
    </row>
    <row r="8335" spans="220:222" x14ac:dyDescent="0.3">
      <c r="HL8335" s="341"/>
      <c r="HM8335" s="341"/>
      <c r="HN8335" s="341"/>
    </row>
    <row r="8336" spans="220:222" x14ac:dyDescent="0.3">
      <c r="HL8336" s="341"/>
      <c r="HM8336" s="341"/>
      <c r="HN8336" s="341"/>
    </row>
    <row r="8337" spans="220:222" x14ac:dyDescent="0.3">
      <c r="HL8337" s="341"/>
      <c r="HM8337" s="341"/>
      <c r="HN8337" s="341"/>
    </row>
    <row r="8338" spans="220:222" x14ac:dyDescent="0.3">
      <c r="HL8338" s="341"/>
      <c r="HM8338" s="341"/>
      <c r="HN8338" s="341"/>
    </row>
    <row r="8339" spans="220:222" x14ac:dyDescent="0.3">
      <c r="HL8339" s="341"/>
      <c r="HM8339" s="341"/>
      <c r="HN8339" s="341"/>
    </row>
    <row r="8340" spans="220:222" x14ac:dyDescent="0.3">
      <c r="HL8340" s="341"/>
      <c r="HM8340" s="341"/>
      <c r="HN8340" s="341"/>
    </row>
    <row r="8341" spans="220:222" x14ac:dyDescent="0.3">
      <c r="HL8341" s="341"/>
      <c r="HM8341" s="341"/>
      <c r="HN8341" s="341"/>
    </row>
    <row r="8342" spans="220:222" x14ac:dyDescent="0.3">
      <c r="HL8342" s="341"/>
      <c r="HM8342" s="341"/>
      <c r="HN8342" s="341"/>
    </row>
    <row r="8343" spans="220:222" x14ac:dyDescent="0.3">
      <c r="HL8343" s="341"/>
      <c r="HM8343" s="341"/>
      <c r="HN8343" s="341"/>
    </row>
    <row r="8344" spans="220:222" x14ac:dyDescent="0.3">
      <c r="HL8344" s="341"/>
      <c r="HM8344" s="341"/>
      <c r="HN8344" s="341"/>
    </row>
    <row r="8345" spans="220:222" x14ac:dyDescent="0.3">
      <c r="HL8345" s="341"/>
      <c r="HM8345" s="341"/>
      <c r="HN8345" s="341"/>
    </row>
    <row r="8346" spans="220:222" x14ac:dyDescent="0.3">
      <c r="HL8346" s="341"/>
      <c r="HM8346" s="341"/>
      <c r="HN8346" s="341"/>
    </row>
    <row r="8347" spans="220:222" x14ac:dyDescent="0.3">
      <c r="HL8347" s="341"/>
      <c r="HM8347" s="341"/>
      <c r="HN8347" s="341"/>
    </row>
    <row r="8348" spans="220:222" x14ac:dyDescent="0.3">
      <c r="HL8348" s="341"/>
      <c r="HM8348" s="341"/>
      <c r="HN8348" s="341"/>
    </row>
    <row r="8349" spans="220:222" x14ac:dyDescent="0.3">
      <c r="HL8349" s="341"/>
      <c r="HM8349" s="341"/>
      <c r="HN8349" s="341"/>
    </row>
    <row r="8350" spans="220:222" x14ac:dyDescent="0.3">
      <c r="HL8350" s="341"/>
      <c r="HM8350" s="341"/>
      <c r="HN8350" s="341"/>
    </row>
    <row r="8351" spans="220:222" x14ac:dyDescent="0.3">
      <c r="HL8351" s="341"/>
      <c r="HM8351" s="341"/>
      <c r="HN8351" s="341"/>
    </row>
    <row r="8352" spans="220:222" x14ac:dyDescent="0.3">
      <c r="HL8352" s="341"/>
      <c r="HM8352" s="341"/>
      <c r="HN8352" s="341"/>
    </row>
    <row r="8353" spans="220:222" x14ac:dyDescent="0.3">
      <c r="HL8353" s="341"/>
      <c r="HM8353" s="341"/>
      <c r="HN8353" s="341"/>
    </row>
    <row r="8354" spans="220:222" x14ac:dyDescent="0.3">
      <c r="HL8354" s="341"/>
      <c r="HM8354" s="341"/>
      <c r="HN8354" s="341"/>
    </row>
    <row r="8355" spans="220:222" x14ac:dyDescent="0.3">
      <c r="HL8355" s="341"/>
      <c r="HM8355" s="341"/>
      <c r="HN8355" s="341"/>
    </row>
    <row r="8356" spans="220:222" x14ac:dyDescent="0.3">
      <c r="HL8356" s="341"/>
      <c r="HM8356" s="341"/>
      <c r="HN8356" s="341"/>
    </row>
    <row r="8357" spans="220:222" x14ac:dyDescent="0.3">
      <c r="HL8357" s="341"/>
      <c r="HM8357" s="341"/>
      <c r="HN8357" s="341"/>
    </row>
    <row r="8358" spans="220:222" x14ac:dyDescent="0.3">
      <c r="HL8358" s="341"/>
      <c r="HM8358" s="341"/>
      <c r="HN8358" s="341"/>
    </row>
    <row r="8359" spans="220:222" x14ac:dyDescent="0.3">
      <c r="HL8359" s="341"/>
      <c r="HM8359" s="341"/>
      <c r="HN8359" s="341"/>
    </row>
    <row r="8360" spans="220:222" x14ac:dyDescent="0.3">
      <c r="HL8360" s="341"/>
      <c r="HM8360" s="341"/>
      <c r="HN8360" s="341"/>
    </row>
    <row r="8361" spans="220:222" x14ac:dyDescent="0.3">
      <c r="HL8361" s="341"/>
      <c r="HM8361" s="341"/>
      <c r="HN8361" s="341"/>
    </row>
    <row r="8362" spans="220:222" x14ac:dyDescent="0.3">
      <c r="HL8362" s="341"/>
      <c r="HM8362" s="341"/>
      <c r="HN8362" s="341"/>
    </row>
    <row r="8363" spans="220:222" x14ac:dyDescent="0.3">
      <c r="HL8363" s="341"/>
      <c r="HM8363" s="341"/>
      <c r="HN8363" s="341"/>
    </row>
    <row r="8364" spans="220:222" x14ac:dyDescent="0.3">
      <c r="HL8364" s="341"/>
      <c r="HM8364" s="341"/>
      <c r="HN8364" s="341"/>
    </row>
    <row r="8365" spans="220:222" x14ac:dyDescent="0.3">
      <c r="HL8365" s="341"/>
      <c r="HM8365" s="341"/>
      <c r="HN8365" s="341"/>
    </row>
    <row r="8366" spans="220:222" x14ac:dyDescent="0.3">
      <c r="HL8366" s="341"/>
      <c r="HM8366" s="341"/>
      <c r="HN8366" s="341"/>
    </row>
    <row r="8367" spans="220:222" x14ac:dyDescent="0.3">
      <c r="HL8367" s="341"/>
      <c r="HM8367" s="341"/>
      <c r="HN8367" s="341"/>
    </row>
    <row r="8368" spans="220:222" x14ac:dyDescent="0.3">
      <c r="HL8368" s="341"/>
      <c r="HM8368" s="341"/>
      <c r="HN8368" s="341"/>
    </row>
    <row r="8369" spans="220:222" x14ac:dyDescent="0.3">
      <c r="HL8369" s="341"/>
      <c r="HM8369" s="341"/>
      <c r="HN8369" s="341"/>
    </row>
    <row r="8370" spans="220:222" x14ac:dyDescent="0.3">
      <c r="HL8370" s="341"/>
      <c r="HM8370" s="341"/>
      <c r="HN8370" s="341"/>
    </row>
    <row r="8371" spans="220:222" x14ac:dyDescent="0.3">
      <c r="HL8371" s="341"/>
      <c r="HM8371" s="341"/>
      <c r="HN8371" s="341"/>
    </row>
    <row r="8372" spans="220:222" x14ac:dyDescent="0.3">
      <c r="HL8372" s="341"/>
      <c r="HM8372" s="341"/>
      <c r="HN8372" s="341"/>
    </row>
    <row r="8373" spans="220:222" x14ac:dyDescent="0.3">
      <c r="HL8373" s="341"/>
      <c r="HM8373" s="341"/>
      <c r="HN8373" s="341"/>
    </row>
    <row r="8374" spans="220:222" x14ac:dyDescent="0.3">
      <c r="HL8374" s="341"/>
      <c r="HM8374" s="341"/>
      <c r="HN8374" s="341"/>
    </row>
    <row r="8375" spans="220:222" x14ac:dyDescent="0.3">
      <c r="HL8375" s="341"/>
      <c r="HM8375" s="341"/>
      <c r="HN8375" s="341"/>
    </row>
    <row r="8376" spans="220:222" x14ac:dyDescent="0.3">
      <c r="HL8376" s="341"/>
      <c r="HM8376" s="341"/>
      <c r="HN8376" s="341"/>
    </row>
    <row r="8377" spans="220:222" x14ac:dyDescent="0.3">
      <c r="HL8377" s="341"/>
      <c r="HM8377" s="341"/>
      <c r="HN8377" s="341"/>
    </row>
    <row r="8378" spans="220:222" x14ac:dyDescent="0.3">
      <c r="HL8378" s="341"/>
      <c r="HM8378" s="341"/>
      <c r="HN8378" s="341"/>
    </row>
    <row r="8379" spans="220:222" x14ac:dyDescent="0.3">
      <c r="HL8379" s="341"/>
      <c r="HM8379" s="341"/>
      <c r="HN8379" s="341"/>
    </row>
    <row r="8380" spans="220:222" x14ac:dyDescent="0.3">
      <c r="HL8380" s="341"/>
      <c r="HM8380" s="341"/>
      <c r="HN8380" s="341"/>
    </row>
    <row r="8381" spans="220:222" x14ac:dyDescent="0.3">
      <c r="HL8381" s="341"/>
      <c r="HM8381" s="341"/>
      <c r="HN8381" s="341"/>
    </row>
    <row r="8382" spans="220:222" x14ac:dyDescent="0.3">
      <c r="HL8382" s="341"/>
      <c r="HM8382" s="341"/>
      <c r="HN8382" s="341"/>
    </row>
    <row r="8383" spans="220:222" x14ac:dyDescent="0.3">
      <c r="HL8383" s="341"/>
      <c r="HM8383" s="341"/>
      <c r="HN8383" s="341"/>
    </row>
    <row r="8384" spans="220:222" x14ac:dyDescent="0.3">
      <c r="HL8384" s="341"/>
      <c r="HM8384" s="341"/>
      <c r="HN8384" s="341"/>
    </row>
    <row r="8385" spans="220:222" x14ac:dyDescent="0.3">
      <c r="HL8385" s="341"/>
      <c r="HM8385" s="341"/>
      <c r="HN8385" s="341"/>
    </row>
    <row r="8386" spans="220:222" x14ac:dyDescent="0.3">
      <c r="HL8386" s="341"/>
      <c r="HM8386" s="341"/>
      <c r="HN8386" s="341"/>
    </row>
    <row r="8387" spans="220:222" x14ac:dyDescent="0.3">
      <c r="HL8387" s="341"/>
      <c r="HM8387" s="341"/>
      <c r="HN8387" s="341"/>
    </row>
    <row r="8388" spans="220:222" x14ac:dyDescent="0.3">
      <c r="HL8388" s="341"/>
      <c r="HM8388" s="341"/>
      <c r="HN8388" s="341"/>
    </row>
    <row r="8389" spans="220:222" x14ac:dyDescent="0.3">
      <c r="HL8389" s="341"/>
      <c r="HM8389" s="341"/>
      <c r="HN8389" s="341"/>
    </row>
    <row r="8390" spans="220:222" x14ac:dyDescent="0.3">
      <c r="HL8390" s="341"/>
      <c r="HM8390" s="341"/>
      <c r="HN8390" s="341"/>
    </row>
    <row r="8391" spans="220:222" x14ac:dyDescent="0.3">
      <c r="HL8391" s="341"/>
      <c r="HM8391" s="341"/>
      <c r="HN8391" s="341"/>
    </row>
    <row r="8392" spans="220:222" x14ac:dyDescent="0.3">
      <c r="HL8392" s="341"/>
      <c r="HM8392" s="341"/>
      <c r="HN8392" s="341"/>
    </row>
    <row r="8393" spans="220:222" x14ac:dyDescent="0.3">
      <c r="HL8393" s="341"/>
      <c r="HM8393" s="341"/>
      <c r="HN8393" s="341"/>
    </row>
    <row r="8394" spans="220:222" x14ac:dyDescent="0.3">
      <c r="HL8394" s="341"/>
      <c r="HM8394" s="341"/>
      <c r="HN8394" s="341"/>
    </row>
    <row r="8395" spans="220:222" x14ac:dyDescent="0.3">
      <c r="HL8395" s="341"/>
      <c r="HM8395" s="341"/>
      <c r="HN8395" s="341"/>
    </row>
    <row r="8396" spans="220:222" x14ac:dyDescent="0.3">
      <c r="HL8396" s="341"/>
      <c r="HM8396" s="341"/>
      <c r="HN8396" s="341"/>
    </row>
    <row r="8397" spans="220:222" x14ac:dyDescent="0.3">
      <c r="HL8397" s="341"/>
      <c r="HM8397" s="341"/>
      <c r="HN8397" s="341"/>
    </row>
    <row r="8398" spans="220:222" x14ac:dyDescent="0.3">
      <c r="HL8398" s="341"/>
      <c r="HM8398" s="341"/>
      <c r="HN8398" s="341"/>
    </row>
    <row r="8399" spans="220:222" x14ac:dyDescent="0.3">
      <c r="HL8399" s="341"/>
      <c r="HM8399" s="341"/>
      <c r="HN8399" s="341"/>
    </row>
    <row r="8400" spans="220:222" x14ac:dyDescent="0.3">
      <c r="HL8400" s="341"/>
      <c r="HM8400" s="341"/>
      <c r="HN8400" s="341"/>
    </row>
    <row r="8401" spans="220:222" x14ac:dyDescent="0.3">
      <c r="HL8401" s="341"/>
      <c r="HM8401" s="341"/>
      <c r="HN8401" s="341"/>
    </row>
    <row r="8402" spans="220:222" x14ac:dyDescent="0.3">
      <c r="HL8402" s="341"/>
      <c r="HM8402" s="341"/>
      <c r="HN8402" s="341"/>
    </row>
    <row r="8403" spans="220:222" x14ac:dyDescent="0.3">
      <c r="HL8403" s="341"/>
      <c r="HM8403" s="341"/>
      <c r="HN8403" s="341"/>
    </row>
    <row r="8404" spans="220:222" x14ac:dyDescent="0.3">
      <c r="HL8404" s="341"/>
      <c r="HM8404" s="341"/>
      <c r="HN8404" s="341"/>
    </row>
    <row r="8405" spans="220:222" x14ac:dyDescent="0.3">
      <c r="HL8405" s="341"/>
      <c r="HM8405" s="341"/>
      <c r="HN8405" s="341"/>
    </row>
    <row r="8406" spans="220:222" x14ac:dyDescent="0.3">
      <c r="HL8406" s="341"/>
      <c r="HM8406" s="341"/>
      <c r="HN8406" s="341"/>
    </row>
    <row r="8407" spans="220:222" x14ac:dyDescent="0.3">
      <c r="HL8407" s="341"/>
      <c r="HM8407" s="341"/>
      <c r="HN8407" s="341"/>
    </row>
    <row r="8408" spans="220:222" x14ac:dyDescent="0.3">
      <c r="HL8408" s="341"/>
      <c r="HM8408" s="341"/>
      <c r="HN8408" s="341"/>
    </row>
    <row r="8409" spans="220:222" x14ac:dyDescent="0.3">
      <c r="HL8409" s="341"/>
      <c r="HM8409" s="341"/>
      <c r="HN8409" s="341"/>
    </row>
    <row r="8410" spans="220:222" x14ac:dyDescent="0.3">
      <c r="HL8410" s="341"/>
      <c r="HM8410" s="341"/>
      <c r="HN8410" s="341"/>
    </row>
    <row r="8411" spans="220:222" x14ac:dyDescent="0.3">
      <c r="HL8411" s="341"/>
      <c r="HM8411" s="341"/>
      <c r="HN8411" s="341"/>
    </row>
    <row r="8412" spans="220:222" x14ac:dyDescent="0.3">
      <c r="HL8412" s="341"/>
      <c r="HM8412" s="341"/>
      <c r="HN8412" s="341"/>
    </row>
    <row r="8413" spans="220:222" x14ac:dyDescent="0.3">
      <c r="HL8413" s="341"/>
      <c r="HM8413" s="341"/>
      <c r="HN8413" s="341"/>
    </row>
    <row r="8414" spans="220:222" x14ac:dyDescent="0.3">
      <c r="HL8414" s="341"/>
      <c r="HM8414" s="341"/>
      <c r="HN8414" s="341"/>
    </row>
    <row r="8415" spans="220:222" x14ac:dyDescent="0.3">
      <c r="HL8415" s="341"/>
      <c r="HM8415" s="341"/>
      <c r="HN8415" s="341"/>
    </row>
    <row r="8416" spans="220:222" x14ac:dyDescent="0.3">
      <c r="HL8416" s="341"/>
      <c r="HM8416" s="341"/>
      <c r="HN8416" s="341"/>
    </row>
    <row r="8417" spans="220:222" x14ac:dyDescent="0.3">
      <c r="HL8417" s="341"/>
      <c r="HM8417" s="341"/>
      <c r="HN8417" s="341"/>
    </row>
    <row r="8418" spans="220:222" x14ac:dyDescent="0.3">
      <c r="HL8418" s="341"/>
      <c r="HM8418" s="341"/>
      <c r="HN8418" s="341"/>
    </row>
    <row r="8419" spans="220:222" x14ac:dyDescent="0.3">
      <c r="HL8419" s="341"/>
      <c r="HM8419" s="341"/>
      <c r="HN8419" s="341"/>
    </row>
    <row r="8420" spans="220:222" x14ac:dyDescent="0.3">
      <c r="HL8420" s="341"/>
      <c r="HM8420" s="341"/>
      <c r="HN8420" s="341"/>
    </row>
    <row r="8421" spans="220:222" x14ac:dyDescent="0.3">
      <c r="HL8421" s="341"/>
      <c r="HM8421" s="341"/>
      <c r="HN8421" s="341"/>
    </row>
    <row r="8422" spans="220:222" x14ac:dyDescent="0.3">
      <c r="HL8422" s="341"/>
      <c r="HM8422" s="341"/>
      <c r="HN8422" s="341"/>
    </row>
    <row r="8423" spans="220:222" x14ac:dyDescent="0.3">
      <c r="HL8423" s="341"/>
      <c r="HM8423" s="341"/>
      <c r="HN8423" s="341"/>
    </row>
    <row r="8424" spans="220:222" x14ac:dyDescent="0.3">
      <c r="HL8424" s="341"/>
      <c r="HM8424" s="341"/>
      <c r="HN8424" s="341"/>
    </row>
    <row r="8425" spans="220:222" x14ac:dyDescent="0.3">
      <c r="HL8425" s="341"/>
      <c r="HM8425" s="341"/>
      <c r="HN8425" s="341"/>
    </row>
    <row r="8426" spans="220:222" x14ac:dyDescent="0.3">
      <c r="HL8426" s="341"/>
      <c r="HM8426" s="341"/>
      <c r="HN8426" s="341"/>
    </row>
    <row r="8427" spans="220:222" x14ac:dyDescent="0.3">
      <c r="HL8427" s="341"/>
      <c r="HM8427" s="341"/>
      <c r="HN8427" s="341"/>
    </row>
    <row r="8428" spans="220:222" x14ac:dyDescent="0.3">
      <c r="HL8428" s="341"/>
      <c r="HM8428" s="341"/>
      <c r="HN8428" s="341"/>
    </row>
    <row r="8429" spans="220:222" x14ac:dyDescent="0.3">
      <c r="HL8429" s="341"/>
      <c r="HM8429" s="341"/>
      <c r="HN8429" s="341"/>
    </row>
    <row r="8430" spans="220:222" x14ac:dyDescent="0.3">
      <c r="HL8430" s="341"/>
      <c r="HM8430" s="341"/>
      <c r="HN8430" s="341"/>
    </row>
    <row r="8431" spans="220:222" x14ac:dyDescent="0.3">
      <c r="HL8431" s="341"/>
      <c r="HM8431" s="341"/>
      <c r="HN8431" s="341"/>
    </row>
    <row r="8432" spans="220:222" x14ac:dyDescent="0.3">
      <c r="HL8432" s="341"/>
      <c r="HM8432" s="341"/>
      <c r="HN8432" s="341"/>
    </row>
    <row r="8433" spans="220:222" x14ac:dyDescent="0.3">
      <c r="HL8433" s="341"/>
      <c r="HM8433" s="341"/>
      <c r="HN8433" s="341"/>
    </row>
    <row r="8434" spans="220:222" x14ac:dyDescent="0.3">
      <c r="HL8434" s="341"/>
      <c r="HM8434" s="341"/>
      <c r="HN8434" s="341"/>
    </row>
    <row r="8435" spans="220:222" x14ac:dyDescent="0.3">
      <c r="HL8435" s="341"/>
      <c r="HM8435" s="341"/>
      <c r="HN8435" s="341"/>
    </row>
    <row r="8436" spans="220:222" x14ac:dyDescent="0.3">
      <c r="HL8436" s="341"/>
      <c r="HM8436" s="341"/>
      <c r="HN8436" s="341"/>
    </row>
    <row r="8437" spans="220:222" x14ac:dyDescent="0.3">
      <c r="HL8437" s="341"/>
      <c r="HM8437" s="341"/>
      <c r="HN8437" s="341"/>
    </row>
    <row r="8438" spans="220:222" x14ac:dyDescent="0.3">
      <c r="HL8438" s="341"/>
      <c r="HM8438" s="341"/>
      <c r="HN8438" s="341"/>
    </row>
    <row r="8439" spans="220:222" x14ac:dyDescent="0.3">
      <c r="HL8439" s="341"/>
      <c r="HM8439" s="341"/>
      <c r="HN8439" s="341"/>
    </row>
    <row r="8440" spans="220:222" x14ac:dyDescent="0.3">
      <c r="HL8440" s="341"/>
      <c r="HM8440" s="341"/>
      <c r="HN8440" s="341"/>
    </row>
    <row r="8441" spans="220:222" x14ac:dyDescent="0.3">
      <c r="HL8441" s="341"/>
      <c r="HM8441" s="341"/>
      <c r="HN8441" s="341"/>
    </row>
    <row r="8442" spans="220:222" x14ac:dyDescent="0.3">
      <c r="HL8442" s="341"/>
      <c r="HM8442" s="341"/>
      <c r="HN8442" s="341"/>
    </row>
    <row r="8443" spans="220:222" x14ac:dyDescent="0.3">
      <c r="HL8443" s="341"/>
      <c r="HM8443" s="341"/>
      <c r="HN8443" s="341"/>
    </row>
    <row r="8444" spans="220:222" x14ac:dyDescent="0.3">
      <c r="HL8444" s="341"/>
      <c r="HM8444" s="341"/>
      <c r="HN8444" s="341"/>
    </row>
    <row r="8445" spans="220:222" x14ac:dyDescent="0.3">
      <c r="HL8445" s="341"/>
      <c r="HM8445" s="341"/>
      <c r="HN8445" s="341"/>
    </row>
    <row r="8446" spans="220:222" x14ac:dyDescent="0.3">
      <c r="HL8446" s="341"/>
      <c r="HM8446" s="341"/>
      <c r="HN8446" s="341"/>
    </row>
    <row r="8447" spans="220:222" x14ac:dyDescent="0.3">
      <c r="HL8447" s="341"/>
      <c r="HM8447" s="341"/>
      <c r="HN8447" s="341"/>
    </row>
    <row r="8448" spans="220:222" x14ac:dyDescent="0.3">
      <c r="HL8448" s="341"/>
      <c r="HM8448" s="341"/>
      <c r="HN8448" s="341"/>
    </row>
    <row r="8449" spans="220:222" x14ac:dyDescent="0.3">
      <c r="HL8449" s="341"/>
      <c r="HM8449" s="341"/>
      <c r="HN8449" s="341"/>
    </row>
    <row r="8450" spans="220:222" x14ac:dyDescent="0.3">
      <c r="HL8450" s="341"/>
      <c r="HM8450" s="341"/>
      <c r="HN8450" s="341"/>
    </row>
    <row r="8451" spans="220:222" x14ac:dyDescent="0.3">
      <c r="HL8451" s="341"/>
      <c r="HM8451" s="341"/>
      <c r="HN8451" s="341"/>
    </row>
    <row r="8452" spans="220:222" x14ac:dyDescent="0.3">
      <c r="HL8452" s="341"/>
      <c r="HM8452" s="341"/>
      <c r="HN8452" s="341"/>
    </row>
    <row r="8453" spans="220:222" x14ac:dyDescent="0.3">
      <c r="HL8453" s="341"/>
      <c r="HM8453" s="341"/>
      <c r="HN8453" s="341"/>
    </row>
    <row r="8454" spans="220:222" x14ac:dyDescent="0.3">
      <c r="HL8454" s="341"/>
      <c r="HM8454" s="341"/>
      <c r="HN8454" s="341"/>
    </row>
    <row r="8455" spans="220:222" x14ac:dyDescent="0.3">
      <c r="HL8455" s="341"/>
      <c r="HM8455" s="341"/>
      <c r="HN8455" s="341"/>
    </row>
    <row r="8456" spans="220:222" x14ac:dyDescent="0.3">
      <c r="HL8456" s="341"/>
      <c r="HM8456" s="341"/>
      <c r="HN8456" s="341"/>
    </row>
    <row r="8457" spans="220:222" x14ac:dyDescent="0.3">
      <c r="HL8457" s="341"/>
      <c r="HM8457" s="341"/>
      <c r="HN8457" s="341"/>
    </row>
    <row r="8458" spans="220:222" x14ac:dyDescent="0.3">
      <c r="HL8458" s="341"/>
      <c r="HM8458" s="341"/>
      <c r="HN8458" s="341"/>
    </row>
    <row r="8459" spans="220:222" x14ac:dyDescent="0.3">
      <c r="HL8459" s="341"/>
      <c r="HM8459" s="341"/>
      <c r="HN8459" s="341"/>
    </row>
    <row r="8460" spans="220:222" x14ac:dyDescent="0.3">
      <c r="HL8460" s="341"/>
      <c r="HM8460" s="341"/>
      <c r="HN8460" s="341"/>
    </row>
    <row r="8461" spans="220:222" x14ac:dyDescent="0.3">
      <c r="HL8461" s="341"/>
      <c r="HM8461" s="341"/>
      <c r="HN8461" s="341"/>
    </row>
    <row r="8462" spans="220:222" x14ac:dyDescent="0.3">
      <c r="HL8462" s="341"/>
      <c r="HM8462" s="341"/>
      <c r="HN8462" s="341"/>
    </row>
    <row r="8463" spans="220:222" x14ac:dyDescent="0.3">
      <c r="HL8463" s="341"/>
      <c r="HM8463" s="341"/>
      <c r="HN8463" s="341"/>
    </row>
    <row r="8464" spans="220:222" x14ac:dyDescent="0.3">
      <c r="HL8464" s="341"/>
      <c r="HM8464" s="341"/>
      <c r="HN8464" s="341"/>
    </row>
    <row r="8465" spans="220:222" x14ac:dyDescent="0.3">
      <c r="HL8465" s="341"/>
      <c r="HM8465" s="341"/>
      <c r="HN8465" s="341"/>
    </row>
    <row r="8466" spans="220:222" x14ac:dyDescent="0.3">
      <c r="HL8466" s="341"/>
      <c r="HM8466" s="341"/>
      <c r="HN8466" s="341"/>
    </row>
    <row r="8467" spans="220:222" x14ac:dyDescent="0.3">
      <c r="HL8467" s="341"/>
      <c r="HM8467" s="341"/>
      <c r="HN8467" s="341"/>
    </row>
    <row r="8468" spans="220:222" x14ac:dyDescent="0.3">
      <c r="HL8468" s="341"/>
      <c r="HM8468" s="341"/>
      <c r="HN8468" s="341"/>
    </row>
    <row r="8469" spans="220:222" x14ac:dyDescent="0.3">
      <c r="HL8469" s="341"/>
      <c r="HM8469" s="341"/>
      <c r="HN8469" s="341"/>
    </row>
    <row r="8470" spans="220:222" x14ac:dyDescent="0.3">
      <c r="HL8470" s="341"/>
      <c r="HM8470" s="341"/>
      <c r="HN8470" s="341"/>
    </row>
    <row r="8471" spans="220:222" x14ac:dyDescent="0.3">
      <c r="HL8471" s="341"/>
      <c r="HM8471" s="341"/>
      <c r="HN8471" s="341"/>
    </row>
    <row r="8472" spans="220:222" x14ac:dyDescent="0.3">
      <c r="HL8472" s="341"/>
      <c r="HM8472" s="341"/>
      <c r="HN8472" s="341"/>
    </row>
    <row r="8473" spans="220:222" x14ac:dyDescent="0.3">
      <c r="HL8473" s="341"/>
      <c r="HM8473" s="341"/>
      <c r="HN8473" s="341"/>
    </row>
    <row r="8474" spans="220:222" x14ac:dyDescent="0.3">
      <c r="HL8474" s="341"/>
      <c r="HM8474" s="341"/>
      <c r="HN8474" s="341"/>
    </row>
    <row r="8475" spans="220:222" x14ac:dyDescent="0.3">
      <c r="HL8475" s="341"/>
      <c r="HM8475" s="341"/>
      <c r="HN8475" s="341"/>
    </row>
    <row r="8476" spans="220:222" x14ac:dyDescent="0.3">
      <c r="HL8476" s="341"/>
      <c r="HM8476" s="341"/>
      <c r="HN8476" s="341"/>
    </row>
    <row r="8477" spans="220:222" x14ac:dyDescent="0.3">
      <c r="HL8477" s="341"/>
      <c r="HM8477" s="341"/>
      <c r="HN8477" s="341"/>
    </row>
    <row r="8478" spans="220:222" x14ac:dyDescent="0.3">
      <c r="HL8478" s="341"/>
      <c r="HM8478" s="341"/>
      <c r="HN8478" s="341"/>
    </row>
    <row r="8479" spans="220:222" x14ac:dyDescent="0.3">
      <c r="HL8479" s="341"/>
      <c r="HM8479" s="341"/>
      <c r="HN8479" s="341"/>
    </row>
    <row r="8480" spans="220:222" x14ac:dyDescent="0.3">
      <c r="HL8480" s="341"/>
      <c r="HM8480" s="341"/>
      <c r="HN8480" s="341"/>
    </row>
    <row r="8481" spans="220:222" x14ac:dyDescent="0.3">
      <c r="HL8481" s="341"/>
      <c r="HM8481" s="341"/>
      <c r="HN8481" s="341"/>
    </row>
    <row r="8482" spans="220:222" x14ac:dyDescent="0.3">
      <c r="HL8482" s="341"/>
      <c r="HM8482" s="341"/>
      <c r="HN8482" s="341"/>
    </row>
    <row r="8483" spans="220:222" x14ac:dyDescent="0.3">
      <c r="HL8483" s="341"/>
      <c r="HM8483" s="341"/>
      <c r="HN8483" s="341"/>
    </row>
    <row r="8484" spans="220:222" x14ac:dyDescent="0.3">
      <c r="HL8484" s="341"/>
      <c r="HM8484" s="341"/>
      <c r="HN8484" s="341"/>
    </row>
    <row r="8485" spans="220:222" x14ac:dyDescent="0.3">
      <c r="HL8485" s="341"/>
      <c r="HM8485" s="341"/>
      <c r="HN8485" s="341"/>
    </row>
    <row r="8486" spans="220:222" x14ac:dyDescent="0.3">
      <c r="HL8486" s="341"/>
      <c r="HM8486" s="341"/>
      <c r="HN8486" s="341"/>
    </row>
    <row r="8487" spans="220:222" x14ac:dyDescent="0.3">
      <c r="HL8487" s="341"/>
      <c r="HM8487" s="341"/>
      <c r="HN8487" s="341"/>
    </row>
    <row r="8488" spans="220:222" x14ac:dyDescent="0.3">
      <c r="HL8488" s="341"/>
      <c r="HM8488" s="341"/>
      <c r="HN8488" s="341"/>
    </row>
    <row r="8489" spans="220:222" x14ac:dyDescent="0.3">
      <c r="HL8489" s="341"/>
      <c r="HM8489" s="341"/>
      <c r="HN8489" s="341"/>
    </row>
    <row r="8490" spans="220:222" x14ac:dyDescent="0.3">
      <c r="HL8490" s="341"/>
      <c r="HM8490" s="341"/>
      <c r="HN8490" s="341"/>
    </row>
    <row r="8491" spans="220:222" x14ac:dyDescent="0.3">
      <c r="HL8491" s="341"/>
      <c r="HM8491" s="341"/>
      <c r="HN8491" s="341"/>
    </row>
    <row r="8492" spans="220:222" x14ac:dyDescent="0.3">
      <c r="HL8492" s="341"/>
      <c r="HM8492" s="341"/>
      <c r="HN8492" s="341"/>
    </row>
    <row r="8493" spans="220:222" x14ac:dyDescent="0.3">
      <c r="HL8493" s="341"/>
      <c r="HM8493" s="341"/>
      <c r="HN8493" s="341"/>
    </row>
    <row r="8494" spans="220:222" x14ac:dyDescent="0.3">
      <c r="HL8494" s="341"/>
      <c r="HM8494" s="341"/>
      <c r="HN8494" s="341"/>
    </row>
    <row r="8495" spans="220:222" x14ac:dyDescent="0.3">
      <c r="HL8495" s="341"/>
      <c r="HM8495" s="341"/>
      <c r="HN8495" s="341"/>
    </row>
    <row r="8496" spans="220:222" x14ac:dyDescent="0.3">
      <c r="HL8496" s="341"/>
      <c r="HM8496" s="341"/>
      <c r="HN8496" s="341"/>
    </row>
    <row r="8497" spans="220:222" x14ac:dyDescent="0.3">
      <c r="HL8497" s="341"/>
      <c r="HM8497" s="341"/>
      <c r="HN8497" s="341"/>
    </row>
    <row r="8498" spans="220:222" x14ac:dyDescent="0.3">
      <c r="HL8498" s="341"/>
      <c r="HM8498" s="341"/>
      <c r="HN8498" s="341"/>
    </row>
    <row r="8499" spans="220:222" x14ac:dyDescent="0.3">
      <c r="HL8499" s="341"/>
      <c r="HM8499" s="341"/>
      <c r="HN8499" s="341"/>
    </row>
    <row r="8500" spans="220:222" x14ac:dyDescent="0.3">
      <c r="HL8500" s="341"/>
      <c r="HM8500" s="341"/>
      <c r="HN8500" s="341"/>
    </row>
    <row r="8501" spans="220:222" x14ac:dyDescent="0.3">
      <c r="HL8501" s="341"/>
      <c r="HM8501" s="341"/>
      <c r="HN8501" s="341"/>
    </row>
    <row r="8502" spans="220:222" x14ac:dyDescent="0.3">
      <c r="HL8502" s="341"/>
      <c r="HM8502" s="341"/>
      <c r="HN8502" s="341"/>
    </row>
    <row r="8503" spans="220:222" x14ac:dyDescent="0.3">
      <c r="HL8503" s="341"/>
      <c r="HM8503" s="341"/>
      <c r="HN8503" s="341"/>
    </row>
    <row r="8504" spans="220:222" x14ac:dyDescent="0.3">
      <c r="HL8504" s="341"/>
      <c r="HM8504" s="341"/>
      <c r="HN8504" s="341"/>
    </row>
    <row r="8505" spans="220:222" x14ac:dyDescent="0.3">
      <c r="HL8505" s="341"/>
      <c r="HM8505" s="341"/>
      <c r="HN8505" s="341"/>
    </row>
    <row r="8506" spans="220:222" x14ac:dyDescent="0.3">
      <c r="HL8506" s="341"/>
      <c r="HM8506" s="341"/>
      <c r="HN8506" s="341"/>
    </row>
    <row r="8507" spans="220:222" x14ac:dyDescent="0.3">
      <c r="HL8507" s="341"/>
      <c r="HM8507" s="341"/>
      <c r="HN8507" s="341"/>
    </row>
    <row r="8508" spans="220:222" x14ac:dyDescent="0.3">
      <c r="HL8508" s="341"/>
      <c r="HM8508" s="341"/>
      <c r="HN8508" s="341"/>
    </row>
    <row r="8509" spans="220:222" x14ac:dyDescent="0.3">
      <c r="HL8509" s="341"/>
      <c r="HM8509" s="341"/>
      <c r="HN8509" s="341"/>
    </row>
    <row r="8510" spans="220:222" x14ac:dyDescent="0.3">
      <c r="HL8510" s="341"/>
      <c r="HM8510" s="341"/>
      <c r="HN8510" s="341"/>
    </row>
    <row r="8511" spans="220:222" x14ac:dyDescent="0.3">
      <c r="HL8511" s="341"/>
      <c r="HM8511" s="341"/>
      <c r="HN8511" s="341"/>
    </row>
    <row r="8512" spans="220:222" x14ac:dyDescent="0.3">
      <c r="HL8512" s="341"/>
      <c r="HM8512" s="341"/>
      <c r="HN8512" s="341"/>
    </row>
    <row r="8513" spans="220:222" x14ac:dyDescent="0.3">
      <c r="HL8513" s="341"/>
      <c r="HM8513" s="341"/>
      <c r="HN8513" s="341"/>
    </row>
    <row r="8514" spans="220:222" x14ac:dyDescent="0.3">
      <c r="HL8514" s="341"/>
      <c r="HM8514" s="341"/>
      <c r="HN8514" s="341"/>
    </row>
    <row r="8515" spans="220:222" x14ac:dyDescent="0.3">
      <c r="HL8515" s="341"/>
      <c r="HM8515" s="341"/>
      <c r="HN8515" s="341"/>
    </row>
    <row r="8516" spans="220:222" x14ac:dyDescent="0.3">
      <c r="HL8516" s="341"/>
      <c r="HM8516" s="341"/>
      <c r="HN8516" s="341"/>
    </row>
    <row r="8517" spans="220:222" x14ac:dyDescent="0.3">
      <c r="HL8517" s="341"/>
      <c r="HM8517" s="341"/>
      <c r="HN8517" s="341"/>
    </row>
    <row r="8518" spans="220:222" x14ac:dyDescent="0.3">
      <c r="HL8518" s="341"/>
      <c r="HM8518" s="341"/>
      <c r="HN8518" s="341"/>
    </row>
    <row r="8519" spans="220:222" x14ac:dyDescent="0.3">
      <c r="HL8519" s="341"/>
      <c r="HM8519" s="341"/>
      <c r="HN8519" s="341"/>
    </row>
    <row r="8520" spans="220:222" x14ac:dyDescent="0.3">
      <c r="HL8520" s="341"/>
      <c r="HM8520" s="341"/>
      <c r="HN8520" s="341"/>
    </row>
    <row r="8521" spans="220:222" x14ac:dyDescent="0.3">
      <c r="HL8521" s="341"/>
      <c r="HM8521" s="341"/>
      <c r="HN8521" s="341"/>
    </row>
    <row r="8522" spans="220:222" x14ac:dyDescent="0.3">
      <c r="HL8522" s="341"/>
      <c r="HM8522" s="341"/>
      <c r="HN8522" s="341"/>
    </row>
    <row r="8523" spans="220:222" x14ac:dyDescent="0.3">
      <c r="HL8523" s="341"/>
      <c r="HM8523" s="341"/>
      <c r="HN8523" s="341"/>
    </row>
    <row r="8524" spans="220:222" x14ac:dyDescent="0.3">
      <c r="HL8524" s="341"/>
      <c r="HM8524" s="341"/>
      <c r="HN8524" s="341"/>
    </row>
    <row r="8525" spans="220:222" x14ac:dyDescent="0.3">
      <c r="HL8525" s="341"/>
      <c r="HM8525" s="341"/>
      <c r="HN8525" s="341"/>
    </row>
    <row r="8526" spans="220:222" x14ac:dyDescent="0.3">
      <c r="HL8526" s="341"/>
      <c r="HM8526" s="341"/>
      <c r="HN8526" s="341"/>
    </row>
    <row r="8527" spans="220:222" x14ac:dyDescent="0.3">
      <c r="HL8527" s="341"/>
      <c r="HM8527" s="341"/>
      <c r="HN8527" s="341"/>
    </row>
    <row r="8528" spans="220:222" x14ac:dyDescent="0.3">
      <c r="HL8528" s="341"/>
      <c r="HM8528" s="341"/>
      <c r="HN8528" s="341"/>
    </row>
    <row r="8529" spans="220:222" x14ac:dyDescent="0.3">
      <c r="HL8529" s="341"/>
      <c r="HM8529" s="341"/>
      <c r="HN8529" s="341"/>
    </row>
    <row r="8530" spans="220:222" x14ac:dyDescent="0.3">
      <c r="HL8530" s="341"/>
      <c r="HM8530" s="341"/>
      <c r="HN8530" s="341"/>
    </row>
    <row r="8531" spans="220:222" x14ac:dyDescent="0.3">
      <c r="HL8531" s="341"/>
      <c r="HM8531" s="341"/>
      <c r="HN8531" s="341"/>
    </row>
    <row r="8532" spans="220:222" x14ac:dyDescent="0.3">
      <c r="HL8532" s="341"/>
      <c r="HM8532" s="341"/>
      <c r="HN8532" s="341"/>
    </row>
    <row r="8533" spans="220:222" x14ac:dyDescent="0.3">
      <c r="HL8533" s="341"/>
      <c r="HM8533" s="341"/>
      <c r="HN8533" s="341"/>
    </row>
    <row r="8534" spans="220:222" x14ac:dyDescent="0.3">
      <c r="HL8534" s="341"/>
      <c r="HM8534" s="341"/>
      <c r="HN8534" s="341"/>
    </row>
    <row r="8535" spans="220:222" x14ac:dyDescent="0.3">
      <c r="HL8535" s="341"/>
      <c r="HM8535" s="341"/>
      <c r="HN8535" s="341"/>
    </row>
    <row r="8536" spans="220:222" x14ac:dyDescent="0.3">
      <c r="HL8536" s="341"/>
      <c r="HM8536" s="341"/>
      <c r="HN8536" s="341"/>
    </row>
    <row r="8537" spans="220:222" x14ac:dyDescent="0.3">
      <c r="HL8537" s="341"/>
      <c r="HM8537" s="341"/>
      <c r="HN8537" s="341"/>
    </row>
    <row r="8538" spans="220:222" x14ac:dyDescent="0.3">
      <c r="HL8538" s="341"/>
      <c r="HM8538" s="341"/>
      <c r="HN8538" s="341"/>
    </row>
    <row r="8539" spans="220:222" x14ac:dyDescent="0.3">
      <c r="HL8539" s="341"/>
      <c r="HM8539" s="341"/>
      <c r="HN8539" s="341"/>
    </row>
    <row r="8540" spans="220:222" x14ac:dyDescent="0.3">
      <c r="HL8540" s="341"/>
      <c r="HM8540" s="341"/>
      <c r="HN8540" s="341"/>
    </row>
    <row r="8541" spans="220:222" x14ac:dyDescent="0.3">
      <c r="HL8541" s="341"/>
      <c r="HM8541" s="341"/>
      <c r="HN8541" s="341"/>
    </row>
    <row r="8542" spans="220:222" x14ac:dyDescent="0.3">
      <c r="HL8542" s="341"/>
      <c r="HM8542" s="341"/>
      <c r="HN8542" s="341"/>
    </row>
    <row r="8543" spans="220:222" x14ac:dyDescent="0.3">
      <c r="HL8543" s="341"/>
      <c r="HM8543" s="341"/>
      <c r="HN8543" s="341"/>
    </row>
    <row r="8544" spans="220:222" x14ac:dyDescent="0.3">
      <c r="HL8544" s="341"/>
      <c r="HM8544" s="341"/>
      <c r="HN8544" s="341"/>
    </row>
    <row r="8545" spans="220:222" x14ac:dyDescent="0.3">
      <c r="HL8545" s="341"/>
      <c r="HM8545" s="341"/>
      <c r="HN8545" s="341"/>
    </row>
    <row r="8546" spans="220:222" x14ac:dyDescent="0.3">
      <c r="HL8546" s="341"/>
      <c r="HM8546" s="341"/>
      <c r="HN8546" s="341"/>
    </row>
    <row r="8547" spans="220:222" x14ac:dyDescent="0.3">
      <c r="HL8547" s="341"/>
      <c r="HM8547" s="341"/>
      <c r="HN8547" s="341"/>
    </row>
    <row r="8548" spans="220:222" x14ac:dyDescent="0.3">
      <c r="HL8548" s="341"/>
      <c r="HM8548" s="341"/>
      <c r="HN8548" s="341"/>
    </row>
    <row r="8549" spans="220:222" x14ac:dyDescent="0.3">
      <c r="HL8549" s="341"/>
      <c r="HM8549" s="341"/>
      <c r="HN8549" s="341"/>
    </row>
    <row r="8550" spans="220:222" x14ac:dyDescent="0.3">
      <c r="HL8550" s="341"/>
      <c r="HM8550" s="341"/>
      <c r="HN8550" s="341"/>
    </row>
    <row r="8551" spans="220:222" x14ac:dyDescent="0.3">
      <c r="HL8551" s="341"/>
      <c r="HM8551" s="341"/>
      <c r="HN8551" s="341"/>
    </row>
    <row r="8552" spans="220:222" x14ac:dyDescent="0.3">
      <c r="HL8552" s="341"/>
      <c r="HM8552" s="341"/>
      <c r="HN8552" s="341"/>
    </row>
    <row r="8553" spans="220:222" x14ac:dyDescent="0.3">
      <c r="HL8553" s="341"/>
      <c r="HM8553" s="341"/>
      <c r="HN8553" s="341"/>
    </row>
    <row r="8554" spans="220:222" x14ac:dyDescent="0.3">
      <c r="HL8554" s="341"/>
      <c r="HM8554" s="341"/>
      <c r="HN8554" s="341"/>
    </row>
    <row r="8555" spans="220:222" x14ac:dyDescent="0.3">
      <c r="HL8555" s="341"/>
      <c r="HM8555" s="341"/>
      <c r="HN8555" s="341"/>
    </row>
    <row r="8556" spans="220:222" x14ac:dyDescent="0.3">
      <c r="HL8556" s="341"/>
      <c r="HM8556" s="341"/>
      <c r="HN8556" s="341"/>
    </row>
    <row r="8557" spans="220:222" x14ac:dyDescent="0.3">
      <c r="HL8557" s="341"/>
      <c r="HM8557" s="341"/>
      <c r="HN8557" s="341"/>
    </row>
    <row r="8558" spans="220:222" x14ac:dyDescent="0.3">
      <c r="HL8558" s="341"/>
      <c r="HM8558" s="341"/>
      <c r="HN8558" s="341"/>
    </row>
    <row r="8559" spans="220:222" x14ac:dyDescent="0.3">
      <c r="HL8559" s="341"/>
      <c r="HM8559" s="341"/>
      <c r="HN8559" s="341"/>
    </row>
    <row r="8560" spans="220:222" x14ac:dyDescent="0.3">
      <c r="HL8560" s="341"/>
      <c r="HM8560" s="341"/>
      <c r="HN8560" s="341"/>
    </row>
    <row r="8561" spans="220:222" x14ac:dyDescent="0.3">
      <c r="HL8561" s="341"/>
      <c r="HM8561" s="341"/>
      <c r="HN8561" s="341"/>
    </row>
    <row r="8562" spans="220:222" x14ac:dyDescent="0.3">
      <c r="HL8562" s="341"/>
      <c r="HM8562" s="341"/>
      <c r="HN8562" s="341"/>
    </row>
    <row r="8563" spans="220:222" x14ac:dyDescent="0.3">
      <c r="HL8563" s="341"/>
      <c r="HM8563" s="341"/>
      <c r="HN8563" s="341"/>
    </row>
    <row r="8564" spans="220:222" x14ac:dyDescent="0.3">
      <c r="HL8564" s="341"/>
      <c r="HM8564" s="341"/>
      <c r="HN8564" s="341"/>
    </row>
    <row r="8565" spans="220:222" x14ac:dyDescent="0.3">
      <c r="HL8565" s="341"/>
      <c r="HM8565" s="341"/>
      <c r="HN8565" s="341"/>
    </row>
    <row r="8566" spans="220:222" x14ac:dyDescent="0.3">
      <c r="HL8566" s="341"/>
      <c r="HM8566" s="341"/>
      <c r="HN8566" s="341"/>
    </row>
    <row r="8567" spans="220:222" x14ac:dyDescent="0.3">
      <c r="HL8567" s="341"/>
      <c r="HM8567" s="341"/>
      <c r="HN8567" s="341"/>
    </row>
    <row r="8568" spans="220:222" x14ac:dyDescent="0.3">
      <c r="HL8568" s="341"/>
      <c r="HM8568" s="341"/>
      <c r="HN8568" s="341"/>
    </row>
    <row r="8569" spans="220:222" x14ac:dyDescent="0.3">
      <c r="HL8569" s="341"/>
      <c r="HM8569" s="341"/>
      <c r="HN8569" s="341"/>
    </row>
    <row r="8570" spans="220:222" x14ac:dyDescent="0.3">
      <c r="HL8570" s="341"/>
      <c r="HM8570" s="341"/>
      <c r="HN8570" s="341"/>
    </row>
    <row r="8571" spans="220:222" x14ac:dyDescent="0.3">
      <c r="HL8571" s="341"/>
      <c r="HM8571" s="341"/>
      <c r="HN8571" s="341"/>
    </row>
    <row r="8572" spans="220:222" x14ac:dyDescent="0.3">
      <c r="HL8572" s="341"/>
      <c r="HM8572" s="341"/>
      <c r="HN8572" s="341"/>
    </row>
    <row r="8573" spans="220:222" x14ac:dyDescent="0.3">
      <c r="HL8573" s="341"/>
      <c r="HM8573" s="341"/>
      <c r="HN8573" s="341"/>
    </row>
    <row r="8574" spans="220:222" x14ac:dyDescent="0.3">
      <c r="HL8574" s="341"/>
      <c r="HM8574" s="341"/>
      <c r="HN8574" s="341"/>
    </row>
    <row r="8575" spans="220:222" x14ac:dyDescent="0.3">
      <c r="HL8575" s="341"/>
      <c r="HM8575" s="341"/>
      <c r="HN8575" s="341"/>
    </row>
    <row r="8576" spans="220:222" x14ac:dyDescent="0.3">
      <c r="HL8576" s="341"/>
      <c r="HM8576" s="341"/>
      <c r="HN8576" s="341"/>
    </row>
    <row r="8577" spans="220:222" x14ac:dyDescent="0.3">
      <c r="HL8577" s="341"/>
      <c r="HM8577" s="341"/>
      <c r="HN8577" s="341"/>
    </row>
    <row r="8578" spans="220:222" x14ac:dyDescent="0.3">
      <c r="HL8578" s="341"/>
      <c r="HM8578" s="341"/>
      <c r="HN8578" s="341"/>
    </row>
    <row r="8579" spans="220:222" x14ac:dyDescent="0.3">
      <c r="HL8579" s="341"/>
      <c r="HM8579" s="341"/>
      <c r="HN8579" s="341"/>
    </row>
    <row r="8580" spans="220:222" x14ac:dyDescent="0.3">
      <c r="HL8580" s="341"/>
      <c r="HM8580" s="341"/>
      <c r="HN8580" s="341"/>
    </row>
    <row r="8581" spans="220:222" x14ac:dyDescent="0.3">
      <c r="HL8581" s="341"/>
      <c r="HM8581" s="341"/>
      <c r="HN8581" s="341"/>
    </row>
    <row r="8582" spans="220:222" x14ac:dyDescent="0.3">
      <c r="HL8582" s="341"/>
      <c r="HM8582" s="341"/>
      <c r="HN8582" s="341"/>
    </row>
    <row r="8583" spans="220:222" x14ac:dyDescent="0.3">
      <c r="HL8583" s="341"/>
      <c r="HM8583" s="341"/>
      <c r="HN8583" s="341"/>
    </row>
    <row r="8584" spans="220:222" x14ac:dyDescent="0.3">
      <c r="HL8584" s="341"/>
      <c r="HM8584" s="341"/>
      <c r="HN8584" s="341"/>
    </row>
    <row r="8585" spans="220:222" x14ac:dyDescent="0.3">
      <c r="HL8585" s="341"/>
      <c r="HM8585" s="341"/>
      <c r="HN8585" s="341"/>
    </row>
    <row r="8586" spans="220:222" x14ac:dyDescent="0.3">
      <c r="HL8586" s="341"/>
      <c r="HM8586" s="341"/>
      <c r="HN8586" s="341"/>
    </row>
    <row r="8587" spans="220:222" x14ac:dyDescent="0.3">
      <c r="HL8587" s="341"/>
      <c r="HM8587" s="341"/>
      <c r="HN8587" s="341"/>
    </row>
    <row r="8588" spans="220:222" x14ac:dyDescent="0.3">
      <c r="HL8588" s="341"/>
      <c r="HM8588" s="341"/>
      <c r="HN8588" s="341"/>
    </row>
    <row r="8589" spans="220:222" x14ac:dyDescent="0.3">
      <c r="HL8589" s="341"/>
      <c r="HM8589" s="341"/>
      <c r="HN8589" s="341"/>
    </row>
    <row r="8590" spans="220:222" x14ac:dyDescent="0.3">
      <c r="HL8590" s="341"/>
      <c r="HM8590" s="341"/>
      <c r="HN8590" s="341"/>
    </row>
    <row r="8591" spans="220:222" x14ac:dyDescent="0.3">
      <c r="HL8591" s="341"/>
      <c r="HM8591" s="341"/>
      <c r="HN8591" s="341"/>
    </row>
    <row r="8592" spans="220:222" x14ac:dyDescent="0.3">
      <c r="HL8592" s="341"/>
      <c r="HM8592" s="341"/>
      <c r="HN8592" s="341"/>
    </row>
    <row r="8593" spans="220:222" x14ac:dyDescent="0.3">
      <c r="HL8593" s="341"/>
      <c r="HM8593" s="341"/>
      <c r="HN8593" s="341"/>
    </row>
    <row r="8594" spans="220:222" x14ac:dyDescent="0.3">
      <c r="HL8594" s="341"/>
      <c r="HM8594" s="341"/>
      <c r="HN8594" s="341"/>
    </row>
    <row r="8595" spans="220:222" x14ac:dyDescent="0.3">
      <c r="HL8595" s="341"/>
      <c r="HM8595" s="341"/>
      <c r="HN8595" s="341"/>
    </row>
    <row r="8596" spans="220:222" x14ac:dyDescent="0.3">
      <c r="HL8596" s="341"/>
      <c r="HM8596" s="341"/>
      <c r="HN8596" s="341"/>
    </row>
    <row r="8597" spans="220:222" x14ac:dyDescent="0.3">
      <c r="HL8597" s="341"/>
      <c r="HM8597" s="341"/>
      <c r="HN8597" s="341"/>
    </row>
    <row r="8598" spans="220:222" x14ac:dyDescent="0.3">
      <c r="HL8598" s="341"/>
      <c r="HM8598" s="341"/>
      <c r="HN8598" s="341"/>
    </row>
    <row r="8599" spans="220:222" x14ac:dyDescent="0.3">
      <c r="HL8599" s="341"/>
      <c r="HM8599" s="341"/>
      <c r="HN8599" s="341"/>
    </row>
    <row r="8600" spans="220:222" x14ac:dyDescent="0.3">
      <c r="HL8600" s="341"/>
      <c r="HM8600" s="341"/>
      <c r="HN8600" s="341"/>
    </row>
    <row r="8601" spans="220:222" x14ac:dyDescent="0.3">
      <c r="HL8601" s="341"/>
      <c r="HM8601" s="341"/>
      <c r="HN8601" s="341"/>
    </row>
    <row r="8602" spans="220:222" x14ac:dyDescent="0.3">
      <c r="HL8602" s="341"/>
      <c r="HM8602" s="341"/>
      <c r="HN8602" s="341"/>
    </row>
    <row r="8603" spans="220:222" x14ac:dyDescent="0.3">
      <c r="HL8603" s="341"/>
      <c r="HM8603" s="341"/>
      <c r="HN8603" s="341"/>
    </row>
    <row r="8604" spans="220:222" x14ac:dyDescent="0.3">
      <c r="HL8604" s="341"/>
      <c r="HM8604" s="341"/>
      <c r="HN8604" s="341"/>
    </row>
    <row r="8605" spans="220:222" x14ac:dyDescent="0.3">
      <c r="HL8605" s="341"/>
      <c r="HM8605" s="341"/>
      <c r="HN8605" s="341"/>
    </row>
    <row r="8606" spans="220:222" x14ac:dyDescent="0.3">
      <c r="HL8606" s="341"/>
      <c r="HM8606" s="341"/>
      <c r="HN8606" s="341"/>
    </row>
    <row r="8607" spans="220:222" x14ac:dyDescent="0.3">
      <c r="HL8607" s="341"/>
      <c r="HM8607" s="341"/>
      <c r="HN8607" s="341"/>
    </row>
    <row r="8608" spans="220:222" x14ac:dyDescent="0.3">
      <c r="HL8608" s="341"/>
      <c r="HM8608" s="341"/>
      <c r="HN8608" s="341"/>
    </row>
    <row r="8609" spans="220:222" x14ac:dyDescent="0.3">
      <c r="HL8609" s="341"/>
      <c r="HM8609" s="341"/>
      <c r="HN8609" s="341"/>
    </row>
    <row r="8610" spans="220:222" x14ac:dyDescent="0.3">
      <c r="HL8610" s="341"/>
      <c r="HM8610" s="341"/>
      <c r="HN8610" s="341"/>
    </row>
    <row r="8611" spans="220:222" x14ac:dyDescent="0.3">
      <c r="HL8611" s="341"/>
      <c r="HM8611" s="341"/>
      <c r="HN8611" s="341"/>
    </row>
    <row r="8612" spans="220:222" x14ac:dyDescent="0.3">
      <c r="HL8612" s="341"/>
      <c r="HM8612" s="341"/>
      <c r="HN8612" s="341"/>
    </row>
    <row r="8613" spans="220:222" x14ac:dyDescent="0.3">
      <c r="HL8613" s="341"/>
      <c r="HM8613" s="341"/>
      <c r="HN8613" s="341"/>
    </row>
    <row r="8614" spans="220:222" x14ac:dyDescent="0.3">
      <c r="HL8614" s="341"/>
      <c r="HM8614" s="341"/>
      <c r="HN8614" s="341"/>
    </row>
    <row r="8615" spans="220:222" x14ac:dyDescent="0.3">
      <c r="HL8615" s="341"/>
      <c r="HM8615" s="341"/>
      <c r="HN8615" s="341"/>
    </row>
    <row r="8616" spans="220:222" x14ac:dyDescent="0.3">
      <c r="HL8616" s="341"/>
      <c r="HM8616" s="341"/>
      <c r="HN8616" s="341"/>
    </row>
    <row r="8617" spans="220:222" x14ac:dyDescent="0.3">
      <c r="HL8617" s="341"/>
      <c r="HM8617" s="341"/>
      <c r="HN8617" s="341"/>
    </row>
    <row r="8618" spans="220:222" x14ac:dyDescent="0.3">
      <c r="HL8618" s="341"/>
      <c r="HM8618" s="341"/>
      <c r="HN8618" s="341"/>
    </row>
    <row r="8619" spans="220:222" x14ac:dyDescent="0.3">
      <c r="HL8619" s="341"/>
      <c r="HM8619" s="341"/>
      <c r="HN8619" s="341"/>
    </row>
    <row r="8620" spans="220:222" x14ac:dyDescent="0.3">
      <c r="HL8620" s="341"/>
      <c r="HM8620" s="341"/>
      <c r="HN8620" s="341"/>
    </row>
    <row r="8621" spans="220:222" x14ac:dyDescent="0.3">
      <c r="HL8621" s="341"/>
      <c r="HM8621" s="341"/>
      <c r="HN8621" s="341"/>
    </row>
    <row r="8622" spans="220:222" x14ac:dyDescent="0.3">
      <c r="HL8622" s="341"/>
      <c r="HM8622" s="341"/>
      <c r="HN8622" s="341"/>
    </row>
    <row r="8623" spans="220:222" x14ac:dyDescent="0.3">
      <c r="HL8623" s="341"/>
      <c r="HM8623" s="341"/>
      <c r="HN8623" s="341"/>
    </row>
    <row r="8624" spans="220:222" x14ac:dyDescent="0.3">
      <c r="HL8624" s="341"/>
      <c r="HM8624" s="341"/>
      <c r="HN8624" s="341"/>
    </row>
    <row r="8625" spans="220:222" x14ac:dyDescent="0.3">
      <c r="HL8625" s="341"/>
      <c r="HM8625" s="341"/>
      <c r="HN8625" s="341"/>
    </row>
    <row r="8626" spans="220:222" x14ac:dyDescent="0.3">
      <c r="HL8626" s="341"/>
      <c r="HM8626" s="341"/>
      <c r="HN8626" s="341"/>
    </row>
    <row r="8627" spans="220:222" x14ac:dyDescent="0.3">
      <c r="HL8627" s="341"/>
      <c r="HM8627" s="341"/>
      <c r="HN8627" s="341"/>
    </row>
    <row r="8628" spans="220:222" x14ac:dyDescent="0.3">
      <c r="HL8628" s="341"/>
      <c r="HM8628" s="341"/>
      <c r="HN8628" s="341"/>
    </row>
    <row r="8629" spans="220:222" x14ac:dyDescent="0.3">
      <c r="HL8629" s="341"/>
      <c r="HM8629" s="341"/>
      <c r="HN8629" s="341"/>
    </row>
    <row r="8630" spans="220:222" x14ac:dyDescent="0.3">
      <c r="HL8630" s="341"/>
      <c r="HM8630" s="341"/>
      <c r="HN8630" s="341"/>
    </row>
    <row r="8631" spans="220:222" x14ac:dyDescent="0.3">
      <c r="HL8631" s="341"/>
      <c r="HM8631" s="341"/>
      <c r="HN8631" s="341"/>
    </row>
    <row r="8632" spans="220:222" x14ac:dyDescent="0.3">
      <c r="HL8632" s="341"/>
      <c r="HM8632" s="341"/>
      <c r="HN8632" s="341"/>
    </row>
    <row r="8633" spans="220:222" x14ac:dyDescent="0.3">
      <c r="HL8633" s="341"/>
      <c r="HM8633" s="341"/>
      <c r="HN8633" s="341"/>
    </row>
    <row r="8634" spans="220:222" x14ac:dyDescent="0.3">
      <c r="HL8634" s="341"/>
      <c r="HM8634" s="341"/>
      <c r="HN8634" s="341"/>
    </row>
    <row r="8635" spans="220:222" x14ac:dyDescent="0.3">
      <c r="HL8635" s="341"/>
      <c r="HM8635" s="341"/>
      <c r="HN8635" s="341"/>
    </row>
    <row r="8636" spans="220:222" x14ac:dyDescent="0.3">
      <c r="HL8636" s="341"/>
      <c r="HM8636" s="341"/>
      <c r="HN8636" s="341"/>
    </row>
    <row r="8637" spans="220:222" x14ac:dyDescent="0.3">
      <c r="HL8637" s="341"/>
      <c r="HM8637" s="341"/>
      <c r="HN8637" s="341"/>
    </row>
    <row r="8638" spans="220:222" x14ac:dyDescent="0.3">
      <c r="HL8638" s="341"/>
      <c r="HM8638" s="341"/>
      <c r="HN8638" s="341"/>
    </row>
    <row r="8639" spans="220:222" x14ac:dyDescent="0.3">
      <c r="HL8639" s="341"/>
      <c r="HM8639" s="341"/>
      <c r="HN8639" s="341"/>
    </row>
    <row r="8640" spans="220:222" x14ac:dyDescent="0.3">
      <c r="HL8640" s="341"/>
      <c r="HM8640" s="341"/>
      <c r="HN8640" s="341"/>
    </row>
    <row r="8641" spans="220:222" x14ac:dyDescent="0.3">
      <c r="HL8641" s="341"/>
      <c r="HM8641" s="341"/>
      <c r="HN8641" s="341"/>
    </row>
    <row r="8642" spans="220:222" x14ac:dyDescent="0.3">
      <c r="HL8642" s="341"/>
      <c r="HM8642" s="341"/>
      <c r="HN8642" s="341"/>
    </row>
    <row r="8643" spans="220:222" x14ac:dyDescent="0.3">
      <c r="HL8643" s="341"/>
      <c r="HM8643" s="341"/>
      <c r="HN8643" s="341"/>
    </row>
    <row r="8644" spans="220:222" x14ac:dyDescent="0.3">
      <c r="HL8644" s="341"/>
      <c r="HM8644" s="341"/>
      <c r="HN8644" s="341"/>
    </row>
    <row r="8645" spans="220:222" x14ac:dyDescent="0.3">
      <c r="HL8645" s="341"/>
      <c r="HM8645" s="341"/>
      <c r="HN8645" s="341"/>
    </row>
    <row r="8646" spans="220:222" x14ac:dyDescent="0.3">
      <c r="HL8646" s="341"/>
      <c r="HM8646" s="341"/>
      <c r="HN8646" s="341"/>
    </row>
    <row r="8647" spans="220:222" x14ac:dyDescent="0.3">
      <c r="HL8647" s="341"/>
      <c r="HM8647" s="341"/>
      <c r="HN8647" s="341"/>
    </row>
    <row r="8648" spans="220:222" x14ac:dyDescent="0.3">
      <c r="HL8648" s="341"/>
      <c r="HM8648" s="341"/>
      <c r="HN8648" s="341"/>
    </row>
    <row r="8649" spans="220:222" x14ac:dyDescent="0.3">
      <c r="HL8649" s="341"/>
      <c r="HM8649" s="341"/>
      <c r="HN8649" s="341"/>
    </row>
    <row r="8650" spans="220:222" x14ac:dyDescent="0.3">
      <c r="HL8650" s="341"/>
      <c r="HM8650" s="341"/>
      <c r="HN8650" s="341"/>
    </row>
    <row r="8651" spans="220:222" x14ac:dyDescent="0.3">
      <c r="HL8651" s="341"/>
      <c r="HM8651" s="341"/>
      <c r="HN8651" s="341"/>
    </row>
    <row r="8652" spans="220:222" x14ac:dyDescent="0.3">
      <c r="HL8652" s="341"/>
      <c r="HM8652" s="341"/>
      <c r="HN8652" s="341"/>
    </row>
    <row r="8653" spans="220:222" x14ac:dyDescent="0.3">
      <c r="HL8653" s="341"/>
      <c r="HM8653" s="341"/>
      <c r="HN8653" s="341"/>
    </row>
    <row r="8654" spans="220:222" x14ac:dyDescent="0.3">
      <c r="HL8654" s="341"/>
      <c r="HM8654" s="341"/>
      <c r="HN8654" s="341"/>
    </row>
    <row r="8655" spans="220:222" x14ac:dyDescent="0.3">
      <c r="HL8655" s="341"/>
      <c r="HM8655" s="341"/>
      <c r="HN8655" s="341"/>
    </row>
    <row r="8656" spans="220:222" x14ac:dyDescent="0.3">
      <c r="HL8656" s="341"/>
      <c r="HM8656" s="341"/>
      <c r="HN8656" s="341"/>
    </row>
    <row r="8657" spans="220:222" x14ac:dyDescent="0.3">
      <c r="HL8657" s="341"/>
      <c r="HM8657" s="341"/>
      <c r="HN8657" s="341"/>
    </row>
    <row r="8658" spans="220:222" x14ac:dyDescent="0.3">
      <c r="HL8658" s="341"/>
      <c r="HM8658" s="341"/>
      <c r="HN8658" s="341"/>
    </row>
    <row r="8659" spans="220:222" x14ac:dyDescent="0.3">
      <c r="HL8659" s="341"/>
      <c r="HM8659" s="341"/>
      <c r="HN8659" s="341"/>
    </row>
    <row r="8660" spans="220:222" x14ac:dyDescent="0.3">
      <c r="HL8660" s="341"/>
      <c r="HM8660" s="341"/>
      <c r="HN8660" s="341"/>
    </row>
    <row r="8661" spans="220:222" x14ac:dyDescent="0.3">
      <c r="HL8661" s="341"/>
      <c r="HM8661" s="341"/>
      <c r="HN8661" s="341"/>
    </row>
    <row r="8662" spans="220:222" x14ac:dyDescent="0.3">
      <c r="HL8662" s="341"/>
      <c r="HM8662" s="341"/>
      <c r="HN8662" s="341"/>
    </row>
    <row r="8663" spans="220:222" x14ac:dyDescent="0.3">
      <c r="HL8663" s="341"/>
      <c r="HM8663" s="341"/>
      <c r="HN8663" s="341"/>
    </row>
    <row r="8664" spans="220:222" x14ac:dyDescent="0.3">
      <c r="HL8664" s="341"/>
      <c r="HM8664" s="341"/>
      <c r="HN8664" s="341"/>
    </row>
    <row r="8665" spans="220:222" x14ac:dyDescent="0.3">
      <c r="HL8665" s="341"/>
      <c r="HM8665" s="341"/>
      <c r="HN8665" s="341"/>
    </row>
    <row r="8666" spans="220:222" x14ac:dyDescent="0.3">
      <c r="HL8666" s="341"/>
      <c r="HM8666" s="341"/>
      <c r="HN8666" s="341"/>
    </row>
    <row r="8667" spans="220:222" x14ac:dyDescent="0.3">
      <c r="HL8667" s="341"/>
      <c r="HM8667" s="341"/>
      <c r="HN8667" s="341"/>
    </row>
    <row r="8668" spans="220:222" x14ac:dyDescent="0.3">
      <c r="HL8668" s="341"/>
      <c r="HM8668" s="341"/>
      <c r="HN8668" s="341"/>
    </row>
    <row r="8669" spans="220:222" x14ac:dyDescent="0.3">
      <c r="HL8669" s="341"/>
      <c r="HM8669" s="341"/>
      <c r="HN8669" s="341"/>
    </row>
    <row r="8670" spans="220:222" x14ac:dyDescent="0.3">
      <c r="HL8670" s="341"/>
      <c r="HM8670" s="341"/>
      <c r="HN8670" s="341"/>
    </row>
    <row r="8671" spans="220:222" x14ac:dyDescent="0.3">
      <c r="HL8671" s="341"/>
      <c r="HM8671" s="341"/>
      <c r="HN8671" s="341"/>
    </row>
    <row r="8672" spans="220:222" x14ac:dyDescent="0.3">
      <c r="HL8672" s="341"/>
      <c r="HM8672" s="341"/>
      <c r="HN8672" s="341"/>
    </row>
    <row r="8673" spans="220:222" x14ac:dyDescent="0.3">
      <c r="HL8673" s="341"/>
      <c r="HM8673" s="341"/>
      <c r="HN8673" s="341"/>
    </row>
    <row r="8674" spans="220:222" x14ac:dyDescent="0.3">
      <c r="HL8674" s="341"/>
      <c r="HM8674" s="341"/>
      <c r="HN8674" s="341"/>
    </row>
    <row r="8675" spans="220:222" x14ac:dyDescent="0.3">
      <c r="HL8675" s="341"/>
      <c r="HM8675" s="341"/>
      <c r="HN8675" s="341"/>
    </row>
    <row r="8676" spans="220:222" x14ac:dyDescent="0.3">
      <c r="HL8676" s="341"/>
      <c r="HM8676" s="341"/>
      <c r="HN8676" s="341"/>
    </row>
    <row r="8677" spans="220:222" x14ac:dyDescent="0.3">
      <c r="HL8677" s="341"/>
      <c r="HM8677" s="341"/>
      <c r="HN8677" s="341"/>
    </row>
    <row r="8678" spans="220:222" x14ac:dyDescent="0.3">
      <c r="HL8678" s="341"/>
      <c r="HM8678" s="341"/>
      <c r="HN8678" s="341"/>
    </row>
    <row r="8679" spans="220:222" x14ac:dyDescent="0.3">
      <c r="HL8679" s="341"/>
      <c r="HM8679" s="341"/>
      <c r="HN8679" s="341"/>
    </row>
    <row r="8680" spans="220:222" x14ac:dyDescent="0.3">
      <c r="HL8680" s="341"/>
      <c r="HM8680" s="341"/>
      <c r="HN8680" s="341"/>
    </row>
    <row r="8681" spans="220:222" x14ac:dyDescent="0.3">
      <c r="HL8681" s="341"/>
      <c r="HM8681" s="341"/>
      <c r="HN8681" s="341"/>
    </row>
    <row r="8682" spans="220:222" x14ac:dyDescent="0.3">
      <c r="HL8682" s="341"/>
      <c r="HM8682" s="341"/>
      <c r="HN8682" s="341"/>
    </row>
    <row r="8683" spans="220:222" x14ac:dyDescent="0.3">
      <c r="HL8683" s="341"/>
      <c r="HM8683" s="341"/>
      <c r="HN8683" s="341"/>
    </row>
    <row r="8684" spans="220:222" x14ac:dyDescent="0.3">
      <c r="HL8684" s="341"/>
      <c r="HM8684" s="341"/>
      <c r="HN8684" s="341"/>
    </row>
    <row r="8685" spans="220:222" x14ac:dyDescent="0.3">
      <c r="HL8685" s="341"/>
      <c r="HM8685" s="341"/>
      <c r="HN8685" s="341"/>
    </row>
    <row r="8686" spans="220:222" x14ac:dyDescent="0.3">
      <c r="HL8686" s="341"/>
      <c r="HM8686" s="341"/>
      <c r="HN8686" s="341"/>
    </row>
    <row r="8687" spans="220:222" x14ac:dyDescent="0.3">
      <c r="HL8687" s="341"/>
      <c r="HM8687" s="341"/>
      <c r="HN8687" s="341"/>
    </row>
    <row r="8688" spans="220:222" x14ac:dyDescent="0.3">
      <c r="HL8688" s="341"/>
      <c r="HM8688" s="341"/>
      <c r="HN8688" s="341"/>
    </row>
    <row r="8689" spans="220:222" x14ac:dyDescent="0.3">
      <c r="HL8689" s="341"/>
      <c r="HM8689" s="341"/>
      <c r="HN8689" s="341"/>
    </row>
    <row r="8690" spans="220:222" x14ac:dyDescent="0.3">
      <c r="HL8690" s="341"/>
      <c r="HM8690" s="341"/>
      <c r="HN8690" s="341"/>
    </row>
    <row r="8691" spans="220:222" x14ac:dyDescent="0.3">
      <c r="HL8691" s="341"/>
      <c r="HM8691" s="341"/>
      <c r="HN8691" s="341"/>
    </row>
    <row r="8692" spans="220:222" x14ac:dyDescent="0.3">
      <c r="HL8692" s="341"/>
      <c r="HM8692" s="341"/>
      <c r="HN8692" s="341"/>
    </row>
    <row r="8693" spans="220:222" x14ac:dyDescent="0.3">
      <c r="HL8693" s="341"/>
      <c r="HM8693" s="341"/>
      <c r="HN8693" s="341"/>
    </row>
    <row r="8694" spans="220:222" x14ac:dyDescent="0.3">
      <c r="HL8694" s="341"/>
      <c r="HM8694" s="341"/>
      <c r="HN8694" s="341"/>
    </row>
    <row r="8695" spans="220:222" x14ac:dyDescent="0.3">
      <c r="HL8695" s="341"/>
      <c r="HM8695" s="341"/>
      <c r="HN8695" s="341"/>
    </row>
    <row r="8696" spans="220:222" x14ac:dyDescent="0.3">
      <c r="HL8696" s="341"/>
      <c r="HM8696" s="341"/>
      <c r="HN8696" s="341"/>
    </row>
    <row r="8697" spans="220:222" x14ac:dyDescent="0.3">
      <c r="HL8697" s="341"/>
      <c r="HM8697" s="341"/>
      <c r="HN8697" s="341"/>
    </row>
    <row r="8698" spans="220:222" x14ac:dyDescent="0.3">
      <c r="HL8698" s="341"/>
      <c r="HM8698" s="341"/>
      <c r="HN8698" s="341"/>
    </row>
    <row r="8699" spans="220:222" x14ac:dyDescent="0.3">
      <c r="HL8699" s="341"/>
      <c r="HM8699" s="341"/>
      <c r="HN8699" s="341"/>
    </row>
    <row r="8700" spans="220:222" x14ac:dyDescent="0.3">
      <c r="HL8700" s="341"/>
      <c r="HM8700" s="341"/>
      <c r="HN8700" s="341"/>
    </row>
    <row r="8701" spans="220:222" x14ac:dyDescent="0.3">
      <c r="HL8701" s="341"/>
      <c r="HM8701" s="341"/>
      <c r="HN8701" s="341"/>
    </row>
    <row r="8702" spans="220:222" x14ac:dyDescent="0.3">
      <c r="HL8702" s="341"/>
      <c r="HM8702" s="341"/>
      <c r="HN8702" s="341"/>
    </row>
    <row r="8703" spans="220:222" x14ac:dyDescent="0.3">
      <c r="HL8703" s="341"/>
      <c r="HM8703" s="341"/>
      <c r="HN8703" s="341"/>
    </row>
    <row r="8704" spans="220:222" x14ac:dyDescent="0.3">
      <c r="HL8704" s="341"/>
      <c r="HM8704" s="341"/>
      <c r="HN8704" s="341"/>
    </row>
    <row r="8705" spans="220:222" x14ac:dyDescent="0.3">
      <c r="HL8705" s="341"/>
      <c r="HM8705" s="341"/>
      <c r="HN8705" s="341"/>
    </row>
    <row r="8706" spans="220:222" x14ac:dyDescent="0.3">
      <c r="HL8706" s="341"/>
      <c r="HM8706" s="341"/>
      <c r="HN8706" s="341"/>
    </row>
    <row r="8707" spans="220:222" x14ac:dyDescent="0.3">
      <c r="HL8707" s="341"/>
      <c r="HM8707" s="341"/>
      <c r="HN8707" s="341"/>
    </row>
    <row r="8708" spans="220:222" x14ac:dyDescent="0.3">
      <c r="HL8708" s="341"/>
      <c r="HM8708" s="341"/>
      <c r="HN8708" s="341"/>
    </row>
    <row r="8709" spans="220:222" x14ac:dyDescent="0.3">
      <c r="HL8709" s="341"/>
      <c r="HM8709" s="341"/>
      <c r="HN8709" s="341"/>
    </row>
    <row r="8710" spans="220:222" x14ac:dyDescent="0.3">
      <c r="HL8710" s="341"/>
      <c r="HM8710" s="341"/>
      <c r="HN8710" s="341"/>
    </row>
    <row r="8711" spans="220:222" x14ac:dyDescent="0.3">
      <c r="HL8711" s="341"/>
      <c r="HM8711" s="341"/>
      <c r="HN8711" s="341"/>
    </row>
    <row r="8712" spans="220:222" x14ac:dyDescent="0.3">
      <c r="HL8712" s="341"/>
      <c r="HM8712" s="341"/>
      <c r="HN8712" s="341"/>
    </row>
    <row r="8713" spans="220:222" x14ac:dyDescent="0.3">
      <c r="HL8713" s="341"/>
      <c r="HM8713" s="341"/>
      <c r="HN8713" s="341"/>
    </row>
    <row r="8714" spans="220:222" x14ac:dyDescent="0.3">
      <c r="HL8714" s="341"/>
      <c r="HM8714" s="341"/>
      <c r="HN8714" s="341"/>
    </row>
    <row r="8715" spans="220:222" x14ac:dyDescent="0.3">
      <c r="HL8715" s="341"/>
      <c r="HM8715" s="341"/>
      <c r="HN8715" s="341"/>
    </row>
    <row r="8716" spans="220:222" x14ac:dyDescent="0.3">
      <c r="HL8716" s="341"/>
      <c r="HM8716" s="341"/>
      <c r="HN8716" s="341"/>
    </row>
    <row r="8717" spans="220:222" x14ac:dyDescent="0.3">
      <c r="HL8717" s="341"/>
      <c r="HM8717" s="341"/>
      <c r="HN8717" s="341"/>
    </row>
    <row r="8718" spans="220:222" x14ac:dyDescent="0.3">
      <c r="HL8718" s="341"/>
      <c r="HM8718" s="341"/>
      <c r="HN8718" s="341"/>
    </row>
    <row r="8719" spans="220:222" x14ac:dyDescent="0.3">
      <c r="HL8719" s="341"/>
      <c r="HM8719" s="341"/>
      <c r="HN8719" s="341"/>
    </row>
    <row r="8720" spans="220:222" x14ac:dyDescent="0.3">
      <c r="HL8720" s="341"/>
      <c r="HM8720" s="341"/>
      <c r="HN8720" s="341"/>
    </row>
    <row r="8721" spans="220:222" x14ac:dyDescent="0.3">
      <c r="HL8721" s="341"/>
      <c r="HM8721" s="341"/>
      <c r="HN8721" s="341"/>
    </row>
    <row r="8722" spans="220:222" x14ac:dyDescent="0.3">
      <c r="HL8722" s="341"/>
      <c r="HM8722" s="341"/>
      <c r="HN8722" s="341"/>
    </row>
    <row r="8723" spans="220:222" x14ac:dyDescent="0.3">
      <c r="HL8723" s="341"/>
      <c r="HM8723" s="341"/>
      <c r="HN8723" s="341"/>
    </row>
    <row r="8724" spans="220:222" x14ac:dyDescent="0.3">
      <c r="HL8724" s="341"/>
      <c r="HM8724" s="341"/>
      <c r="HN8724" s="341"/>
    </row>
    <row r="8725" spans="220:222" x14ac:dyDescent="0.3">
      <c r="HL8725" s="341"/>
      <c r="HM8725" s="341"/>
      <c r="HN8725" s="341"/>
    </row>
    <row r="8726" spans="220:222" x14ac:dyDescent="0.3">
      <c r="HL8726" s="341"/>
      <c r="HM8726" s="341"/>
      <c r="HN8726" s="341"/>
    </row>
    <row r="8727" spans="220:222" x14ac:dyDescent="0.3">
      <c r="HL8727" s="341"/>
      <c r="HM8727" s="341"/>
      <c r="HN8727" s="341"/>
    </row>
    <row r="8728" spans="220:222" x14ac:dyDescent="0.3">
      <c r="HL8728" s="341"/>
      <c r="HM8728" s="341"/>
      <c r="HN8728" s="341"/>
    </row>
    <row r="8729" spans="220:222" x14ac:dyDescent="0.3">
      <c r="HL8729" s="341"/>
      <c r="HM8729" s="341"/>
      <c r="HN8729" s="341"/>
    </row>
    <row r="8730" spans="220:222" x14ac:dyDescent="0.3">
      <c r="HL8730" s="341"/>
      <c r="HM8730" s="341"/>
      <c r="HN8730" s="341"/>
    </row>
    <row r="8731" spans="220:222" x14ac:dyDescent="0.3">
      <c r="HL8731" s="341"/>
      <c r="HM8731" s="341"/>
      <c r="HN8731" s="341"/>
    </row>
    <row r="8732" spans="220:222" x14ac:dyDescent="0.3">
      <c r="HL8732" s="341"/>
      <c r="HM8732" s="341"/>
      <c r="HN8732" s="341"/>
    </row>
    <row r="8733" spans="220:222" x14ac:dyDescent="0.3">
      <c r="HL8733" s="341"/>
      <c r="HM8733" s="341"/>
      <c r="HN8733" s="341"/>
    </row>
    <row r="8734" spans="220:222" x14ac:dyDescent="0.3">
      <c r="HL8734" s="341"/>
      <c r="HM8734" s="341"/>
      <c r="HN8734" s="341"/>
    </row>
    <row r="8735" spans="220:222" x14ac:dyDescent="0.3">
      <c r="HL8735" s="341"/>
      <c r="HM8735" s="341"/>
      <c r="HN8735" s="341"/>
    </row>
    <row r="8736" spans="220:222" x14ac:dyDescent="0.3">
      <c r="HL8736" s="341"/>
      <c r="HM8736" s="341"/>
      <c r="HN8736" s="341"/>
    </row>
    <row r="8737" spans="220:222" x14ac:dyDescent="0.3">
      <c r="HL8737" s="341"/>
      <c r="HM8737" s="341"/>
      <c r="HN8737" s="341"/>
    </row>
    <row r="8738" spans="220:222" x14ac:dyDescent="0.3">
      <c r="HL8738" s="341"/>
      <c r="HM8738" s="341"/>
      <c r="HN8738" s="341"/>
    </row>
    <row r="8739" spans="220:222" x14ac:dyDescent="0.3">
      <c r="HL8739" s="341"/>
      <c r="HM8739" s="341"/>
      <c r="HN8739" s="341"/>
    </row>
    <row r="8740" spans="220:222" x14ac:dyDescent="0.3">
      <c r="HL8740" s="341"/>
      <c r="HM8740" s="341"/>
      <c r="HN8740" s="341"/>
    </row>
    <row r="8741" spans="220:222" x14ac:dyDescent="0.3">
      <c r="HL8741" s="341"/>
      <c r="HM8741" s="341"/>
      <c r="HN8741" s="341"/>
    </row>
    <row r="8742" spans="220:222" x14ac:dyDescent="0.3">
      <c r="HL8742" s="341"/>
      <c r="HM8742" s="341"/>
      <c r="HN8742" s="341"/>
    </row>
    <row r="8743" spans="220:222" x14ac:dyDescent="0.3">
      <c r="HL8743" s="341"/>
      <c r="HM8743" s="341"/>
      <c r="HN8743" s="341"/>
    </row>
    <row r="8744" spans="220:222" x14ac:dyDescent="0.3">
      <c r="HL8744" s="341"/>
      <c r="HM8744" s="341"/>
      <c r="HN8744" s="341"/>
    </row>
    <row r="8745" spans="220:222" x14ac:dyDescent="0.3">
      <c r="HL8745" s="341"/>
      <c r="HM8745" s="341"/>
      <c r="HN8745" s="341"/>
    </row>
    <row r="8746" spans="220:222" x14ac:dyDescent="0.3">
      <c r="HL8746" s="341"/>
      <c r="HM8746" s="341"/>
      <c r="HN8746" s="341"/>
    </row>
    <row r="8747" spans="220:222" x14ac:dyDescent="0.3">
      <c r="HL8747" s="341"/>
      <c r="HM8747" s="341"/>
      <c r="HN8747" s="341"/>
    </row>
    <row r="8748" spans="220:222" x14ac:dyDescent="0.3">
      <c r="HL8748" s="341"/>
      <c r="HM8748" s="341"/>
      <c r="HN8748" s="341"/>
    </row>
    <row r="8749" spans="220:222" x14ac:dyDescent="0.3">
      <c r="HL8749" s="341"/>
      <c r="HM8749" s="341"/>
      <c r="HN8749" s="341"/>
    </row>
    <row r="8750" spans="220:222" x14ac:dyDescent="0.3">
      <c r="HL8750" s="341"/>
      <c r="HM8750" s="341"/>
      <c r="HN8750" s="341"/>
    </row>
    <row r="8751" spans="220:222" x14ac:dyDescent="0.3">
      <c r="HL8751" s="341"/>
      <c r="HM8751" s="341"/>
      <c r="HN8751" s="341"/>
    </row>
    <row r="8752" spans="220:222" x14ac:dyDescent="0.3">
      <c r="HL8752" s="341"/>
      <c r="HM8752" s="341"/>
      <c r="HN8752" s="341"/>
    </row>
    <row r="8753" spans="220:222" x14ac:dyDescent="0.3">
      <c r="HL8753" s="341"/>
      <c r="HM8753" s="341"/>
      <c r="HN8753" s="341"/>
    </row>
    <row r="8754" spans="220:222" x14ac:dyDescent="0.3">
      <c r="HL8754" s="341"/>
      <c r="HM8754" s="341"/>
      <c r="HN8754" s="341"/>
    </row>
    <row r="8755" spans="220:222" x14ac:dyDescent="0.3">
      <c r="HL8755" s="341"/>
      <c r="HM8755" s="341"/>
      <c r="HN8755" s="341"/>
    </row>
    <row r="8756" spans="220:222" x14ac:dyDescent="0.3">
      <c r="HL8756" s="341"/>
      <c r="HM8756" s="341"/>
      <c r="HN8756" s="341"/>
    </row>
    <row r="8757" spans="220:222" x14ac:dyDescent="0.3">
      <c r="HL8757" s="341"/>
      <c r="HM8757" s="341"/>
      <c r="HN8757" s="341"/>
    </row>
    <row r="8758" spans="220:222" x14ac:dyDescent="0.3">
      <c r="HL8758" s="341"/>
      <c r="HM8758" s="341"/>
      <c r="HN8758" s="341"/>
    </row>
    <row r="8759" spans="220:222" x14ac:dyDescent="0.3">
      <c r="HL8759" s="341"/>
      <c r="HM8759" s="341"/>
      <c r="HN8759" s="341"/>
    </row>
    <row r="8760" spans="220:222" x14ac:dyDescent="0.3">
      <c r="HL8760" s="341"/>
      <c r="HM8760" s="341"/>
      <c r="HN8760" s="341"/>
    </row>
    <row r="8761" spans="220:222" x14ac:dyDescent="0.3">
      <c r="HL8761" s="341"/>
      <c r="HM8761" s="341"/>
      <c r="HN8761" s="341"/>
    </row>
    <row r="8762" spans="220:222" x14ac:dyDescent="0.3">
      <c r="HL8762" s="341"/>
      <c r="HM8762" s="341"/>
      <c r="HN8762" s="341"/>
    </row>
    <row r="8763" spans="220:222" x14ac:dyDescent="0.3">
      <c r="HL8763" s="341"/>
      <c r="HM8763" s="341"/>
      <c r="HN8763" s="341"/>
    </row>
    <row r="8764" spans="220:222" x14ac:dyDescent="0.3">
      <c r="HL8764" s="341"/>
      <c r="HM8764" s="341"/>
      <c r="HN8764" s="341"/>
    </row>
    <row r="8765" spans="220:222" x14ac:dyDescent="0.3">
      <c r="HL8765" s="341"/>
      <c r="HM8765" s="341"/>
      <c r="HN8765" s="341"/>
    </row>
    <row r="8766" spans="220:222" x14ac:dyDescent="0.3">
      <c r="HL8766" s="341"/>
      <c r="HM8766" s="341"/>
      <c r="HN8766" s="341"/>
    </row>
    <row r="8767" spans="220:222" x14ac:dyDescent="0.3">
      <c r="HL8767" s="341"/>
      <c r="HM8767" s="341"/>
      <c r="HN8767" s="341"/>
    </row>
    <row r="8768" spans="220:222" x14ac:dyDescent="0.3">
      <c r="HL8768" s="341"/>
      <c r="HM8768" s="341"/>
      <c r="HN8768" s="341"/>
    </row>
    <row r="8769" spans="220:222" x14ac:dyDescent="0.3">
      <c r="HL8769" s="341"/>
      <c r="HM8769" s="341"/>
      <c r="HN8769" s="341"/>
    </row>
    <row r="8770" spans="220:222" x14ac:dyDescent="0.3">
      <c r="HL8770" s="341"/>
      <c r="HM8770" s="341"/>
      <c r="HN8770" s="341"/>
    </row>
    <row r="8771" spans="220:222" x14ac:dyDescent="0.3">
      <c r="HL8771" s="341"/>
      <c r="HM8771" s="341"/>
      <c r="HN8771" s="341"/>
    </row>
    <row r="8772" spans="220:222" x14ac:dyDescent="0.3">
      <c r="HL8772" s="341"/>
      <c r="HM8772" s="341"/>
      <c r="HN8772" s="341"/>
    </row>
    <row r="8773" spans="220:222" x14ac:dyDescent="0.3">
      <c r="HL8773" s="341"/>
      <c r="HM8773" s="341"/>
      <c r="HN8773" s="341"/>
    </row>
    <row r="8774" spans="220:222" x14ac:dyDescent="0.3">
      <c r="HL8774" s="341"/>
      <c r="HM8774" s="341"/>
      <c r="HN8774" s="341"/>
    </row>
    <row r="8775" spans="220:222" x14ac:dyDescent="0.3">
      <c r="HL8775" s="341"/>
      <c r="HM8775" s="341"/>
      <c r="HN8775" s="341"/>
    </row>
    <row r="8776" spans="220:222" x14ac:dyDescent="0.3">
      <c r="HL8776" s="341"/>
      <c r="HM8776" s="341"/>
      <c r="HN8776" s="341"/>
    </row>
    <row r="8777" spans="220:222" x14ac:dyDescent="0.3">
      <c r="HL8777" s="341"/>
      <c r="HM8777" s="341"/>
      <c r="HN8777" s="341"/>
    </row>
    <row r="8778" spans="220:222" x14ac:dyDescent="0.3">
      <c r="HL8778" s="341"/>
      <c r="HM8778" s="341"/>
      <c r="HN8778" s="341"/>
    </row>
    <row r="8779" spans="220:222" x14ac:dyDescent="0.3">
      <c r="HL8779" s="341"/>
      <c r="HM8779" s="341"/>
      <c r="HN8779" s="341"/>
    </row>
    <row r="8780" spans="220:222" x14ac:dyDescent="0.3">
      <c r="HL8780" s="341"/>
      <c r="HM8780" s="341"/>
      <c r="HN8780" s="341"/>
    </row>
    <row r="8781" spans="220:222" x14ac:dyDescent="0.3">
      <c r="HL8781" s="341"/>
      <c r="HM8781" s="341"/>
      <c r="HN8781" s="341"/>
    </row>
    <row r="8782" spans="220:222" x14ac:dyDescent="0.3">
      <c r="HL8782" s="341"/>
      <c r="HM8782" s="341"/>
      <c r="HN8782" s="341"/>
    </row>
    <row r="8783" spans="220:222" x14ac:dyDescent="0.3">
      <c r="HL8783" s="341"/>
      <c r="HM8783" s="341"/>
      <c r="HN8783" s="341"/>
    </row>
    <row r="8784" spans="220:222" x14ac:dyDescent="0.3">
      <c r="HL8784" s="341"/>
      <c r="HM8784" s="341"/>
      <c r="HN8784" s="341"/>
    </row>
    <row r="8785" spans="220:222" x14ac:dyDescent="0.3">
      <c r="HL8785" s="341"/>
      <c r="HM8785" s="341"/>
      <c r="HN8785" s="341"/>
    </row>
    <row r="8786" spans="220:222" x14ac:dyDescent="0.3">
      <c r="HL8786" s="341"/>
      <c r="HM8786" s="341"/>
      <c r="HN8786" s="341"/>
    </row>
    <row r="8787" spans="220:222" x14ac:dyDescent="0.3">
      <c r="HL8787" s="341"/>
      <c r="HM8787" s="341"/>
      <c r="HN8787" s="341"/>
    </row>
    <row r="8788" spans="220:222" x14ac:dyDescent="0.3">
      <c r="HL8788" s="341"/>
      <c r="HM8788" s="341"/>
      <c r="HN8788" s="341"/>
    </row>
    <row r="8789" spans="220:222" x14ac:dyDescent="0.3">
      <c r="HL8789" s="341"/>
      <c r="HM8789" s="341"/>
      <c r="HN8789" s="341"/>
    </row>
    <row r="8790" spans="220:222" x14ac:dyDescent="0.3">
      <c r="HL8790" s="341"/>
      <c r="HM8790" s="341"/>
      <c r="HN8790" s="341"/>
    </row>
    <row r="8791" spans="220:222" x14ac:dyDescent="0.3">
      <c r="HL8791" s="341"/>
      <c r="HM8791" s="341"/>
      <c r="HN8791" s="341"/>
    </row>
    <row r="8792" spans="220:222" x14ac:dyDescent="0.3">
      <c r="HL8792" s="341"/>
      <c r="HM8792" s="341"/>
      <c r="HN8792" s="341"/>
    </row>
    <row r="8793" spans="220:222" x14ac:dyDescent="0.3">
      <c r="HL8793" s="341"/>
      <c r="HM8793" s="341"/>
      <c r="HN8793" s="341"/>
    </row>
    <row r="8794" spans="220:222" x14ac:dyDescent="0.3">
      <c r="HL8794" s="341"/>
      <c r="HM8794" s="341"/>
      <c r="HN8794" s="341"/>
    </row>
    <row r="8795" spans="220:222" x14ac:dyDescent="0.3">
      <c r="HL8795" s="341"/>
      <c r="HM8795" s="341"/>
      <c r="HN8795" s="341"/>
    </row>
    <row r="8796" spans="220:222" x14ac:dyDescent="0.3">
      <c r="HL8796" s="341"/>
      <c r="HM8796" s="341"/>
      <c r="HN8796" s="341"/>
    </row>
    <row r="8797" spans="220:222" x14ac:dyDescent="0.3">
      <c r="HL8797" s="341"/>
      <c r="HM8797" s="341"/>
      <c r="HN8797" s="341"/>
    </row>
    <row r="8798" spans="220:222" x14ac:dyDescent="0.3">
      <c r="HL8798" s="341"/>
      <c r="HM8798" s="341"/>
      <c r="HN8798" s="341"/>
    </row>
    <row r="8799" spans="220:222" x14ac:dyDescent="0.3">
      <c r="HL8799" s="341"/>
      <c r="HM8799" s="341"/>
      <c r="HN8799" s="341"/>
    </row>
    <row r="8800" spans="220:222" x14ac:dyDescent="0.3">
      <c r="HL8800" s="341"/>
      <c r="HM8800" s="341"/>
      <c r="HN8800" s="341"/>
    </row>
    <row r="8801" spans="220:222" x14ac:dyDescent="0.3">
      <c r="HL8801" s="341"/>
      <c r="HM8801" s="341"/>
      <c r="HN8801" s="341"/>
    </row>
    <row r="8802" spans="220:222" x14ac:dyDescent="0.3">
      <c r="HL8802" s="341"/>
      <c r="HM8802" s="341"/>
      <c r="HN8802" s="341"/>
    </row>
    <row r="8803" spans="220:222" x14ac:dyDescent="0.3">
      <c r="HL8803" s="341"/>
      <c r="HM8803" s="341"/>
      <c r="HN8803" s="341"/>
    </row>
    <row r="8804" spans="220:222" x14ac:dyDescent="0.3">
      <c r="HL8804" s="341"/>
      <c r="HM8804" s="341"/>
      <c r="HN8804" s="341"/>
    </row>
    <row r="8805" spans="220:222" x14ac:dyDescent="0.3">
      <c r="HL8805" s="341"/>
      <c r="HM8805" s="341"/>
      <c r="HN8805" s="341"/>
    </row>
    <row r="8806" spans="220:222" x14ac:dyDescent="0.3">
      <c r="HL8806" s="341"/>
      <c r="HM8806" s="341"/>
      <c r="HN8806" s="341"/>
    </row>
    <row r="8807" spans="220:222" x14ac:dyDescent="0.3">
      <c r="HL8807" s="341"/>
      <c r="HM8807" s="341"/>
      <c r="HN8807" s="341"/>
    </row>
    <row r="8808" spans="220:222" x14ac:dyDescent="0.3">
      <c r="HL8808" s="341"/>
      <c r="HM8808" s="341"/>
      <c r="HN8808" s="341"/>
    </row>
    <row r="8809" spans="220:222" x14ac:dyDescent="0.3">
      <c r="HL8809" s="341"/>
      <c r="HM8809" s="341"/>
      <c r="HN8809" s="341"/>
    </row>
    <row r="8810" spans="220:222" x14ac:dyDescent="0.3">
      <c r="HL8810" s="341"/>
      <c r="HM8810" s="341"/>
      <c r="HN8810" s="341"/>
    </row>
    <row r="8811" spans="220:222" x14ac:dyDescent="0.3">
      <c r="HL8811" s="341"/>
      <c r="HM8811" s="341"/>
      <c r="HN8811" s="341"/>
    </row>
    <row r="8812" spans="220:222" x14ac:dyDescent="0.3">
      <c r="HL8812" s="341"/>
      <c r="HM8812" s="341"/>
      <c r="HN8812" s="341"/>
    </row>
    <row r="8813" spans="220:222" x14ac:dyDescent="0.3">
      <c r="HL8813" s="341"/>
      <c r="HM8813" s="341"/>
      <c r="HN8813" s="341"/>
    </row>
    <row r="8814" spans="220:222" x14ac:dyDescent="0.3">
      <c r="HL8814" s="341"/>
      <c r="HM8814" s="341"/>
      <c r="HN8814" s="341"/>
    </row>
    <row r="8815" spans="220:222" x14ac:dyDescent="0.3">
      <c r="HL8815" s="341"/>
      <c r="HM8815" s="341"/>
      <c r="HN8815" s="341"/>
    </row>
    <row r="8816" spans="220:222" x14ac:dyDescent="0.3">
      <c r="HL8816" s="341"/>
      <c r="HM8816" s="341"/>
      <c r="HN8816" s="341"/>
    </row>
    <row r="8817" spans="220:222" x14ac:dyDescent="0.3">
      <c r="HL8817" s="341"/>
      <c r="HM8817" s="341"/>
      <c r="HN8817" s="341"/>
    </row>
    <row r="8818" spans="220:222" x14ac:dyDescent="0.3">
      <c r="HL8818" s="341"/>
      <c r="HM8818" s="341"/>
      <c r="HN8818" s="341"/>
    </row>
    <row r="8819" spans="220:222" x14ac:dyDescent="0.3">
      <c r="HL8819" s="341"/>
      <c r="HM8819" s="341"/>
      <c r="HN8819" s="341"/>
    </row>
    <row r="8820" spans="220:222" x14ac:dyDescent="0.3">
      <c r="HL8820" s="341"/>
      <c r="HM8820" s="341"/>
      <c r="HN8820" s="341"/>
    </row>
    <row r="8821" spans="220:222" x14ac:dyDescent="0.3">
      <c r="HL8821" s="341"/>
      <c r="HM8821" s="341"/>
      <c r="HN8821" s="341"/>
    </row>
    <row r="8822" spans="220:222" x14ac:dyDescent="0.3">
      <c r="HL8822" s="341"/>
      <c r="HM8822" s="341"/>
      <c r="HN8822" s="341"/>
    </row>
    <row r="8823" spans="220:222" x14ac:dyDescent="0.3">
      <c r="HL8823" s="341"/>
      <c r="HM8823" s="341"/>
      <c r="HN8823" s="341"/>
    </row>
    <row r="8824" spans="220:222" x14ac:dyDescent="0.3">
      <c r="HL8824" s="341"/>
      <c r="HM8824" s="341"/>
      <c r="HN8824" s="341"/>
    </row>
    <row r="8825" spans="220:222" x14ac:dyDescent="0.3">
      <c r="HL8825" s="341"/>
      <c r="HM8825" s="341"/>
      <c r="HN8825" s="341"/>
    </row>
    <row r="8826" spans="220:222" x14ac:dyDescent="0.3">
      <c r="HL8826" s="341"/>
      <c r="HM8826" s="341"/>
      <c r="HN8826" s="341"/>
    </row>
    <row r="8827" spans="220:222" x14ac:dyDescent="0.3">
      <c r="HL8827" s="341"/>
      <c r="HM8827" s="341"/>
      <c r="HN8827" s="341"/>
    </row>
    <row r="8828" spans="220:222" x14ac:dyDescent="0.3">
      <c r="HL8828" s="341"/>
      <c r="HM8828" s="341"/>
      <c r="HN8828" s="341"/>
    </row>
    <row r="8829" spans="220:222" x14ac:dyDescent="0.3">
      <c r="HL8829" s="341"/>
      <c r="HM8829" s="341"/>
      <c r="HN8829" s="341"/>
    </row>
    <row r="8830" spans="220:222" x14ac:dyDescent="0.3">
      <c r="HL8830" s="341"/>
      <c r="HM8830" s="341"/>
      <c r="HN8830" s="341"/>
    </row>
    <row r="8831" spans="220:222" x14ac:dyDescent="0.3">
      <c r="HL8831" s="341"/>
      <c r="HM8831" s="341"/>
      <c r="HN8831" s="341"/>
    </row>
    <row r="8832" spans="220:222" x14ac:dyDescent="0.3">
      <c r="HL8832" s="341"/>
      <c r="HM8832" s="341"/>
      <c r="HN8832" s="341"/>
    </row>
    <row r="8833" spans="220:222" x14ac:dyDescent="0.3">
      <c r="HL8833" s="341"/>
      <c r="HM8833" s="341"/>
      <c r="HN8833" s="341"/>
    </row>
    <row r="8834" spans="220:222" x14ac:dyDescent="0.3">
      <c r="HL8834" s="341"/>
      <c r="HM8834" s="341"/>
      <c r="HN8834" s="341"/>
    </row>
    <row r="8835" spans="220:222" x14ac:dyDescent="0.3">
      <c r="HL8835" s="341"/>
      <c r="HM8835" s="341"/>
      <c r="HN8835" s="341"/>
    </row>
    <row r="8836" spans="220:222" x14ac:dyDescent="0.3">
      <c r="HL8836" s="341"/>
      <c r="HM8836" s="341"/>
      <c r="HN8836" s="341"/>
    </row>
    <row r="8837" spans="220:222" x14ac:dyDescent="0.3">
      <c r="HL8837" s="341"/>
      <c r="HM8837" s="341"/>
      <c r="HN8837" s="341"/>
    </row>
    <row r="8838" spans="220:222" x14ac:dyDescent="0.3">
      <c r="HL8838" s="341"/>
      <c r="HM8838" s="341"/>
      <c r="HN8838" s="341"/>
    </row>
    <row r="8839" spans="220:222" x14ac:dyDescent="0.3">
      <c r="HL8839" s="341"/>
      <c r="HM8839" s="341"/>
      <c r="HN8839" s="341"/>
    </row>
    <row r="8840" spans="220:222" x14ac:dyDescent="0.3">
      <c r="HL8840" s="341"/>
      <c r="HM8840" s="341"/>
      <c r="HN8840" s="341"/>
    </row>
    <row r="8841" spans="220:222" x14ac:dyDescent="0.3">
      <c r="HL8841" s="341"/>
      <c r="HM8841" s="341"/>
      <c r="HN8841" s="341"/>
    </row>
    <row r="8842" spans="220:222" x14ac:dyDescent="0.3">
      <c r="HL8842" s="341"/>
      <c r="HM8842" s="341"/>
      <c r="HN8842" s="341"/>
    </row>
    <row r="8843" spans="220:222" x14ac:dyDescent="0.3">
      <c r="HL8843" s="341"/>
      <c r="HM8843" s="341"/>
      <c r="HN8843" s="341"/>
    </row>
    <row r="8844" spans="220:222" x14ac:dyDescent="0.3">
      <c r="HL8844" s="341"/>
      <c r="HM8844" s="341"/>
      <c r="HN8844" s="341"/>
    </row>
    <row r="8845" spans="220:222" x14ac:dyDescent="0.3">
      <c r="HL8845" s="341"/>
      <c r="HM8845" s="341"/>
      <c r="HN8845" s="341"/>
    </row>
    <row r="8846" spans="220:222" x14ac:dyDescent="0.3">
      <c r="HL8846" s="341"/>
      <c r="HM8846" s="341"/>
      <c r="HN8846" s="341"/>
    </row>
    <row r="8847" spans="220:222" x14ac:dyDescent="0.3">
      <c r="HL8847" s="341"/>
      <c r="HM8847" s="341"/>
      <c r="HN8847" s="341"/>
    </row>
    <row r="8848" spans="220:222" x14ac:dyDescent="0.3">
      <c r="HL8848" s="341"/>
      <c r="HM8848" s="341"/>
      <c r="HN8848" s="341"/>
    </row>
    <row r="8849" spans="220:222" x14ac:dyDescent="0.3">
      <c r="HL8849" s="341"/>
      <c r="HM8849" s="341"/>
      <c r="HN8849" s="341"/>
    </row>
    <row r="8850" spans="220:222" x14ac:dyDescent="0.3">
      <c r="HL8850" s="341"/>
      <c r="HM8850" s="341"/>
      <c r="HN8850" s="341"/>
    </row>
    <row r="8851" spans="220:222" x14ac:dyDescent="0.3">
      <c r="HL8851" s="341"/>
      <c r="HM8851" s="341"/>
      <c r="HN8851" s="341"/>
    </row>
    <row r="8852" spans="220:222" x14ac:dyDescent="0.3">
      <c r="HL8852" s="341"/>
      <c r="HM8852" s="341"/>
      <c r="HN8852" s="341"/>
    </row>
    <row r="8853" spans="220:222" x14ac:dyDescent="0.3">
      <c r="HL8853" s="341"/>
      <c r="HM8853" s="341"/>
      <c r="HN8853" s="341"/>
    </row>
    <row r="8854" spans="220:222" x14ac:dyDescent="0.3">
      <c r="HL8854" s="341"/>
      <c r="HM8854" s="341"/>
      <c r="HN8854" s="341"/>
    </row>
    <row r="8855" spans="220:222" x14ac:dyDescent="0.3">
      <c r="HL8855" s="341"/>
      <c r="HM8855" s="341"/>
      <c r="HN8855" s="341"/>
    </row>
    <row r="8856" spans="220:222" x14ac:dyDescent="0.3">
      <c r="HL8856" s="341"/>
      <c r="HM8856" s="341"/>
      <c r="HN8856" s="341"/>
    </row>
    <row r="8857" spans="220:222" x14ac:dyDescent="0.3">
      <c r="HL8857" s="341"/>
      <c r="HM8857" s="341"/>
      <c r="HN8857" s="341"/>
    </row>
    <row r="8858" spans="220:222" x14ac:dyDescent="0.3">
      <c r="HL8858" s="341"/>
      <c r="HM8858" s="341"/>
      <c r="HN8858" s="341"/>
    </row>
    <row r="8859" spans="220:222" x14ac:dyDescent="0.3">
      <c r="HL8859" s="341"/>
      <c r="HM8859" s="341"/>
      <c r="HN8859" s="341"/>
    </row>
    <row r="8860" spans="220:222" x14ac:dyDescent="0.3">
      <c r="HL8860" s="341"/>
      <c r="HM8860" s="341"/>
      <c r="HN8860" s="341"/>
    </row>
    <row r="8861" spans="220:222" x14ac:dyDescent="0.3">
      <c r="HL8861" s="341"/>
      <c r="HM8861" s="341"/>
      <c r="HN8861" s="341"/>
    </row>
    <row r="8862" spans="220:222" x14ac:dyDescent="0.3">
      <c r="HL8862" s="341"/>
      <c r="HM8862" s="341"/>
      <c r="HN8862" s="341"/>
    </row>
    <row r="8863" spans="220:222" x14ac:dyDescent="0.3">
      <c r="HL8863" s="341"/>
      <c r="HM8863" s="341"/>
      <c r="HN8863" s="341"/>
    </row>
    <row r="8864" spans="220:222" x14ac:dyDescent="0.3">
      <c r="HL8864" s="341"/>
      <c r="HM8864" s="341"/>
      <c r="HN8864" s="341"/>
    </row>
    <row r="8865" spans="220:222" x14ac:dyDescent="0.3">
      <c r="HL8865" s="341"/>
      <c r="HM8865" s="341"/>
      <c r="HN8865" s="341"/>
    </row>
    <row r="8866" spans="220:222" x14ac:dyDescent="0.3">
      <c r="HL8866" s="341"/>
      <c r="HM8866" s="341"/>
      <c r="HN8866" s="341"/>
    </row>
    <row r="8867" spans="220:222" x14ac:dyDescent="0.3">
      <c r="HL8867" s="341"/>
      <c r="HM8867" s="341"/>
      <c r="HN8867" s="341"/>
    </row>
    <row r="8868" spans="220:222" x14ac:dyDescent="0.3">
      <c r="HL8868" s="341"/>
      <c r="HM8868" s="341"/>
      <c r="HN8868" s="341"/>
    </row>
    <row r="8869" spans="220:222" x14ac:dyDescent="0.3">
      <c r="HL8869" s="341"/>
      <c r="HM8869" s="341"/>
      <c r="HN8869" s="341"/>
    </row>
    <row r="8870" spans="220:222" x14ac:dyDescent="0.3">
      <c r="HL8870" s="341"/>
      <c r="HM8870" s="341"/>
      <c r="HN8870" s="341"/>
    </row>
    <row r="8871" spans="220:222" x14ac:dyDescent="0.3">
      <c r="HL8871" s="341"/>
      <c r="HM8871" s="341"/>
      <c r="HN8871" s="341"/>
    </row>
    <row r="8872" spans="220:222" x14ac:dyDescent="0.3">
      <c r="HL8872" s="341"/>
      <c r="HM8872" s="341"/>
      <c r="HN8872" s="341"/>
    </row>
    <row r="8873" spans="220:222" x14ac:dyDescent="0.3">
      <c r="HL8873" s="341"/>
      <c r="HM8873" s="341"/>
      <c r="HN8873" s="341"/>
    </row>
    <row r="8874" spans="220:222" x14ac:dyDescent="0.3">
      <c r="HL8874" s="341"/>
      <c r="HM8874" s="341"/>
      <c r="HN8874" s="341"/>
    </row>
    <row r="8875" spans="220:222" x14ac:dyDescent="0.3">
      <c r="HL8875" s="341"/>
      <c r="HM8875" s="341"/>
      <c r="HN8875" s="341"/>
    </row>
    <row r="8876" spans="220:222" x14ac:dyDescent="0.3">
      <c r="HL8876" s="341"/>
      <c r="HM8876" s="341"/>
      <c r="HN8876" s="341"/>
    </row>
    <row r="8877" spans="220:222" x14ac:dyDescent="0.3">
      <c r="HL8877" s="341"/>
      <c r="HM8877" s="341"/>
      <c r="HN8877" s="341"/>
    </row>
    <row r="8878" spans="220:222" x14ac:dyDescent="0.3">
      <c r="HL8878" s="341"/>
      <c r="HM8878" s="341"/>
      <c r="HN8878" s="341"/>
    </row>
    <row r="8879" spans="220:222" x14ac:dyDescent="0.3">
      <c r="HL8879" s="341"/>
      <c r="HM8879" s="341"/>
      <c r="HN8879" s="341"/>
    </row>
    <row r="8880" spans="220:222" x14ac:dyDescent="0.3">
      <c r="HL8880" s="341"/>
      <c r="HM8880" s="341"/>
      <c r="HN8880" s="341"/>
    </row>
    <row r="8881" spans="220:222" x14ac:dyDescent="0.3">
      <c r="HL8881" s="341"/>
      <c r="HM8881" s="341"/>
      <c r="HN8881" s="341"/>
    </row>
    <row r="8882" spans="220:222" x14ac:dyDescent="0.3">
      <c r="HL8882" s="341"/>
      <c r="HM8882" s="341"/>
      <c r="HN8882" s="341"/>
    </row>
    <row r="8883" spans="220:222" x14ac:dyDescent="0.3">
      <c r="HL8883" s="341"/>
      <c r="HM8883" s="341"/>
      <c r="HN8883" s="341"/>
    </row>
    <row r="8884" spans="220:222" x14ac:dyDescent="0.3">
      <c r="HL8884" s="341"/>
      <c r="HM8884" s="341"/>
      <c r="HN8884" s="341"/>
    </row>
    <row r="8885" spans="220:222" x14ac:dyDescent="0.3">
      <c r="HL8885" s="341"/>
      <c r="HM8885" s="341"/>
      <c r="HN8885" s="341"/>
    </row>
    <row r="8886" spans="220:222" x14ac:dyDescent="0.3">
      <c r="HL8886" s="341"/>
      <c r="HM8886" s="341"/>
      <c r="HN8886" s="341"/>
    </row>
    <row r="8887" spans="220:222" x14ac:dyDescent="0.3">
      <c r="HL8887" s="341"/>
      <c r="HM8887" s="341"/>
      <c r="HN8887" s="341"/>
    </row>
    <row r="8888" spans="220:222" x14ac:dyDescent="0.3">
      <c r="HL8888" s="341"/>
      <c r="HM8888" s="341"/>
      <c r="HN8888" s="341"/>
    </row>
    <row r="8889" spans="220:222" x14ac:dyDescent="0.3">
      <c r="HL8889" s="341"/>
      <c r="HM8889" s="341"/>
      <c r="HN8889" s="341"/>
    </row>
    <row r="8890" spans="220:222" x14ac:dyDescent="0.3">
      <c r="HL8890" s="341"/>
      <c r="HM8890" s="341"/>
      <c r="HN8890" s="341"/>
    </row>
    <row r="8891" spans="220:222" x14ac:dyDescent="0.3">
      <c r="HL8891" s="341"/>
      <c r="HM8891" s="341"/>
      <c r="HN8891" s="341"/>
    </row>
    <row r="8892" spans="220:222" x14ac:dyDescent="0.3">
      <c r="HL8892" s="341"/>
      <c r="HM8892" s="341"/>
      <c r="HN8892" s="341"/>
    </row>
    <row r="8893" spans="220:222" x14ac:dyDescent="0.3">
      <c r="HL8893" s="341"/>
      <c r="HM8893" s="341"/>
      <c r="HN8893" s="341"/>
    </row>
    <row r="8894" spans="220:222" x14ac:dyDescent="0.3">
      <c r="HL8894" s="341"/>
      <c r="HM8894" s="341"/>
      <c r="HN8894" s="341"/>
    </row>
    <row r="8895" spans="220:222" x14ac:dyDescent="0.3">
      <c r="HL8895" s="341"/>
      <c r="HM8895" s="341"/>
      <c r="HN8895" s="341"/>
    </row>
    <row r="8896" spans="220:222" x14ac:dyDescent="0.3">
      <c r="HL8896" s="341"/>
      <c r="HM8896" s="341"/>
      <c r="HN8896" s="341"/>
    </row>
    <row r="8897" spans="220:222" x14ac:dyDescent="0.3">
      <c r="HL8897" s="341"/>
      <c r="HM8897" s="341"/>
      <c r="HN8897" s="341"/>
    </row>
    <row r="8898" spans="220:222" x14ac:dyDescent="0.3">
      <c r="HL8898" s="341"/>
      <c r="HM8898" s="341"/>
      <c r="HN8898" s="341"/>
    </row>
    <row r="8899" spans="220:222" x14ac:dyDescent="0.3">
      <c r="HL8899" s="341"/>
      <c r="HM8899" s="341"/>
      <c r="HN8899" s="341"/>
    </row>
    <row r="8900" spans="220:222" x14ac:dyDescent="0.3">
      <c r="HL8900" s="341"/>
      <c r="HM8900" s="341"/>
      <c r="HN8900" s="341"/>
    </row>
    <row r="8901" spans="220:222" x14ac:dyDescent="0.3">
      <c r="HL8901" s="341"/>
      <c r="HM8901" s="341"/>
      <c r="HN8901" s="341"/>
    </row>
    <row r="8902" spans="220:222" x14ac:dyDescent="0.3">
      <c r="HL8902" s="341"/>
      <c r="HM8902" s="341"/>
      <c r="HN8902" s="341"/>
    </row>
    <row r="8903" spans="220:222" x14ac:dyDescent="0.3">
      <c r="HL8903" s="341"/>
      <c r="HM8903" s="341"/>
      <c r="HN8903" s="341"/>
    </row>
    <row r="8904" spans="220:222" x14ac:dyDescent="0.3">
      <c r="HL8904" s="341"/>
      <c r="HM8904" s="341"/>
      <c r="HN8904" s="341"/>
    </row>
    <row r="8905" spans="220:222" x14ac:dyDescent="0.3">
      <c r="HL8905" s="341"/>
      <c r="HM8905" s="341"/>
      <c r="HN8905" s="341"/>
    </row>
    <row r="8906" spans="220:222" x14ac:dyDescent="0.3">
      <c r="HL8906" s="341"/>
      <c r="HM8906" s="341"/>
      <c r="HN8906" s="341"/>
    </row>
    <row r="8907" spans="220:222" x14ac:dyDescent="0.3">
      <c r="HL8907" s="341"/>
      <c r="HM8907" s="341"/>
      <c r="HN8907" s="341"/>
    </row>
    <row r="8908" spans="220:222" x14ac:dyDescent="0.3">
      <c r="HL8908" s="341"/>
      <c r="HM8908" s="341"/>
      <c r="HN8908" s="341"/>
    </row>
    <row r="8909" spans="220:222" x14ac:dyDescent="0.3">
      <c r="HL8909" s="341"/>
      <c r="HM8909" s="341"/>
      <c r="HN8909" s="341"/>
    </row>
    <row r="8910" spans="220:222" x14ac:dyDescent="0.3">
      <c r="HL8910" s="341"/>
      <c r="HM8910" s="341"/>
      <c r="HN8910" s="341"/>
    </row>
    <row r="8911" spans="220:222" x14ac:dyDescent="0.3">
      <c r="HL8911" s="341"/>
      <c r="HM8911" s="341"/>
      <c r="HN8911" s="341"/>
    </row>
    <row r="8912" spans="220:222" x14ac:dyDescent="0.3">
      <c r="HL8912" s="341"/>
      <c r="HM8912" s="341"/>
      <c r="HN8912" s="341"/>
    </row>
    <row r="8913" spans="220:222" x14ac:dyDescent="0.3">
      <c r="HL8913" s="341"/>
      <c r="HM8913" s="341"/>
      <c r="HN8913" s="341"/>
    </row>
    <row r="8914" spans="220:222" x14ac:dyDescent="0.3">
      <c r="HL8914" s="341"/>
      <c r="HM8914" s="341"/>
      <c r="HN8914" s="341"/>
    </row>
    <row r="8915" spans="220:222" x14ac:dyDescent="0.3">
      <c r="HL8915" s="341"/>
      <c r="HM8915" s="341"/>
      <c r="HN8915" s="341"/>
    </row>
    <row r="8916" spans="220:222" x14ac:dyDescent="0.3">
      <c r="HL8916" s="341"/>
      <c r="HM8916" s="341"/>
      <c r="HN8916" s="341"/>
    </row>
    <row r="8917" spans="220:222" x14ac:dyDescent="0.3">
      <c r="HL8917" s="341"/>
      <c r="HM8917" s="341"/>
      <c r="HN8917" s="341"/>
    </row>
    <row r="8918" spans="220:222" x14ac:dyDescent="0.3">
      <c r="HL8918" s="341"/>
      <c r="HM8918" s="341"/>
      <c r="HN8918" s="341"/>
    </row>
    <row r="8919" spans="220:222" x14ac:dyDescent="0.3">
      <c r="HL8919" s="341"/>
      <c r="HM8919" s="341"/>
      <c r="HN8919" s="341"/>
    </row>
    <row r="8920" spans="220:222" x14ac:dyDescent="0.3">
      <c r="HL8920" s="341"/>
      <c r="HM8920" s="341"/>
      <c r="HN8920" s="341"/>
    </row>
    <row r="8921" spans="220:222" x14ac:dyDescent="0.3">
      <c r="HL8921" s="341"/>
      <c r="HM8921" s="341"/>
      <c r="HN8921" s="341"/>
    </row>
    <row r="8922" spans="220:222" x14ac:dyDescent="0.3">
      <c r="HL8922" s="341"/>
      <c r="HM8922" s="341"/>
      <c r="HN8922" s="341"/>
    </row>
    <row r="8923" spans="220:222" x14ac:dyDescent="0.3">
      <c r="HL8923" s="341"/>
      <c r="HM8923" s="341"/>
      <c r="HN8923" s="341"/>
    </row>
    <row r="8924" spans="220:222" x14ac:dyDescent="0.3">
      <c r="HL8924" s="341"/>
      <c r="HM8924" s="341"/>
      <c r="HN8924" s="341"/>
    </row>
    <row r="8925" spans="220:222" x14ac:dyDescent="0.3">
      <c r="HL8925" s="341"/>
      <c r="HM8925" s="341"/>
      <c r="HN8925" s="341"/>
    </row>
    <row r="8926" spans="220:222" x14ac:dyDescent="0.3">
      <c r="HL8926" s="341"/>
      <c r="HM8926" s="341"/>
      <c r="HN8926" s="341"/>
    </row>
    <row r="8927" spans="220:222" x14ac:dyDescent="0.3">
      <c r="HL8927" s="341"/>
      <c r="HM8927" s="341"/>
      <c r="HN8927" s="341"/>
    </row>
    <row r="8928" spans="220:222" x14ac:dyDescent="0.3">
      <c r="HL8928" s="341"/>
      <c r="HM8928" s="341"/>
      <c r="HN8928" s="341"/>
    </row>
    <row r="8929" spans="220:222" x14ac:dyDescent="0.3">
      <c r="HL8929" s="341"/>
      <c r="HM8929" s="341"/>
      <c r="HN8929" s="341"/>
    </row>
    <row r="8930" spans="220:222" x14ac:dyDescent="0.3">
      <c r="HL8930" s="341"/>
      <c r="HM8930" s="341"/>
      <c r="HN8930" s="341"/>
    </row>
    <row r="8931" spans="220:222" x14ac:dyDescent="0.3">
      <c r="HL8931" s="341"/>
      <c r="HM8931" s="341"/>
      <c r="HN8931" s="341"/>
    </row>
    <row r="8932" spans="220:222" x14ac:dyDescent="0.3">
      <c r="HL8932" s="341"/>
      <c r="HM8932" s="341"/>
      <c r="HN8932" s="341"/>
    </row>
    <row r="8933" spans="220:222" x14ac:dyDescent="0.3">
      <c r="HL8933" s="341"/>
      <c r="HM8933" s="341"/>
      <c r="HN8933" s="341"/>
    </row>
    <row r="8934" spans="220:222" x14ac:dyDescent="0.3">
      <c r="HL8934" s="341"/>
      <c r="HM8934" s="341"/>
      <c r="HN8934" s="341"/>
    </row>
    <row r="8935" spans="220:222" x14ac:dyDescent="0.3">
      <c r="HL8935" s="341"/>
      <c r="HM8935" s="341"/>
      <c r="HN8935" s="341"/>
    </row>
    <row r="8936" spans="220:222" x14ac:dyDescent="0.3">
      <c r="HL8936" s="341"/>
      <c r="HM8936" s="341"/>
      <c r="HN8936" s="341"/>
    </row>
    <row r="8937" spans="220:222" x14ac:dyDescent="0.3">
      <c r="HL8937" s="341"/>
      <c r="HM8937" s="341"/>
      <c r="HN8937" s="341"/>
    </row>
    <row r="8938" spans="220:222" x14ac:dyDescent="0.3">
      <c r="HL8938" s="341"/>
      <c r="HM8938" s="341"/>
      <c r="HN8938" s="341"/>
    </row>
    <row r="8939" spans="220:222" x14ac:dyDescent="0.3">
      <c r="HL8939" s="341"/>
      <c r="HM8939" s="341"/>
      <c r="HN8939" s="341"/>
    </row>
    <row r="8940" spans="220:222" x14ac:dyDescent="0.3">
      <c r="HL8940" s="341"/>
      <c r="HM8940" s="341"/>
      <c r="HN8940" s="341"/>
    </row>
    <row r="8941" spans="220:222" x14ac:dyDescent="0.3">
      <c r="HL8941" s="341"/>
      <c r="HM8941" s="341"/>
      <c r="HN8941" s="341"/>
    </row>
    <row r="8942" spans="220:222" x14ac:dyDescent="0.3">
      <c r="HL8942" s="341"/>
      <c r="HM8942" s="341"/>
      <c r="HN8942" s="341"/>
    </row>
    <row r="8943" spans="220:222" x14ac:dyDescent="0.3">
      <c r="HL8943" s="341"/>
      <c r="HM8943" s="341"/>
      <c r="HN8943" s="341"/>
    </row>
    <row r="8944" spans="220:222" x14ac:dyDescent="0.3">
      <c r="HL8944" s="341"/>
      <c r="HM8944" s="341"/>
      <c r="HN8944" s="341"/>
    </row>
    <row r="8945" spans="220:222" x14ac:dyDescent="0.3">
      <c r="HL8945" s="341"/>
      <c r="HM8945" s="341"/>
      <c r="HN8945" s="341"/>
    </row>
    <row r="8946" spans="220:222" x14ac:dyDescent="0.3">
      <c r="HL8946" s="341"/>
      <c r="HM8946" s="341"/>
      <c r="HN8946" s="341"/>
    </row>
    <row r="8947" spans="220:222" x14ac:dyDescent="0.3">
      <c r="HL8947" s="341"/>
      <c r="HM8947" s="341"/>
      <c r="HN8947" s="341"/>
    </row>
    <row r="8948" spans="220:222" x14ac:dyDescent="0.3">
      <c r="HL8948" s="341"/>
      <c r="HM8948" s="341"/>
      <c r="HN8948" s="341"/>
    </row>
    <row r="8949" spans="220:222" x14ac:dyDescent="0.3">
      <c r="HL8949" s="341"/>
      <c r="HM8949" s="341"/>
      <c r="HN8949" s="341"/>
    </row>
    <row r="8950" spans="220:222" x14ac:dyDescent="0.3">
      <c r="HL8950" s="341"/>
      <c r="HM8950" s="341"/>
      <c r="HN8950" s="341"/>
    </row>
    <row r="8951" spans="220:222" x14ac:dyDescent="0.3">
      <c r="HL8951" s="341"/>
      <c r="HM8951" s="341"/>
      <c r="HN8951" s="341"/>
    </row>
    <row r="8952" spans="220:222" x14ac:dyDescent="0.3">
      <c r="HL8952" s="341"/>
      <c r="HM8952" s="341"/>
      <c r="HN8952" s="341"/>
    </row>
    <row r="8953" spans="220:222" x14ac:dyDescent="0.3">
      <c r="HL8953" s="341"/>
      <c r="HM8953" s="341"/>
      <c r="HN8953" s="341"/>
    </row>
    <row r="8954" spans="220:222" x14ac:dyDescent="0.3">
      <c r="HL8954" s="341"/>
      <c r="HM8954" s="341"/>
      <c r="HN8954" s="341"/>
    </row>
    <row r="8955" spans="220:222" x14ac:dyDescent="0.3">
      <c r="HL8955" s="341"/>
      <c r="HM8955" s="341"/>
      <c r="HN8955" s="341"/>
    </row>
    <row r="8956" spans="220:222" x14ac:dyDescent="0.3">
      <c r="HL8956" s="341"/>
      <c r="HM8956" s="341"/>
      <c r="HN8956" s="341"/>
    </row>
    <row r="8957" spans="220:222" x14ac:dyDescent="0.3">
      <c r="HL8957" s="341"/>
      <c r="HM8957" s="341"/>
      <c r="HN8957" s="341"/>
    </row>
    <row r="8958" spans="220:222" x14ac:dyDescent="0.3">
      <c r="HL8958" s="341"/>
      <c r="HM8958" s="341"/>
      <c r="HN8958" s="341"/>
    </row>
    <row r="8959" spans="220:222" x14ac:dyDescent="0.3">
      <c r="HL8959" s="341"/>
      <c r="HM8959" s="341"/>
      <c r="HN8959" s="341"/>
    </row>
    <row r="8960" spans="220:222" x14ac:dyDescent="0.3">
      <c r="HL8960" s="341"/>
      <c r="HM8960" s="341"/>
      <c r="HN8960" s="341"/>
    </row>
    <row r="8961" spans="220:222" x14ac:dyDescent="0.3">
      <c r="HL8961" s="341"/>
      <c r="HM8961" s="341"/>
      <c r="HN8961" s="341"/>
    </row>
    <row r="8962" spans="220:222" x14ac:dyDescent="0.3">
      <c r="HL8962" s="341"/>
      <c r="HM8962" s="341"/>
      <c r="HN8962" s="341"/>
    </row>
    <row r="8963" spans="220:222" x14ac:dyDescent="0.3">
      <c r="HL8963" s="341"/>
      <c r="HM8963" s="341"/>
      <c r="HN8963" s="341"/>
    </row>
    <row r="8964" spans="220:222" x14ac:dyDescent="0.3">
      <c r="HL8964" s="341"/>
      <c r="HM8964" s="341"/>
      <c r="HN8964" s="341"/>
    </row>
    <row r="8965" spans="220:222" x14ac:dyDescent="0.3">
      <c r="HL8965" s="341"/>
      <c r="HM8965" s="341"/>
      <c r="HN8965" s="341"/>
    </row>
    <row r="8966" spans="220:222" x14ac:dyDescent="0.3">
      <c r="HL8966" s="341"/>
      <c r="HM8966" s="341"/>
      <c r="HN8966" s="341"/>
    </row>
    <row r="8967" spans="220:222" x14ac:dyDescent="0.3">
      <c r="HL8967" s="341"/>
      <c r="HM8967" s="341"/>
      <c r="HN8967" s="341"/>
    </row>
    <row r="8968" spans="220:222" x14ac:dyDescent="0.3">
      <c r="HL8968" s="341"/>
      <c r="HM8968" s="341"/>
      <c r="HN8968" s="341"/>
    </row>
    <row r="8969" spans="220:222" x14ac:dyDescent="0.3">
      <c r="HL8969" s="341"/>
      <c r="HM8969" s="341"/>
      <c r="HN8969" s="341"/>
    </row>
    <row r="8970" spans="220:222" x14ac:dyDescent="0.3">
      <c r="HL8970" s="341"/>
      <c r="HM8970" s="341"/>
      <c r="HN8970" s="341"/>
    </row>
    <row r="8971" spans="220:222" x14ac:dyDescent="0.3">
      <c r="HL8971" s="341"/>
      <c r="HM8971" s="341"/>
      <c r="HN8971" s="341"/>
    </row>
    <row r="8972" spans="220:222" x14ac:dyDescent="0.3">
      <c r="HL8972" s="341"/>
      <c r="HM8972" s="341"/>
      <c r="HN8972" s="341"/>
    </row>
    <row r="8973" spans="220:222" x14ac:dyDescent="0.3">
      <c r="HL8973" s="341"/>
      <c r="HM8973" s="341"/>
      <c r="HN8973" s="341"/>
    </row>
    <row r="8974" spans="220:222" x14ac:dyDescent="0.3">
      <c r="HL8974" s="341"/>
      <c r="HM8974" s="341"/>
      <c r="HN8974" s="341"/>
    </row>
    <row r="8975" spans="220:222" x14ac:dyDescent="0.3">
      <c r="HL8975" s="341"/>
      <c r="HM8975" s="341"/>
      <c r="HN8975" s="341"/>
    </row>
    <row r="8976" spans="220:222" x14ac:dyDescent="0.3">
      <c r="HL8976" s="341"/>
      <c r="HM8976" s="341"/>
      <c r="HN8976" s="341"/>
    </row>
    <row r="8977" spans="220:222" x14ac:dyDescent="0.3">
      <c r="HL8977" s="341"/>
      <c r="HM8977" s="341"/>
      <c r="HN8977" s="341"/>
    </row>
    <row r="8978" spans="220:222" x14ac:dyDescent="0.3">
      <c r="HL8978" s="341"/>
      <c r="HM8978" s="341"/>
      <c r="HN8978" s="341"/>
    </row>
    <row r="8979" spans="220:222" x14ac:dyDescent="0.3">
      <c r="HL8979" s="341"/>
      <c r="HM8979" s="341"/>
      <c r="HN8979" s="341"/>
    </row>
    <row r="8980" spans="220:222" x14ac:dyDescent="0.3">
      <c r="HL8980" s="341"/>
      <c r="HM8980" s="341"/>
      <c r="HN8980" s="341"/>
    </row>
    <row r="8981" spans="220:222" x14ac:dyDescent="0.3">
      <c r="HL8981" s="341"/>
      <c r="HM8981" s="341"/>
      <c r="HN8981" s="341"/>
    </row>
    <row r="8982" spans="220:222" x14ac:dyDescent="0.3">
      <c r="HL8982" s="341"/>
      <c r="HM8982" s="341"/>
      <c r="HN8982" s="341"/>
    </row>
    <row r="8983" spans="220:222" x14ac:dyDescent="0.3">
      <c r="HL8983" s="341"/>
      <c r="HM8983" s="341"/>
      <c r="HN8983" s="341"/>
    </row>
    <row r="8984" spans="220:222" x14ac:dyDescent="0.3">
      <c r="HL8984" s="341"/>
      <c r="HM8984" s="341"/>
      <c r="HN8984" s="341"/>
    </row>
    <row r="8985" spans="220:222" x14ac:dyDescent="0.3">
      <c r="HL8985" s="341"/>
      <c r="HM8985" s="341"/>
      <c r="HN8985" s="341"/>
    </row>
    <row r="8986" spans="220:222" x14ac:dyDescent="0.3">
      <c r="HL8986" s="341"/>
      <c r="HM8986" s="341"/>
      <c r="HN8986" s="341"/>
    </row>
    <row r="8987" spans="220:222" x14ac:dyDescent="0.3">
      <c r="HL8987" s="341"/>
      <c r="HM8987" s="341"/>
      <c r="HN8987" s="341"/>
    </row>
    <row r="8988" spans="220:222" x14ac:dyDescent="0.3">
      <c r="HL8988" s="341"/>
      <c r="HM8988" s="341"/>
      <c r="HN8988" s="341"/>
    </row>
    <row r="8989" spans="220:222" x14ac:dyDescent="0.3">
      <c r="HL8989" s="341"/>
      <c r="HM8989" s="341"/>
      <c r="HN8989" s="341"/>
    </row>
    <row r="8990" spans="220:222" x14ac:dyDescent="0.3">
      <c r="HL8990" s="341"/>
      <c r="HM8990" s="341"/>
      <c r="HN8990" s="341"/>
    </row>
    <row r="8991" spans="220:222" x14ac:dyDescent="0.3">
      <c r="HL8991" s="341"/>
      <c r="HM8991" s="341"/>
      <c r="HN8991" s="341"/>
    </row>
    <row r="8992" spans="220:222" x14ac:dyDescent="0.3">
      <c r="HL8992" s="341"/>
      <c r="HM8992" s="341"/>
      <c r="HN8992" s="341"/>
    </row>
    <row r="8993" spans="220:222" x14ac:dyDescent="0.3">
      <c r="HL8993" s="341"/>
      <c r="HM8993" s="341"/>
      <c r="HN8993" s="341"/>
    </row>
    <row r="8994" spans="220:222" x14ac:dyDescent="0.3">
      <c r="HL8994" s="341"/>
      <c r="HM8994" s="341"/>
      <c r="HN8994" s="341"/>
    </row>
    <row r="8995" spans="220:222" x14ac:dyDescent="0.3">
      <c r="HL8995" s="341"/>
      <c r="HM8995" s="341"/>
      <c r="HN8995" s="341"/>
    </row>
    <row r="8996" spans="220:222" x14ac:dyDescent="0.3">
      <c r="HL8996" s="341"/>
      <c r="HM8996" s="341"/>
      <c r="HN8996" s="341"/>
    </row>
    <row r="8997" spans="220:222" x14ac:dyDescent="0.3">
      <c r="HL8997" s="341"/>
      <c r="HM8997" s="341"/>
      <c r="HN8997" s="341"/>
    </row>
    <row r="8998" spans="220:222" x14ac:dyDescent="0.3">
      <c r="HL8998" s="341"/>
      <c r="HM8998" s="341"/>
      <c r="HN8998" s="341"/>
    </row>
    <row r="8999" spans="220:222" x14ac:dyDescent="0.3">
      <c r="HL8999" s="341"/>
      <c r="HM8999" s="341"/>
      <c r="HN8999" s="341"/>
    </row>
    <row r="9000" spans="220:222" x14ac:dyDescent="0.3">
      <c r="HL9000" s="341"/>
      <c r="HM9000" s="341"/>
      <c r="HN9000" s="341"/>
    </row>
    <row r="9001" spans="220:222" x14ac:dyDescent="0.3">
      <c r="HL9001" s="341"/>
      <c r="HM9001" s="341"/>
      <c r="HN9001" s="341"/>
    </row>
    <row r="9002" spans="220:222" x14ac:dyDescent="0.3">
      <c r="HL9002" s="341"/>
      <c r="HM9002" s="341"/>
      <c r="HN9002" s="341"/>
    </row>
    <row r="9003" spans="220:222" x14ac:dyDescent="0.3">
      <c r="HL9003" s="341"/>
      <c r="HM9003" s="341"/>
      <c r="HN9003" s="341"/>
    </row>
    <row r="9004" spans="220:222" x14ac:dyDescent="0.3">
      <c r="HL9004" s="341"/>
      <c r="HM9004" s="341"/>
      <c r="HN9004" s="341"/>
    </row>
    <row r="9005" spans="220:222" x14ac:dyDescent="0.3">
      <c r="HL9005" s="341"/>
      <c r="HM9005" s="341"/>
      <c r="HN9005" s="341"/>
    </row>
    <row r="9006" spans="220:222" x14ac:dyDescent="0.3">
      <c r="HL9006" s="341"/>
      <c r="HM9006" s="341"/>
      <c r="HN9006" s="341"/>
    </row>
    <row r="9007" spans="220:222" x14ac:dyDescent="0.3">
      <c r="HL9007" s="341"/>
      <c r="HM9007" s="341"/>
      <c r="HN9007" s="341"/>
    </row>
    <row r="9008" spans="220:222" x14ac:dyDescent="0.3">
      <c r="HL9008" s="341"/>
      <c r="HM9008" s="341"/>
      <c r="HN9008" s="341"/>
    </row>
    <row r="9009" spans="220:222" x14ac:dyDescent="0.3">
      <c r="HL9009" s="341"/>
      <c r="HM9009" s="341"/>
      <c r="HN9009" s="341"/>
    </row>
    <row r="9010" spans="220:222" x14ac:dyDescent="0.3">
      <c r="HL9010" s="341"/>
      <c r="HM9010" s="341"/>
      <c r="HN9010" s="341"/>
    </row>
    <row r="9011" spans="220:222" x14ac:dyDescent="0.3">
      <c r="HL9011" s="341"/>
      <c r="HM9011" s="341"/>
      <c r="HN9011" s="341"/>
    </row>
    <row r="9012" spans="220:222" x14ac:dyDescent="0.3">
      <c r="HL9012" s="341"/>
      <c r="HM9012" s="341"/>
      <c r="HN9012" s="341"/>
    </row>
    <row r="9013" spans="220:222" x14ac:dyDescent="0.3">
      <c r="HL9013" s="341"/>
      <c r="HM9013" s="341"/>
      <c r="HN9013" s="341"/>
    </row>
    <row r="9014" spans="220:222" x14ac:dyDescent="0.3">
      <c r="HL9014" s="341"/>
      <c r="HM9014" s="341"/>
      <c r="HN9014" s="341"/>
    </row>
    <row r="9015" spans="220:222" x14ac:dyDescent="0.3">
      <c r="HL9015" s="341"/>
      <c r="HM9015" s="341"/>
      <c r="HN9015" s="341"/>
    </row>
    <row r="9016" spans="220:222" x14ac:dyDescent="0.3">
      <c r="HL9016" s="341"/>
      <c r="HM9016" s="341"/>
      <c r="HN9016" s="341"/>
    </row>
    <row r="9017" spans="220:222" x14ac:dyDescent="0.3">
      <c r="HL9017" s="341"/>
      <c r="HM9017" s="341"/>
      <c r="HN9017" s="341"/>
    </row>
    <row r="9018" spans="220:222" x14ac:dyDescent="0.3">
      <c r="HL9018" s="341"/>
      <c r="HM9018" s="341"/>
      <c r="HN9018" s="341"/>
    </row>
    <row r="9019" spans="220:222" x14ac:dyDescent="0.3">
      <c r="HL9019" s="341"/>
      <c r="HM9019" s="341"/>
      <c r="HN9019" s="341"/>
    </row>
    <row r="9020" spans="220:222" x14ac:dyDescent="0.3">
      <c r="HL9020" s="341"/>
      <c r="HM9020" s="341"/>
      <c r="HN9020" s="341"/>
    </row>
    <row r="9021" spans="220:222" x14ac:dyDescent="0.3">
      <c r="HL9021" s="341"/>
      <c r="HM9021" s="341"/>
      <c r="HN9021" s="341"/>
    </row>
    <row r="9022" spans="220:222" x14ac:dyDescent="0.3">
      <c r="HL9022" s="341"/>
      <c r="HM9022" s="341"/>
      <c r="HN9022" s="341"/>
    </row>
    <row r="9023" spans="220:222" x14ac:dyDescent="0.3">
      <c r="HL9023" s="341"/>
      <c r="HM9023" s="341"/>
      <c r="HN9023" s="341"/>
    </row>
    <row r="9024" spans="220:222" x14ac:dyDescent="0.3">
      <c r="HL9024" s="341"/>
      <c r="HM9024" s="341"/>
      <c r="HN9024" s="341"/>
    </row>
    <row r="9025" spans="220:222" x14ac:dyDescent="0.3">
      <c r="HL9025" s="341"/>
      <c r="HM9025" s="341"/>
      <c r="HN9025" s="341"/>
    </row>
    <row r="9026" spans="220:222" x14ac:dyDescent="0.3">
      <c r="HL9026" s="341"/>
      <c r="HM9026" s="341"/>
      <c r="HN9026" s="341"/>
    </row>
    <row r="9027" spans="220:222" x14ac:dyDescent="0.3">
      <c r="HL9027" s="341"/>
      <c r="HM9027" s="341"/>
      <c r="HN9027" s="341"/>
    </row>
    <row r="9028" spans="220:222" x14ac:dyDescent="0.3">
      <c r="HL9028" s="341"/>
      <c r="HM9028" s="341"/>
      <c r="HN9028" s="341"/>
    </row>
    <row r="9029" spans="220:222" x14ac:dyDescent="0.3">
      <c r="HL9029" s="341"/>
      <c r="HM9029" s="341"/>
      <c r="HN9029" s="341"/>
    </row>
    <row r="9030" spans="220:222" x14ac:dyDescent="0.3">
      <c r="HL9030" s="341"/>
      <c r="HM9030" s="341"/>
      <c r="HN9030" s="341"/>
    </row>
    <row r="9031" spans="220:222" x14ac:dyDescent="0.3">
      <c r="HL9031" s="341"/>
      <c r="HM9031" s="341"/>
      <c r="HN9031" s="341"/>
    </row>
    <row r="9032" spans="220:222" x14ac:dyDescent="0.3">
      <c r="HL9032" s="341"/>
      <c r="HM9032" s="341"/>
      <c r="HN9032" s="341"/>
    </row>
    <row r="9033" spans="220:222" x14ac:dyDescent="0.3">
      <c r="HL9033" s="341"/>
      <c r="HM9033" s="341"/>
      <c r="HN9033" s="341"/>
    </row>
    <row r="9034" spans="220:222" x14ac:dyDescent="0.3">
      <c r="HL9034" s="341"/>
      <c r="HM9034" s="341"/>
      <c r="HN9034" s="341"/>
    </row>
    <row r="9035" spans="220:222" x14ac:dyDescent="0.3">
      <c r="HL9035" s="341"/>
      <c r="HM9035" s="341"/>
      <c r="HN9035" s="341"/>
    </row>
    <row r="9036" spans="220:222" x14ac:dyDescent="0.3">
      <c r="HL9036" s="341"/>
      <c r="HM9036" s="341"/>
      <c r="HN9036" s="341"/>
    </row>
    <row r="9037" spans="220:222" x14ac:dyDescent="0.3">
      <c r="HL9037" s="341"/>
      <c r="HM9037" s="341"/>
      <c r="HN9037" s="341"/>
    </row>
    <row r="9038" spans="220:222" x14ac:dyDescent="0.3">
      <c r="HL9038" s="341"/>
      <c r="HM9038" s="341"/>
      <c r="HN9038" s="341"/>
    </row>
    <row r="9039" spans="220:222" x14ac:dyDescent="0.3">
      <c r="HL9039" s="341"/>
      <c r="HM9039" s="341"/>
      <c r="HN9039" s="341"/>
    </row>
    <row r="9040" spans="220:222" x14ac:dyDescent="0.3">
      <c r="HL9040" s="341"/>
      <c r="HM9040" s="341"/>
      <c r="HN9040" s="341"/>
    </row>
    <row r="9041" spans="220:222" x14ac:dyDescent="0.3">
      <c r="HL9041" s="341"/>
      <c r="HM9041" s="341"/>
      <c r="HN9041" s="341"/>
    </row>
    <row r="9042" spans="220:222" x14ac:dyDescent="0.3">
      <c r="HL9042" s="341"/>
      <c r="HM9042" s="341"/>
      <c r="HN9042" s="341"/>
    </row>
    <row r="9043" spans="220:222" x14ac:dyDescent="0.3">
      <c r="HL9043" s="341"/>
      <c r="HM9043" s="341"/>
      <c r="HN9043" s="341"/>
    </row>
    <row r="9044" spans="220:222" x14ac:dyDescent="0.3">
      <c r="HL9044" s="341"/>
      <c r="HM9044" s="341"/>
      <c r="HN9044" s="341"/>
    </row>
    <row r="9045" spans="220:222" x14ac:dyDescent="0.3">
      <c r="HL9045" s="341"/>
      <c r="HM9045" s="341"/>
      <c r="HN9045" s="341"/>
    </row>
    <row r="9046" spans="220:222" x14ac:dyDescent="0.3">
      <c r="HL9046" s="341"/>
      <c r="HM9046" s="341"/>
      <c r="HN9046" s="341"/>
    </row>
    <row r="9047" spans="220:222" x14ac:dyDescent="0.3">
      <c r="HL9047" s="341"/>
      <c r="HM9047" s="341"/>
      <c r="HN9047" s="341"/>
    </row>
    <row r="9048" spans="220:222" x14ac:dyDescent="0.3">
      <c r="HL9048" s="341"/>
      <c r="HM9048" s="341"/>
      <c r="HN9048" s="341"/>
    </row>
    <row r="9049" spans="220:222" x14ac:dyDescent="0.3">
      <c r="HL9049" s="341"/>
      <c r="HM9049" s="341"/>
      <c r="HN9049" s="341"/>
    </row>
    <row r="9050" spans="220:222" x14ac:dyDescent="0.3">
      <c r="HL9050" s="341"/>
      <c r="HM9050" s="341"/>
      <c r="HN9050" s="341"/>
    </row>
    <row r="9051" spans="220:222" x14ac:dyDescent="0.3">
      <c r="HL9051" s="341"/>
      <c r="HM9051" s="341"/>
      <c r="HN9051" s="341"/>
    </row>
    <row r="9052" spans="220:222" x14ac:dyDescent="0.3">
      <c r="HL9052" s="341"/>
      <c r="HM9052" s="341"/>
      <c r="HN9052" s="341"/>
    </row>
    <row r="9053" spans="220:222" x14ac:dyDescent="0.3">
      <c r="HL9053" s="341"/>
      <c r="HM9053" s="341"/>
      <c r="HN9053" s="341"/>
    </row>
    <row r="9054" spans="220:222" x14ac:dyDescent="0.3">
      <c r="HL9054" s="341"/>
      <c r="HM9054" s="341"/>
      <c r="HN9054" s="341"/>
    </row>
    <row r="9055" spans="220:222" x14ac:dyDescent="0.3">
      <c r="HL9055" s="341"/>
      <c r="HM9055" s="341"/>
      <c r="HN9055" s="341"/>
    </row>
    <row r="9056" spans="220:222" x14ac:dyDescent="0.3">
      <c r="HL9056" s="341"/>
      <c r="HM9056" s="341"/>
      <c r="HN9056" s="341"/>
    </row>
    <row r="9057" spans="220:222" x14ac:dyDescent="0.3">
      <c r="HL9057" s="341"/>
      <c r="HM9057" s="341"/>
      <c r="HN9057" s="341"/>
    </row>
    <row r="9058" spans="220:222" x14ac:dyDescent="0.3">
      <c r="HL9058" s="341"/>
      <c r="HM9058" s="341"/>
      <c r="HN9058" s="341"/>
    </row>
    <row r="9059" spans="220:222" x14ac:dyDescent="0.3">
      <c r="HL9059" s="341"/>
      <c r="HM9059" s="341"/>
      <c r="HN9059" s="341"/>
    </row>
    <row r="9060" spans="220:222" x14ac:dyDescent="0.3">
      <c r="HL9060" s="341"/>
      <c r="HM9060" s="341"/>
      <c r="HN9060" s="341"/>
    </row>
    <row r="9061" spans="220:222" x14ac:dyDescent="0.3">
      <c r="HL9061" s="341"/>
      <c r="HM9061" s="341"/>
      <c r="HN9061" s="341"/>
    </row>
    <row r="9062" spans="220:222" x14ac:dyDescent="0.3">
      <c r="HL9062" s="341"/>
      <c r="HM9062" s="341"/>
      <c r="HN9062" s="341"/>
    </row>
    <row r="9063" spans="220:222" x14ac:dyDescent="0.3">
      <c r="HL9063" s="341"/>
      <c r="HM9063" s="341"/>
      <c r="HN9063" s="341"/>
    </row>
    <row r="9064" spans="220:222" x14ac:dyDescent="0.3">
      <c r="HL9064" s="341"/>
      <c r="HM9064" s="341"/>
      <c r="HN9064" s="341"/>
    </row>
    <row r="9065" spans="220:222" x14ac:dyDescent="0.3">
      <c r="HL9065" s="341"/>
      <c r="HM9065" s="341"/>
      <c r="HN9065" s="341"/>
    </row>
    <row r="9066" spans="220:222" x14ac:dyDescent="0.3">
      <c r="HL9066" s="341"/>
      <c r="HM9066" s="341"/>
      <c r="HN9066" s="341"/>
    </row>
    <row r="9067" spans="220:222" x14ac:dyDescent="0.3">
      <c r="HL9067" s="341"/>
      <c r="HM9067" s="341"/>
      <c r="HN9067" s="341"/>
    </row>
    <row r="9068" spans="220:222" x14ac:dyDescent="0.3">
      <c r="HL9068" s="341"/>
      <c r="HM9068" s="341"/>
      <c r="HN9068" s="341"/>
    </row>
    <row r="9069" spans="220:222" x14ac:dyDescent="0.3">
      <c r="HL9069" s="341"/>
      <c r="HM9069" s="341"/>
      <c r="HN9069" s="341"/>
    </row>
    <row r="9070" spans="220:222" x14ac:dyDescent="0.3">
      <c r="HL9070" s="341"/>
      <c r="HM9070" s="341"/>
      <c r="HN9070" s="341"/>
    </row>
    <row r="9071" spans="220:222" x14ac:dyDescent="0.3">
      <c r="HL9071" s="341"/>
      <c r="HM9071" s="341"/>
      <c r="HN9071" s="341"/>
    </row>
    <row r="9072" spans="220:222" x14ac:dyDescent="0.3">
      <c r="HL9072" s="341"/>
      <c r="HM9072" s="341"/>
      <c r="HN9072" s="341"/>
    </row>
    <row r="9073" spans="220:222" x14ac:dyDescent="0.3">
      <c r="HL9073" s="341"/>
      <c r="HM9073" s="341"/>
      <c r="HN9073" s="341"/>
    </row>
    <row r="9074" spans="220:222" x14ac:dyDescent="0.3">
      <c r="HL9074" s="341"/>
      <c r="HM9074" s="341"/>
      <c r="HN9074" s="341"/>
    </row>
    <row r="9075" spans="220:222" x14ac:dyDescent="0.3">
      <c r="HL9075" s="341"/>
      <c r="HM9075" s="341"/>
      <c r="HN9075" s="341"/>
    </row>
    <row r="9076" spans="220:222" x14ac:dyDescent="0.3">
      <c r="HL9076" s="341"/>
      <c r="HM9076" s="341"/>
      <c r="HN9076" s="341"/>
    </row>
    <row r="9077" spans="220:222" x14ac:dyDescent="0.3">
      <c r="HL9077" s="341"/>
      <c r="HM9077" s="341"/>
      <c r="HN9077" s="341"/>
    </row>
    <row r="9078" spans="220:222" x14ac:dyDescent="0.3">
      <c r="HL9078" s="341"/>
      <c r="HM9078" s="341"/>
      <c r="HN9078" s="341"/>
    </row>
    <row r="9079" spans="220:222" x14ac:dyDescent="0.3">
      <c r="HL9079" s="341"/>
      <c r="HM9079" s="341"/>
      <c r="HN9079" s="341"/>
    </row>
    <row r="9080" spans="220:222" x14ac:dyDescent="0.3">
      <c r="HL9080" s="341"/>
      <c r="HM9080" s="341"/>
      <c r="HN9080" s="341"/>
    </row>
    <row r="9081" spans="220:222" x14ac:dyDescent="0.3">
      <c r="HL9081" s="341"/>
      <c r="HM9081" s="341"/>
      <c r="HN9081" s="341"/>
    </row>
    <row r="9082" spans="220:222" x14ac:dyDescent="0.3">
      <c r="HL9082" s="341"/>
      <c r="HM9082" s="341"/>
      <c r="HN9082" s="341"/>
    </row>
    <row r="9083" spans="220:222" x14ac:dyDescent="0.3">
      <c r="HL9083" s="341"/>
      <c r="HM9083" s="341"/>
      <c r="HN9083" s="341"/>
    </row>
    <row r="9084" spans="220:222" x14ac:dyDescent="0.3">
      <c r="HL9084" s="341"/>
      <c r="HM9084" s="341"/>
      <c r="HN9084" s="341"/>
    </row>
    <row r="9085" spans="220:222" x14ac:dyDescent="0.3">
      <c r="HL9085" s="341"/>
      <c r="HM9085" s="341"/>
      <c r="HN9085" s="341"/>
    </row>
    <row r="9086" spans="220:222" x14ac:dyDescent="0.3">
      <c r="HL9086" s="341"/>
      <c r="HM9086" s="341"/>
      <c r="HN9086" s="341"/>
    </row>
    <row r="9087" spans="220:222" x14ac:dyDescent="0.3">
      <c r="HL9087" s="341"/>
      <c r="HM9087" s="341"/>
      <c r="HN9087" s="341"/>
    </row>
    <row r="9088" spans="220:222" x14ac:dyDescent="0.3">
      <c r="HL9088" s="341"/>
      <c r="HM9088" s="341"/>
      <c r="HN9088" s="341"/>
    </row>
    <row r="9089" spans="220:222" x14ac:dyDescent="0.3">
      <c r="HL9089" s="341"/>
      <c r="HM9089" s="341"/>
      <c r="HN9089" s="341"/>
    </row>
    <row r="9090" spans="220:222" x14ac:dyDescent="0.3">
      <c r="HL9090" s="341"/>
      <c r="HM9090" s="341"/>
      <c r="HN9090" s="341"/>
    </row>
    <row r="9091" spans="220:222" x14ac:dyDescent="0.3">
      <c r="HL9091" s="341"/>
      <c r="HM9091" s="341"/>
      <c r="HN9091" s="341"/>
    </row>
    <row r="9092" spans="220:222" x14ac:dyDescent="0.3">
      <c r="HL9092" s="341"/>
      <c r="HM9092" s="341"/>
      <c r="HN9092" s="341"/>
    </row>
    <row r="9093" spans="220:222" x14ac:dyDescent="0.3">
      <c r="HL9093" s="341"/>
      <c r="HM9093" s="341"/>
      <c r="HN9093" s="341"/>
    </row>
    <row r="9094" spans="220:222" x14ac:dyDescent="0.3">
      <c r="HL9094" s="341"/>
      <c r="HM9094" s="341"/>
      <c r="HN9094" s="341"/>
    </row>
    <row r="9095" spans="220:222" x14ac:dyDescent="0.3">
      <c r="HL9095" s="341"/>
      <c r="HM9095" s="341"/>
      <c r="HN9095" s="341"/>
    </row>
    <row r="9096" spans="220:222" x14ac:dyDescent="0.3">
      <c r="HL9096" s="341"/>
      <c r="HM9096" s="341"/>
      <c r="HN9096" s="341"/>
    </row>
    <row r="9097" spans="220:222" x14ac:dyDescent="0.3">
      <c r="HL9097" s="341"/>
      <c r="HM9097" s="341"/>
      <c r="HN9097" s="341"/>
    </row>
    <row r="9098" spans="220:222" x14ac:dyDescent="0.3">
      <c r="HL9098" s="341"/>
      <c r="HM9098" s="341"/>
      <c r="HN9098" s="341"/>
    </row>
    <row r="9099" spans="220:222" x14ac:dyDescent="0.3">
      <c r="HL9099" s="341"/>
      <c r="HM9099" s="341"/>
      <c r="HN9099" s="341"/>
    </row>
    <row r="9100" spans="220:222" x14ac:dyDescent="0.3">
      <c r="HL9100" s="341"/>
      <c r="HM9100" s="341"/>
      <c r="HN9100" s="341"/>
    </row>
    <row r="9101" spans="220:222" x14ac:dyDescent="0.3">
      <c r="HL9101" s="341"/>
      <c r="HM9101" s="341"/>
      <c r="HN9101" s="341"/>
    </row>
    <row r="9102" spans="220:222" x14ac:dyDescent="0.3">
      <c r="HL9102" s="341"/>
      <c r="HM9102" s="341"/>
      <c r="HN9102" s="341"/>
    </row>
    <row r="9103" spans="220:222" x14ac:dyDescent="0.3">
      <c r="HL9103" s="341"/>
      <c r="HM9103" s="341"/>
      <c r="HN9103" s="341"/>
    </row>
    <row r="9104" spans="220:222" x14ac:dyDescent="0.3">
      <c r="HL9104" s="341"/>
      <c r="HM9104" s="341"/>
      <c r="HN9104" s="341"/>
    </row>
    <row r="9105" spans="220:222" x14ac:dyDescent="0.3">
      <c r="HL9105" s="341"/>
      <c r="HM9105" s="341"/>
      <c r="HN9105" s="341"/>
    </row>
    <row r="9106" spans="220:222" x14ac:dyDescent="0.3">
      <c r="HL9106" s="341"/>
      <c r="HM9106" s="341"/>
      <c r="HN9106" s="341"/>
    </row>
    <row r="9107" spans="220:222" x14ac:dyDescent="0.3">
      <c r="HL9107" s="341"/>
      <c r="HM9107" s="341"/>
      <c r="HN9107" s="341"/>
    </row>
    <row r="9108" spans="220:222" x14ac:dyDescent="0.3">
      <c r="HL9108" s="341"/>
      <c r="HM9108" s="341"/>
      <c r="HN9108" s="341"/>
    </row>
    <row r="9109" spans="220:222" x14ac:dyDescent="0.3">
      <c r="HL9109" s="341"/>
      <c r="HM9109" s="341"/>
      <c r="HN9109" s="341"/>
    </row>
    <row r="9110" spans="220:222" x14ac:dyDescent="0.3">
      <c r="HL9110" s="341"/>
      <c r="HM9110" s="341"/>
      <c r="HN9110" s="341"/>
    </row>
    <row r="9111" spans="220:222" x14ac:dyDescent="0.3">
      <c r="HL9111" s="341"/>
      <c r="HM9111" s="341"/>
      <c r="HN9111" s="341"/>
    </row>
    <row r="9112" spans="220:222" x14ac:dyDescent="0.3">
      <c r="HL9112" s="341"/>
      <c r="HM9112" s="341"/>
      <c r="HN9112" s="341"/>
    </row>
    <row r="9113" spans="220:222" x14ac:dyDescent="0.3">
      <c r="HL9113" s="341"/>
      <c r="HM9113" s="341"/>
      <c r="HN9113" s="341"/>
    </row>
    <row r="9114" spans="220:222" x14ac:dyDescent="0.3">
      <c r="HL9114" s="341"/>
      <c r="HM9114" s="341"/>
      <c r="HN9114" s="341"/>
    </row>
    <row r="9115" spans="220:222" x14ac:dyDescent="0.3">
      <c r="HL9115" s="341"/>
      <c r="HM9115" s="341"/>
      <c r="HN9115" s="341"/>
    </row>
    <row r="9116" spans="220:222" x14ac:dyDescent="0.3">
      <c r="HL9116" s="341"/>
      <c r="HM9116" s="341"/>
      <c r="HN9116" s="341"/>
    </row>
    <row r="9117" spans="220:222" x14ac:dyDescent="0.3">
      <c r="HL9117" s="341"/>
      <c r="HM9117" s="341"/>
      <c r="HN9117" s="341"/>
    </row>
    <row r="9118" spans="220:222" x14ac:dyDescent="0.3">
      <c r="HL9118" s="341"/>
      <c r="HM9118" s="341"/>
      <c r="HN9118" s="341"/>
    </row>
    <row r="9119" spans="220:222" x14ac:dyDescent="0.3">
      <c r="HL9119" s="341"/>
      <c r="HM9119" s="341"/>
      <c r="HN9119" s="341"/>
    </row>
    <row r="9120" spans="220:222" x14ac:dyDescent="0.3">
      <c r="HL9120" s="341"/>
      <c r="HM9120" s="341"/>
      <c r="HN9120" s="341"/>
    </row>
    <row r="9121" spans="220:222" x14ac:dyDescent="0.3">
      <c r="HL9121" s="341"/>
      <c r="HM9121" s="341"/>
      <c r="HN9121" s="341"/>
    </row>
    <row r="9122" spans="220:222" x14ac:dyDescent="0.3">
      <c r="HL9122" s="341"/>
      <c r="HM9122" s="341"/>
      <c r="HN9122" s="341"/>
    </row>
    <row r="9123" spans="220:222" x14ac:dyDescent="0.3">
      <c r="HL9123" s="341"/>
      <c r="HM9123" s="341"/>
      <c r="HN9123" s="341"/>
    </row>
    <row r="9124" spans="220:222" x14ac:dyDescent="0.3">
      <c r="HL9124" s="341"/>
      <c r="HM9124" s="341"/>
      <c r="HN9124" s="341"/>
    </row>
    <row r="9125" spans="220:222" x14ac:dyDescent="0.3">
      <c r="HL9125" s="341"/>
      <c r="HM9125" s="341"/>
      <c r="HN9125" s="341"/>
    </row>
    <row r="9126" spans="220:222" x14ac:dyDescent="0.3">
      <c r="HL9126" s="341"/>
      <c r="HM9126" s="341"/>
      <c r="HN9126" s="341"/>
    </row>
    <row r="9127" spans="220:222" x14ac:dyDescent="0.3">
      <c r="HL9127" s="341"/>
      <c r="HM9127" s="341"/>
      <c r="HN9127" s="341"/>
    </row>
    <row r="9128" spans="220:222" x14ac:dyDescent="0.3">
      <c r="HL9128" s="341"/>
      <c r="HM9128" s="341"/>
      <c r="HN9128" s="341"/>
    </row>
    <row r="9129" spans="220:222" x14ac:dyDescent="0.3">
      <c r="HL9129" s="341"/>
      <c r="HM9129" s="341"/>
      <c r="HN9129" s="341"/>
    </row>
    <row r="9130" spans="220:222" x14ac:dyDescent="0.3">
      <c r="HL9130" s="341"/>
      <c r="HM9130" s="341"/>
      <c r="HN9130" s="341"/>
    </row>
    <row r="9131" spans="220:222" x14ac:dyDescent="0.3">
      <c r="HL9131" s="341"/>
      <c r="HM9131" s="341"/>
      <c r="HN9131" s="341"/>
    </row>
    <row r="9132" spans="220:222" x14ac:dyDescent="0.3">
      <c r="HL9132" s="341"/>
      <c r="HM9132" s="341"/>
      <c r="HN9132" s="341"/>
    </row>
    <row r="9133" spans="220:222" x14ac:dyDescent="0.3">
      <c r="HL9133" s="341"/>
      <c r="HM9133" s="341"/>
      <c r="HN9133" s="341"/>
    </row>
    <row r="9134" spans="220:222" x14ac:dyDescent="0.3">
      <c r="HL9134" s="341"/>
      <c r="HM9134" s="341"/>
      <c r="HN9134" s="341"/>
    </row>
    <row r="9135" spans="220:222" x14ac:dyDescent="0.3">
      <c r="HL9135" s="341"/>
      <c r="HM9135" s="341"/>
      <c r="HN9135" s="341"/>
    </row>
    <row r="9136" spans="220:222" x14ac:dyDescent="0.3">
      <c r="HL9136" s="341"/>
      <c r="HM9136" s="341"/>
      <c r="HN9136" s="341"/>
    </row>
    <row r="9137" spans="220:222" x14ac:dyDescent="0.3">
      <c r="HL9137" s="341"/>
      <c r="HM9137" s="341"/>
      <c r="HN9137" s="341"/>
    </row>
    <row r="9138" spans="220:222" x14ac:dyDescent="0.3">
      <c r="HL9138" s="341"/>
      <c r="HM9138" s="341"/>
      <c r="HN9138" s="341"/>
    </row>
    <row r="9139" spans="220:222" x14ac:dyDescent="0.3">
      <c r="HL9139" s="341"/>
      <c r="HM9139" s="341"/>
      <c r="HN9139" s="341"/>
    </row>
    <row r="9140" spans="220:222" x14ac:dyDescent="0.3">
      <c r="HL9140" s="341"/>
      <c r="HM9140" s="341"/>
      <c r="HN9140" s="341"/>
    </row>
    <row r="9141" spans="220:222" x14ac:dyDescent="0.3">
      <c r="HL9141" s="341"/>
      <c r="HM9141" s="341"/>
      <c r="HN9141" s="341"/>
    </row>
    <row r="9142" spans="220:222" x14ac:dyDescent="0.3">
      <c r="HL9142" s="341"/>
      <c r="HM9142" s="341"/>
      <c r="HN9142" s="341"/>
    </row>
    <row r="9143" spans="220:222" x14ac:dyDescent="0.3">
      <c r="HL9143" s="341"/>
      <c r="HM9143" s="341"/>
      <c r="HN9143" s="341"/>
    </row>
    <row r="9144" spans="220:222" x14ac:dyDescent="0.3">
      <c r="HL9144" s="341"/>
      <c r="HM9144" s="341"/>
      <c r="HN9144" s="341"/>
    </row>
    <row r="9145" spans="220:222" x14ac:dyDescent="0.3">
      <c r="HL9145" s="341"/>
      <c r="HM9145" s="341"/>
      <c r="HN9145" s="341"/>
    </row>
    <row r="9146" spans="220:222" x14ac:dyDescent="0.3">
      <c r="HL9146" s="341"/>
      <c r="HM9146" s="341"/>
      <c r="HN9146" s="341"/>
    </row>
    <row r="9147" spans="220:222" x14ac:dyDescent="0.3">
      <c r="HL9147" s="341"/>
      <c r="HM9147" s="341"/>
      <c r="HN9147" s="341"/>
    </row>
    <row r="9148" spans="220:222" x14ac:dyDescent="0.3">
      <c r="HL9148" s="341"/>
      <c r="HM9148" s="341"/>
      <c r="HN9148" s="341"/>
    </row>
    <row r="9149" spans="220:222" x14ac:dyDescent="0.3">
      <c r="HL9149" s="341"/>
      <c r="HM9149" s="341"/>
      <c r="HN9149" s="341"/>
    </row>
    <row r="9150" spans="220:222" x14ac:dyDescent="0.3">
      <c r="HL9150" s="341"/>
      <c r="HM9150" s="341"/>
      <c r="HN9150" s="341"/>
    </row>
    <row r="9151" spans="220:222" x14ac:dyDescent="0.3">
      <c r="HL9151" s="341"/>
      <c r="HM9151" s="341"/>
      <c r="HN9151" s="341"/>
    </row>
    <row r="9152" spans="220:222" x14ac:dyDescent="0.3">
      <c r="HL9152" s="341"/>
      <c r="HM9152" s="341"/>
      <c r="HN9152" s="341"/>
    </row>
    <row r="9153" spans="220:222" x14ac:dyDescent="0.3">
      <c r="HL9153" s="341"/>
      <c r="HM9153" s="341"/>
      <c r="HN9153" s="341"/>
    </row>
    <row r="9154" spans="220:222" x14ac:dyDescent="0.3">
      <c r="HL9154" s="341"/>
      <c r="HM9154" s="341"/>
      <c r="HN9154" s="341"/>
    </row>
    <row r="9155" spans="220:222" x14ac:dyDescent="0.3">
      <c r="HL9155" s="341"/>
      <c r="HM9155" s="341"/>
      <c r="HN9155" s="341"/>
    </row>
    <row r="9156" spans="220:222" x14ac:dyDescent="0.3">
      <c r="HL9156" s="341"/>
      <c r="HM9156" s="341"/>
      <c r="HN9156" s="341"/>
    </row>
    <row r="9157" spans="220:222" x14ac:dyDescent="0.3">
      <c r="HL9157" s="341"/>
      <c r="HM9157" s="341"/>
      <c r="HN9157" s="341"/>
    </row>
    <row r="9158" spans="220:222" x14ac:dyDescent="0.3">
      <c r="HL9158" s="341"/>
      <c r="HM9158" s="341"/>
      <c r="HN9158" s="341"/>
    </row>
    <row r="9159" spans="220:222" x14ac:dyDescent="0.3">
      <c r="HL9159" s="341"/>
      <c r="HM9159" s="341"/>
      <c r="HN9159" s="341"/>
    </row>
    <row r="9160" spans="220:222" x14ac:dyDescent="0.3">
      <c r="HL9160" s="341"/>
      <c r="HM9160" s="341"/>
      <c r="HN9160" s="341"/>
    </row>
    <row r="9161" spans="220:222" x14ac:dyDescent="0.3">
      <c r="HL9161" s="341"/>
      <c r="HM9161" s="341"/>
      <c r="HN9161" s="341"/>
    </row>
    <row r="9162" spans="220:222" x14ac:dyDescent="0.3">
      <c r="HL9162" s="341"/>
      <c r="HM9162" s="341"/>
      <c r="HN9162" s="341"/>
    </row>
    <row r="9163" spans="220:222" x14ac:dyDescent="0.3">
      <c r="HL9163" s="341"/>
      <c r="HM9163" s="341"/>
      <c r="HN9163" s="341"/>
    </row>
    <row r="9164" spans="220:222" x14ac:dyDescent="0.3">
      <c r="HL9164" s="341"/>
      <c r="HM9164" s="341"/>
      <c r="HN9164" s="341"/>
    </row>
    <row r="9165" spans="220:222" x14ac:dyDescent="0.3">
      <c r="HL9165" s="341"/>
      <c r="HM9165" s="341"/>
      <c r="HN9165" s="341"/>
    </row>
    <row r="9166" spans="220:222" x14ac:dyDescent="0.3">
      <c r="HL9166" s="341"/>
      <c r="HM9166" s="341"/>
      <c r="HN9166" s="341"/>
    </row>
    <row r="9167" spans="220:222" x14ac:dyDescent="0.3">
      <c r="HL9167" s="341"/>
      <c r="HM9167" s="341"/>
      <c r="HN9167" s="341"/>
    </row>
    <row r="9168" spans="220:222" x14ac:dyDescent="0.3">
      <c r="HL9168" s="341"/>
      <c r="HM9168" s="341"/>
      <c r="HN9168" s="341"/>
    </row>
    <row r="9169" spans="220:222" x14ac:dyDescent="0.3">
      <c r="HL9169" s="341"/>
      <c r="HM9169" s="341"/>
      <c r="HN9169" s="341"/>
    </row>
    <row r="9170" spans="220:222" x14ac:dyDescent="0.3">
      <c r="HL9170" s="341"/>
      <c r="HM9170" s="341"/>
      <c r="HN9170" s="341"/>
    </row>
    <row r="9171" spans="220:222" x14ac:dyDescent="0.3">
      <c r="HL9171" s="341"/>
      <c r="HM9171" s="341"/>
      <c r="HN9171" s="341"/>
    </row>
    <row r="9172" spans="220:222" x14ac:dyDescent="0.3">
      <c r="HL9172" s="341"/>
      <c r="HM9172" s="341"/>
      <c r="HN9172" s="341"/>
    </row>
    <row r="9173" spans="220:222" x14ac:dyDescent="0.3">
      <c r="HL9173" s="341"/>
      <c r="HM9173" s="341"/>
      <c r="HN9173" s="341"/>
    </row>
    <row r="9174" spans="220:222" x14ac:dyDescent="0.3">
      <c r="HL9174" s="341"/>
      <c r="HM9174" s="341"/>
      <c r="HN9174" s="341"/>
    </row>
    <row r="9175" spans="220:222" x14ac:dyDescent="0.3">
      <c r="HL9175" s="341"/>
      <c r="HM9175" s="341"/>
      <c r="HN9175" s="341"/>
    </row>
    <row r="9176" spans="220:222" x14ac:dyDescent="0.3">
      <c r="HL9176" s="341"/>
      <c r="HM9176" s="341"/>
      <c r="HN9176" s="341"/>
    </row>
    <row r="9177" spans="220:222" x14ac:dyDescent="0.3">
      <c r="HL9177" s="341"/>
      <c r="HM9177" s="341"/>
      <c r="HN9177" s="341"/>
    </row>
    <row r="9178" spans="220:222" x14ac:dyDescent="0.3">
      <c r="HL9178" s="341"/>
      <c r="HM9178" s="341"/>
      <c r="HN9178" s="341"/>
    </row>
    <row r="9179" spans="220:222" x14ac:dyDescent="0.3">
      <c r="HL9179" s="341"/>
      <c r="HM9179" s="341"/>
      <c r="HN9179" s="341"/>
    </row>
    <row r="9180" spans="220:222" x14ac:dyDescent="0.3">
      <c r="HL9180" s="341"/>
      <c r="HM9180" s="341"/>
      <c r="HN9180" s="341"/>
    </row>
    <row r="9181" spans="220:222" x14ac:dyDescent="0.3">
      <c r="HL9181" s="341"/>
      <c r="HM9181" s="341"/>
      <c r="HN9181" s="341"/>
    </row>
    <row r="9182" spans="220:222" x14ac:dyDescent="0.3">
      <c r="HL9182" s="341"/>
      <c r="HM9182" s="341"/>
      <c r="HN9182" s="341"/>
    </row>
    <row r="9183" spans="220:222" x14ac:dyDescent="0.3">
      <c r="HL9183" s="341"/>
      <c r="HM9183" s="341"/>
      <c r="HN9183" s="341"/>
    </row>
    <row r="9184" spans="220:222" x14ac:dyDescent="0.3">
      <c r="HL9184" s="341"/>
      <c r="HM9184" s="341"/>
      <c r="HN9184" s="341"/>
    </row>
    <row r="9185" spans="220:222" x14ac:dyDescent="0.3">
      <c r="HL9185" s="341"/>
      <c r="HM9185" s="341"/>
      <c r="HN9185" s="341"/>
    </row>
    <row r="9186" spans="220:222" x14ac:dyDescent="0.3">
      <c r="HL9186" s="341"/>
      <c r="HM9186" s="341"/>
      <c r="HN9186" s="341"/>
    </row>
    <row r="9187" spans="220:222" x14ac:dyDescent="0.3">
      <c r="HL9187" s="341"/>
      <c r="HM9187" s="341"/>
      <c r="HN9187" s="341"/>
    </row>
    <row r="9188" spans="220:222" x14ac:dyDescent="0.3">
      <c r="HL9188" s="341"/>
      <c r="HM9188" s="341"/>
      <c r="HN9188" s="341"/>
    </row>
    <row r="9189" spans="220:222" x14ac:dyDescent="0.3">
      <c r="HL9189" s="341"/>
      <c r="HM9189" s="341"/>
      <c r="HN9189" s="341"/>
    </row>
    <row r="9190" spans="220:222" x14ac:dyDescent="0.3">
      <c r="HL9190" s="341"/>
      <c r="HM9190" s="341"/>
      <c r="HN9190" s="341"/>
    </row>
    <row r="9191" spans="220:222" x14ac:dyDescent="0.3">
      <c r="HL9191" s="341"/>
      <c r="HM9191" s="341"/>
      <c r="HN9191" s="341"/>
    </row>
    <row r="9192" spans="220:222" x14ac:dyDescent="0.3">
      <c r="HL9192" s="341"/>
      <c r="HM9192" s="341"/>
      <c r="HN9192" s="341"/>
    </row>
    <row r="9193" spans="220:222" x14ac:dyDescent="0.3">
      <c r="HL9193" s="341"/>
      <c r="HM9193" s="341"/>
      <c r="HN9193" s="341"/>
    </row>
    <row r="9194" spans="220:222" x14ac:dyDescent="0.3">
      <c r="HL9194" s="341"/>
      <c r="HM9194" s="341"/>
      <c r="HN9194" s="341"/>
    </row>
    <row r="9195" spans="220:222" x14ac:dyDescent="0.3">
      <c r="HL9195" s="341"/>
      <c r="HM9195" s="341"/>
      <c r="HN9195" s="341"/>
    </row>
    <row r="9196" spans="220:222" x14ac:dyDescent="0.3">
      <c r="HL9196" s="341"/>
      <c r="HM9196" s="341"/>
      <c r="HN9196" s="341"/>
    </row>
    <row r="9197" spans="220:222" x14ac:dyDescent="0.3">
      <c r="HL9197" s="341"/>
      <c r="HM9197" s="341"/>
      <c r="HN9197" s="341"/>
    </row>
    <row r="9198" spans="220:222" x14ac:dyDescent="0.3">
      <c r="HL9198" s="341"/>
      <c r="HM9198" s="341"/>
      <c r="HN9198" s="341"/>
    </row>
    <row r="9199" spans="220:222" x14ac:dyDescent="0.3">
      <c r="HL9199" s="341"/>
      <c r="HM9199" s="341"/>
      <c r="HN9199" s="341"/>
    </row>
    <row r="9200" spans="220:222" x14ac:dyDescent="0.3">
      <c r="HL9200" s="341"/>
      <c r="HM9200" s="341"/>
      <c r="HN9200" s="341"/>
    </row>
    <row r="9201" spans="220:222" x14ac:dyDescent="0.3">
      <c r="HL9201" s="341"/>
      <c r="HM9201" s="341"/>
      <c r="HN9201" s="341"/>
    </row>
    <row r="9202" spans="220:222" x14ac:dyDescent="0.3">
      <c r="HL9202" s="341"/>
      <c r="HM9202" s="341"/>
      <c r="HN9202" s="341"/>
    </row>
    <row r="9203" spans="220:222" x14ac:dyDescent="0.3">
      <c r="HL9203" s="341"/>
      <c r="HM9203" s="341"/>
      <c r="HN9203" s="341"/>
    </row>
    <row r="9204" spans="220:222" x14ac:dyDescent="0.3">
      <c r="HL9204" s="341"/>
      <c r="HM9204" s="341"/>
      <c r="HN9204" s="341"/>
    </row>
    <row r="9205" spans="220:222" x14ac:dyDescent="0.3">
      <c r="HL9205" s="341"/>
      <c r="HM9205" s="341"/>
      <c r="HN9205" s="341"/>
    </row>
    <row r="9206" spans="220:222" x14ac:dyDescent="0.3">
      <c r="HL9206" s="341"/>
      <c r="HM9206" s="341"/>
      <c r="HN9206" s="341"/>
    </row>
    <row r="9207" spans="220:222" x14ac:dyDescent="0.3">
      <c r="HL9207" s="341"/>
      <c r="HM9207" s="341"/>
      <c r="HN9207" s="341"/>
    </row>
    <row r="9208" spans="220:222" x14ac:dyDescent="0.3">
      <c r="HL9208" s="341"/>
      <c r="HM9208" s="341"/>
      <c r="HN9208" s="341"/>
    </row>
    <row r="9209" spans="220:222" x14ac:dyDescent="0.3">
      <c r="HL9209" s="341"/>
      <c r="HM9209" s="341"/>
      <c r="HN9209" s="341"/>
    </row>
    <row r="9210" spans="220:222" x14ac:dyDescent="0.3">
      <c r="HL9210" s="341"/>
      <c r="HM9210" s="341"/>
      <c r="HN9210" s="341"/>
    </row>
    <row r="9211" spans="220:222" x14ac:dyDescent="0.3">
      <c r="HL9211" s="341"/>
      <c r="HM9211" s="341"/>
      <c r="HN9211" s="341"/>
    </row>
    <row r="9212" spans="220:222" x14ac:dyDescent="0.3">
      <c r="HL9212" s="341"/>
      <c r="HM9212" s="341"/>
      <c r="HN9212" s="341"/>
    </row>
    <row r="9213" spans="220:222" x14ac:dyDescent="0.3">
      <c r="HL9213" s="341"/>
      <c r="HM9213" s="341"/>
      <c r="HN9213" s="341"/>
    </row>
    <row r="9214" spans="220:222" x14ac:dyDescent="0.3">
      <c r="HL9214" s="341"/>
      <c r="HM9214" s="341"/>
      <c r="HN9214" s="341"/>
    </row>
    <row r="9215" spans="220:222" x14ac:dyDescent="0.3">
      <c r="HL9215" s="341"/>
      <c r="HM9215" s="341"/>
      <c r="HN9215" s="341"/>
    </row>
    <row r="9216" spans="220:222" x14ac:dyDescent="0.3">
      <c r="HL9216" s="341"/>
      <c r="HM9216" s="341"/>
      <c r="HN9216" s="341"/>
    </row>
    <row r="9217" spans="220:222" x14ac:dyDescent="0.3">
      <c r="HL9217" s="341"/>
      <c r="HM9217" s="341"/>
      <c r="HN9217" s="341"/>
    </row>
    <row r="9218" spans="220:222" x14ac:dyDescent="0.3">
      <c r="HL9218" s="341"/>
      <c r="HM9218" s="341"/>
      <c r="HN9218" s="341"/>
    </row>
    <row r="9219" spans="220:222" x14ac:dyDescent="0.3">
      <c r="HL9219" s="341"/>
      <c r="HM9219" s="341"/>
      <c r="HN9219" s="341"/>
    </row>
    <row r="9220" spans="220:222" x14ac:dyDescent="0.3">
      <c r="HL9220" s="341"/>
      <c r="HM9220" s="341"/>
      <c r="HN9220" s="341"/>
    </row>
    <row r="9221" spans="220:222" x14ac:dyDescent="0.3">
      <c r="HL9221" s="341"/>
      <c r="HM9221" s="341"/>
      <c r="HN9221" s="341"/>
    </row>
    <row r="9222" spans="220:222" x14ac:dyDescent="0.3">
      <c r="HL9222" s="341"/>
      <c r="HM9222" s="341"/>
      <c r="HN9222" s="341"/>
    </row>
    <row r="9223" spans="220:222" x14ac:dyDescent="0.3">
      <c r="HL9223" s="341"/>
      <c r="HM9223" s="341"/>
      <c r="HN9223" s="341"/>
    </row>
    <row r="9224" spans="220:222" x14ac:dyDescent="0.3">
      <c r="HL9224" s="341"/>
      <c r="HM9224" s="341"/>
      <c r="HN9224" s="341"/>
    </row>
    <row r="9225" spans="220:222" x14ac:dyDescent="0.3">
      <c r="HL9225" s="341"/>
      <c r="HM9225" s="341"/>
      <c r="HN9225" s="341"/>
    </row>
    <row r="9226" spans="220:222" x14ac:dyDescent="0.3">
      <c r="HL9226" s="341"/>
      <c r="HM9226" s="341"/>
      <c r="HN9226" s="341"/>
    </row>
    <row r="9227" spans="220:222" x14ac:dyDescent="0.3">
      <c r="HL9227" s="341"/>
      <c r="HM9227" s="341"/>
      <c r="HN9227" s="341"/>
    </row>
    <row r="9228" spans="220:222" x14ac:dyDescent="0.3">
      <c r="HL9228" s="341"/>
      <c r="HM9228" s="341"/>
      <c r="HN9228" s="341"/>
    </row>
    <row r="9229" spans="220:222" x14ac:dyDescent="0.3">
      <c r="HL9229" s="341"/>
      <c r="HM9229" s="341"/>
      <c r="HN9229" s="341"/>
    </row>
    <row r="9230" spans="220:222" x14ac:dyDescent="0.3">
      <c r="HL9230" s="341"/>
      <c r="HM9230" s="341"/>
      <c r="HN9230" s="341"/>
    </row>
    <row r="9231" spans="220:222" x14ac:dyDescent="0.3">
      <c r="HL9231" s="341"/>
      <c r="HM9231" s="341"/>
      <c r="HN9231" s="341"/>
    </row>
    <row r="9232" spans="220:222" x14ac:dyDescent="0.3">
      <c r="HL9232" s="341"/>
      <c r="HM9232" s="341"/>
      <c r="HN9232" s="341"/>
    </row>
    <row r="9233" spans="220:222" x14ac:dyDescent="0.3">
      <c r="HL9233" s="341"/>
      <c r="HM9233" s="341"/>
      <c r="HN9233" s="341"/>
    </row>
    <row r="9234" spans="220:222" x14ac:dyDescent="0.3">
      <c r="HL9234" s="341"/>
      <c r="HM9234" s="341"/>
      <c r="HN9234" s="341"/>
    </row>
    <row r="9235" spans="220:222" x14ac:dyDescent="0.3">
      <c r="HL9235" s="341"/>
      <c r="HM9235" s="341"/>
      <c r="HN9235" s="341"/>
    </row>
    <row r="9236" spans="220:222" x14ac:dyDescent="0.3">
      <c r="HL9236" s="341"/>
      <c r="HM9236" s="341"/>
      <c r="HN9236" s="341"/>
    </row>
    <row r="9237" spans="220:222" x14ac:dyDescent="0.3">
      <c r="HL9237" s="341"/>
      <c r="HM9237" s="341"/>
      <c r="HN9237" s="341"/>
    </row>
    <row r="9238" spans="220:222" x14ac:dyDescent="0.3">
      <c r="HL9238" s="341"/>
      <c r="HM9238" s="341"/>
      <c r="HN9238" s="341"/>
    </row>
    <row r="9239" spans="220:222" x14ac:dyDescent="0.3">
      <c r="HL9239" s="341"/>
      <c r="HM9239" s="341"/>
      <c r="HN9239" s="341"/>
    </row>
    <row r="9240" spans="220:222" x14ac:dyDescent="0.3">
      <c r="HL9240" s="341"/>
      <c r="HM9240" s="341"/>
      <c r="HN9240" s="341"/>
    </row>
    <row r="9241" spans="220:222" x14ac:dyDescent="0.3">
      <c r="HL9241" s="341"/>
      <c r="HM9241" s="341"/>
      <c r="HN9241" s="341"/>
    </row>
    <row r="9242" spans="220:222" x14ac:dyDescent="0.3">
      <c r="HL9242" s="341"/>
      <c r="HM9242" s="341"/>
      <c r="HN9242" s="341"/>
    </row>
    <row r="9243" spans="220:222" x14ac:dyDescent="0.3">
      <c r="HL9243" s="341"/>
      <c r="HM9243" s="341"/>
      <c r="HN9243" s="341"/>
    </row>
    <row r="9244" spans="220:222" x14ac:dyDescent="0.3">
      <c r="HL9244" s="341"/>
      <c r="HM9244" s="341"/>
      <c r="HN9244" s="341"/>
    </row>
    <row r="9245" spans="220:222" x14ac:dyDescent="0.3">
      <c r="HL9245" s="341"/>
      <c r="HM9245" s="341"/>
      <c r="HN9245" s="341"/>
    </row>
    <row r="9246" spans="220:222" x14ac:dyDescent="0.3">
      <c r="HL9246" s="341"/>
      <c r="HM9246" s="341"/>
      <c r="HN9246" s="341"/>
    </row>
    <row r="9247" spans="220:222" x14ac:dyDescent="0.3">
      <c r="HL9247" s="341"/>
      <c r="HM9247" s="341"/>
      <c r="HN9247" s="341"/>
    </row>
    <row r="9248" spans="220:222" x14ac:dyDescent="0.3">
      <c r="HL9248" s="341"/>
      <c r="HM9248" s="341"/>
      <c r="HN9248" s="341"/>
    </row>
    <row r="9249" spans="220:222" x14ac:dyDescent="0.3">
      <c r="HL9249" s="341"/>
      <c r="HM9249" s="341"/>
      <c r="HN9249" s="341"/>
    </row>
    <row r="9250" spans="220:222" x14ac:dyDescent="0.3">
      <c r="HL9250" s="341"/>
      <c r="HM9250" s="341"/>
      <c r="HN9250" s="341"/>
    </row>
    <row r="9251" spans="220:222" x14ac:dyDescent="0.3">
      <c r="HL9251" s="341"/>
      <c r="HM9251" s="341"/>
      <c r="HN9251" s="341"/>
    </row>
    <row r="9252" spans="220:222" x14ac:dyDescent="0.3">
      <c r="HL9252" s="341"/>
      <c r="HM9252" s="341"/>
      <c r="HN9252" s="341"/>
    </row>
    <row r="9253" spans="220:222" x14ac:dyDescent="0.3">
      <c r="HL9253" s="341"/>
      <c r="HM9253" s="341"/>
      <c r="HN9253" s="341"/>
    </row>
    <row r="9254" spans="220:222" x14ac:dyDescent="0.3">
      <c r="HL9254" s="341"/>
      <c r="HM9254" s="341"/>
      <c r="HN9254" s="341"/>
    </row>
    <row r="9255" spans="220:222" x14ac:dyDescent="0.3">
      <c r="HL9255" s="341"/>
      <c r="HM9255" s="341"/>
      <c r="HN9255" s="341"/>
    </row>
    <row r="9256" spans="220:222" x14ac:dyDescent="0.3">
      <c r="HL9256" s="341"/>
      <c r="HM9256" s="341"/>
      <c r="HN9256" s="341"/>
    </row>
    <row r="9257" spans="220:222" x14ac:dyDescent="0.3">
      <c r="HL9257" s="341"/>
      <c r="HM9257" s="341"/>
      <c r="HN9257" s="341"/>
    </row>
    <row r="9258" spans="220:222" x14ac:dyDescent="0.3">
      <c r="HL9258" s="341"/>
      <c r="HM9258" s="341"/>
      <c r="HN9258" s="341"/>
    </row>
    <row r="9259" spans="220:222" x14ac:dyDescent="0.3">
      <c r="HL9259" s="341"/>
      <c r="HM9259" s="341"/>
      <c r="HN9259" s="341"/>
    </row>
    <row r="9260" spans="220:222" x14ac:dyDescent="0.3">
      <c r="HL9260" s="341"/>
      <c r="HM9260" s="341"/>
      <c r="HN9260" s="341"/>
    </row>
    <row r="9261" spans="220:222" x14ac:dyDescent="0.3">
      <c r="HL9261" s="341"/>
      <c r="HM9261" s="341"/>
      <c r="HN9261" s="341"/>
    </row>
    <row r="9262" spans="220:222" x14ac:dyDescent="0.3">
      <c r="HL9262" s="341"/>
      <c r="HM9262" s="341"/>
      <c r="HN9262" s="341"/>
    </row>
    <row r="9263" spans="220:222" x14ac:dyDescent="0.3">
      <c r="HL9263" s="341"/>
      <c r="HM9263" s="341"/>
      <c r="HN9263" s="341"/>
    </row>
    <row r="9264" spans="220:222" x14ac:dyDescent="0.3">
      <c r="HL9264" s="341"/>
      <c r="HM9264" s="341"/>
      <c r="HN9264" s="341"/>
    </row>
    <row r="9265" spans="220:222" x14ac:dyDescent="0.3">
      <c r="HL9265" s="341"/>
      <c r="HM9265" s="341"/>
      <c r="HN9265" s="341"/>
    </row>
    <row r="9266" spans="220:222" x14ac:dyDescent="0.3">
      <c r="HL9266" s="341"/>
      <c r="HM9266" s="341"/>
      <c r="HN9266" s="341"/>
    </row>
    <row r="9267" spans="220:222" x14ac:dyDescent="0.3">
      <c r="HL9267" s="341"/>
      <c r="HM9267" s="341"/>
      <c r="HN9267" s="341"/>
    </row>
    <row r="9268" spans="220:222" x14ac:dyDescent="0.3">
      <c r="HL9268" s="341"/>
      <c r="HM9268" s="341"/>
      <c r="HN9268" s="341"/>
    </row>
    <row r="9269" spans="220:222" x14ac:dyDescent="0.3">
      <c r="HL9269" s="341"/>
      <c r="HM9269" s="341"/>
      <c r="HN9269" s="341"/>
    </row>
    <row r="9270" spans="220:222" x14ac:dyDescent="0.3">
      <c r="HL9270" s="341"/>
      <c r="HM9270" s="341"/>
      <c r="HN9270" s="341"/>
    </row>
    <row r="9271" spans="220:222" x14ac:dyDescent="0.3">
      <c r="HL9271" s="341"/>
      <c r="HM9271" s="341"/>
      <c r="HN9271" s="341"/>
    </row>
    <row r="9272" spans="220:222" x14ac:dyDescent="0.3">
      <c r="HL9272" s="341"/>
      <c r="HM9272" s="341"/>
      <c r="HN9272" s="341"/>
    </row>
    <row r="9273" spans="220:222" x14ac:dyDescent="0.3">
      <c r="HL9273" s="341"/>
      <c r="HM9273" s="341"/>
      <c r="HN9273" s="341"/>
    </row>
    <row r="9274" spans="220:222" x14ac:dyDescent="0.3">
      <c r="HL9274" s="341"/>
      <c r="HM9274" s="341"/>
      <c r="HN9274" s="341"/>
    </row>
    <row r="9275" spans="220:222" x14ac:dyDescent="0.3">
      <c r="HL9275" s="341"/>
      <c r="HM9275" s="341"/>
      <c r="HN9275" s="341"/>
    </row>
    <row r="9276" spans="220:222" x14ac:dyDescent="0.3">
      <c r="HL9276" s="341"/>
      <c r="HM9276" s="341"/>
      <c r="HN9276" s="341"/>
    </row>
    <row r="9277" spans="220:222" x14ac:dyDescent="0.3">
      <c r="HL9277" s="341"/>
      <c r="HM9277" s="341"/>
      <c r="HN9277" s="341"/>
    </row>
    <row r="9278" spans="220:222" x14ac:dyDescent="0.3">
      <c r="HL9278" s="341"/>
      <c r="HM9278" s="341"/>
      <c r="HN9278" s="341"/>
    </row>
    <row r="9279" spans="220:222" x14ac:dyDescent="0.3">
      <c r="HL9279" s="341"/>
      <c r="HM9279" s="341"/>
      <c r="HN9279" s="341"/>
    </row>
    <row r="9280" spans="220:222" x14ac:dyDescent="0.3">
      <c r="HL9280" s="341"/>
      <c r="HM9280" s="341"/>
      <c r="HN9280" s="341"/>
    </row>
    <row r="9281" spans="220:222" x14ac:dyDescent="0.3">
      <c r="HL9281" s="341"/>
      <c r="HM9281" s="341"/>
      <c r="HN9281" s="341"/>
    </row>
    <row r="9282" spans="220:222" x14ac:dyDescent="0.3">
      <c r="HL9282" s="341"/>
      <c r="HM9282" s="341"/>
      <c r="HN9282" s="341"/>
    </row>
    <row r="9283" spans="220:222" x14ac:dyDescent="0.3">
      <c r="HL9283" s="341"/>
      <c r="HM9283" s="341"/>
      <c r="HN9283" s="341"/>
    </row>
    <row r="9284" spans="220:222" x14ac:dyDescent="0.3">
      <c r="HL9284" s="341"/>
      <c r="HM9284" s="341"/>
      <c r="HN9284" s="341"/>
    </row>
    <row r="9285" spans="220:222" x14ac:dyDescent="0.3">
      <c r="HL9285" s="341"/>
      <c r="HM9285" s="341"/>
      <c r="HN9285" s="341"/>
    </row>
    <row r="9286" spans="220:222" x14ac:dyDescent="0.3">
      <c r="HL9286" s="341"/>
      <c r="HM9286" s="341"/>
      <c r="HN9286" s="341"/>
    </row>
    <row r="9287" spans="220:222" x14ac:dyDescent="0.3">
      <c r="HL9287" s="341"/>
      <c r="HM9287" s="341"/>
      <c r="HN9287" s="341"/>
    </row>
    <row r="9288" spans="220:222" x14ac:dyDescent="0.3">
      <c r="HL9288" s="341"/>
      <c r="HM9288" s="341"/>
      <c r="HN9288" s="341"/>
    </row>
    <row r="9289" spans="220:222" x14ac:dyDescent="0.3">
      <c r="HL9289" s="341"/>
      <c r="HM9289" s="341"/>
      <c r="HN9289" s="341"/>
    </row>
    <row r="9290" spans="220:222" x14ac:dyDescent="0.3">
      <c r="HL9290" s="341"/>
      <c r="HM9290" s="341"/>
      <c r="HN9290" s="341"/>
    </row>
    <row r="9291" spans="220:222" x14ac:dyDescent="0.3">
      <c r="HL9291" s="341"/>
      <c r="HM9291" s="341"/>
      <c r="HN9291" s="341"/>
    </row>
    <row r="9292" spans="220:222" x14ac:dyDescent="0.3">
      <c r="HL9292" s="341"/>
      <c r="HM9292" s="341"/>
      <c r="HN9292" s="341"/>
    </row>
    <row r="9293" spans="220:222" x14ac:dyDescent="0.3">
      <c r="HL9293" s="341"/>
      <c r="HM9293" s="341"/>
      <c r="HN9293" s="341"/>
    </row>
    <row r="9294" spans="220:222" x14ac:dyDescent="0.3">
      <c r="HL9294" s="341"/>
      <c r="HM9294" s="341"/>
      <c r="HN9294" s="341"/>
    </row>
    <row r="9295" spans="220:222" x14ac:dyDescent="0.3">
      <c r="HL9295" s="341"/>
      <c r="HM9295" s="341"/>
      <c r="HN9295" s="341"/>
    </row>
    <row r="9296" spans="220:222" x14ac:dyDescent="0.3">
      <c r="HL9296" s="341"/>
      <c r="HM9296" s="341"/>
      <c r="HN9296" s="341"/>
    </row>
    <row r="9297" spans="220:222" x14ac:dyDescent="0.3">
      <c r="HL9297" s="341"/>
      <c r="HM9297" s="341"/>
      <c r="HN9297" s="341"/>
    </row>
    <row r="9298" spans="220:222" x14ac:dyDescent="0.3">
      <c r="HL9298" s="341"/>
      <c r="HM9298" s="341"/>
      <c r="HN9298" s="341"/>
    </row>
    <row r="9299" spans="220:222" x14ac:dyDescent="0.3">
      <c r="HL9299" s="341"/>
      <c r="HM9299" s="341"/>
      <c r="HN9299" s="341"/>
    </row>
    <row r="9300" spans="220:222" x14ac:dyDescent="0.3">
      <c r="HL9300" s="341"/>
      <c r="HM9300" s="341"/>
      <c r="HN9300" s="341"/>
    </row>
    <row r="9301" spans="220:222" x14ac:dyDescent="0.3">
      <c r="HL9301" s="341"/>
      <c r="HM9301" s="341"/>
      <c r="HN9301" s="341"/>
    </row>
    <row r="9302" spans="220:222" x14ac:dyDescent="0.3">
      <c r="HL9302" s="341"/>
      <c r="HM9302" s="341"/>
      <c r="HN9302" s="341"/>
    </row>
    <row r="9303" spans="220:222" x14ac:dyDescent="0.3">
      <c r="HL9303" s="341"/>
      <c r="HM9303" s="341"/>
      <c r="HN9303" s="341"/>
    </row>
    <row r="9304" spans="220:222" x14ac:dyDescent="0.3">
      <c r="HL9304" s="341"/>
      <c r="HM9304" s="341"/>
      <c r="HN9304" s="341"/>
    </row>
    <row r="9305" spans="220:222" x14ac:dyDescent="0.3">
      <c r="HL9305" s="341"/>
      <c r="HM9305" s="341"/>
      <c r="HN9305" s="341"/>
    </row>
    <row r="9306" spans="220:222" x14ac:dyDescent="0.3">
      <c r="HL9306" s="341"/>
      <c r="HM9306" s="341"/>
      <c r="HN9306" s="341"/>
    </row>
    <row r="9307" spans="220:222" x14ac:dyDescent="0.3">
      <c r="HL9307" s="341"/>
      <c r="HM9307" s="341"/>
      <c r="HN9307" s="341"/>
    </row>
    <row r="9308" spans="220:222" x14ac:dyDescent="0.3">
      <c r="HL9308" s="341"/>
      <c r="HM9308" s="341"/>
      <c r="HN9308" s="341"/>
    </row>
    <row r="9309" spans="220:222" x14ac:dyDescent="0.3">
      <c r="HL9309" s="341"/>
      <c r="HM9309" s="341"/>
      <c r="HN9309" s="341"/>
    </row>
    <row r="9310" spans="220:222" x14ac:dyDescent="0.3">
      <c r="HL9310" s="341"/>
      <c r="HM9310" s="341"/>
      <c r="HN9310" s="341"/>
    </row>
    <row r="9311" spans="220:222" x14ac:dyDescent="0.3">
      <c r="HL9311" s="341"/>
      <c r="HM9311" s="341"/>
      <c r="HN9311" s="341"/>
    </row>
    <row r="9312" spans="220:222" x14ac:dyDescent="0.3">
      <c r="HL9312" s="341"/>
      <c r="HM9312" s="341"/>
      <c r="HN9312" s="341"/>
    </row>
    <row r="9313" spans="220:222" x14ac:dyDescent="0.3">
      <c r="HL9313" s="341"/>
      <c r="HM9313" s="341"/>
      <c r="HN9313" s="341"/>
    </row>
    <row r="9314" spans="220:222" x14ac:dyDescent="0.3">
      <c r="HL9314" s="341"/>
      <c r="HM9314" s="341"/>
      <c r="HN9314" s="341"/>
    </row>
    <row r="9315" spans="220:222" x14ac:dyDescent="0.3">
      <c r="HL9315" s="341"/>
      <c r="HM9315" s="341"/>
      <c r="HN9315" s="341"/>
    </row>
    <row r="9316" spans="220:222" x14ac:dyDescent="0.3">
      <c r="HL9316" s="341"/>
      <c r="HM9316" s="341"/>
      <c r="HN9316" s="341"/>
    </row>
    <row r="9317" spans="220:222" x14ac:dyDescent="0.3">
      <c r="HL9317" s="341"/>
      <c r="HM9317" s="341"/>
      <c r="HN9317" s="341"/>
    </row>
    <row r="9318" spans="220:222" x14ac:dyDescent="0.3">
      <c r="HL9318" s="341"/>
      <c r="HM9318" s="341"/>
      <c r="HN9318" s="341"/>
    </row>
    <row r="9319" spans="220:222" x14ac:dyDescent="0.3">
      <c r="HL9319" s="341"/>
      <c r="HM9319" s="341"/>
      <c r="HN9319" s="341"/>
    </row>
    <row r="9320" spans="220:222" x14ac:dyDescent="0.3">
      <c r="HL9320" s="341"/>
      <c r="HM9320" s="341"/>
      <c r="HN9320" s="341"/>
    </row>
    <row r="9321" spans="220:222" x14ac:dyDescent="0.3">
      <c r="HL9321" s="341"/>
      <c r="HM9321" s="341"/>
      <c r="HN9321" s="341"/>
    </row>
    <row r="9322" spans="220:222" x14ac:dyDescent="0.3">
      <c r="HL9322" s="341"/>
      <c r="HM9322" s="341"/>
      <c r="HN9322" s="341"/>
    </row>
    <row r="9323" spans="220:222" x14ac:dyDescent="0.3">
      <c r="HL9323" s="341"/>
      <c r="HM9323" s="341"/>
      <c r="HN9323" s="341"/>
    </row>
    <row r="9324" spans="220:222" x14ac:dyDescent="0.3">
      <c r="HL9324" s="341"/>
      <c r="HM9324" s="341"/>
      <c r="HN9324" s="341"/>
    </row>
    <row r="9325" spans="220:222" x14ac:dyDescent="0.3">
      <c r="HL9325" s="341"/>
      <c r="HM9325" s="341"/>
      <c r="HN9325" s="341"/>
    </row>
    <row r="9326" spans="220:222" x14ac:dyDescent="0.3">
      <c r="HL9326" s="341"/>
      <c r="HM9326" s="341"/>
      <c r="HN9326" s="341"/>
    </row>
    <row r="9327" spans="220:222" x14ac:dyDescent="0.3">
      <c r="HL9327" s="341"/>
      <c r="HM9327" s="341"/>
      <c r="HN9327" s="341"/>
    </row>
    <row r="9328" spans="220:222" x14ac:dyDescent="0.3">
      <c r="HL9328" s="341"/>
      <c r="HM9328" s="341"/>
      <c r="HN9328" s="341"/>
    </row>
    <row r="9329" spans="220:222" x14ac:dyDescent="0.3">
      <c r="HL9329" s="341"/>
      <c r="HM9329" s="341"/>
      <c r="HN9329" s="341"/>
    </row>
    <row r="9330" spans="220:222" x14ac:dyDescent="0.3">
      <c r="HL9330" s="341"/>
      <c r="HM9330" s="341"/>
      <c r="HN9330" s="341"/>
    </row>
    <row r="9331" spans="220:222" x14ac:dyDescent="0.3">
      <c r="HL9331" s="341"/>
      <c r="HM9331" s="341"/>
      <c r="HN9331" s="341"/>
    </row>
    <row r="9332" spans="220:222" x14ac:dyDescent="0.3">
      <c r="HL9332" s="341"/>
      <c r="HM9332" s="341"/>
      <c r="HN9332" s="341"/>
    </row>
    <row r="9333" spans="220:222" x14ac:dyDescent="0.3">
      <c r="HL9333" s="341"/>
      <c r="HM9333" s="341"/>
      <c r="HN9333" s="341"/>
    </row>
    <row r="9334" spans="220:222" x14ac:dyDescent="0.3">
      <c r="HL9334" s="341"/>
      <c r="HM9334" s="341"/>
      <c r="HN9334" s="341"/>
    </row>
    <row r="9335" spans="220:222" x14ac:dyDescent="0.3">
      <c r="HL9335" s="341"/>
      <c r="HM9335" s="341"/>
      <c r="HN9335" s="341"/>
    </row>
    <row r="9336" spans="220:222" x14ac:dyDescent="0.3">
      <c r="HL9336" s="341"/>
      <c r="HM9336" s="341"/>
      <c r="HN9336" s="341"/>
    </row>
    <row r="9337" spans="220:222" x14ac:dyDescent="0.3">
      <c r="HL9337" s="341"/>
      <c r="HM9337" s="341"/>
      <c r="HN9337" s="341"/>
    </row>
    <row r="9338" spans="220:222" x14ac:dyDescent="0.3">
      <c r="HL9338" s="341"/>
      <c r="HM9338" s="341"/>
      <c r="HN9338" s="341"/>
    </row>
    <row r="9339" spans="220:222" x14ac:dyDescent="0.3">
      <c r="HL9339" s="341"/>
      <c r="HM9339" s="341"/>
      <c r="HN9339" s="341"/>
    </row>
    <row r="9340" spans="220:222" x14ac:dyDescent="0.3">
      <c r="HL9340" s="341"/>
      <c r="HM9340" s="341"/>
      <c r="HN9340" s="341"/>
    </row>
    <row r="9341" spans="220:222" x14ac:dyDescent="0.3">
      <c r="HL9341" s="341"/>
      <c r="HM9341" s="341"/>
      <c r="HN9341" s="341"/>
    </row>
    <row r="9342" spans="220:222" x14ac:dyDescent="0.3">
      <c r="HL9342" s="341"/>
      <c r="HM9342" s="341"/>
      <c r="HN9342" s="341"/>
    </row>
    <row r="9343" spans="220:222" x14ac:dyDescent="0.3">
      <c r="HL9343" s="341"/>
      <c r="HM9343" s="341"/>
      <c r="HN9343" s="341"/>
    </row>
    <row r="9344" spans="220:222" x14ac:dyDescent="0.3">
      <c r="HL9344" s="341"/>
      <c r="HM9344" s="341"/>
      <c r="HN9344" s="341"/>
    </row>
    <row r="9345" spans="220:222" x14ac:dyDescent="0.3">
      <c r="HL9345" s="341"/>
      <c r="HM9345" s="341"/>
      <c r="HN9345" s="341"/>
    </row>
    <row r="9346" spans="220:222" x14ac:dyDescent="0.3">
      <c r="HL9346" s="341"/>
      <c r="HM9346" s="341"/>
      <c r="HN9346" s="341"/>
    </row>
    <row r="9347" spans="220:222" x14ac:dyDescent="0.3">
      <c r="HL9347" s="341"/>
      <c r="HM9347" s="341"/>
      <c r="HN9347" s="341"/>
    </row>
    <row r="9348" spans="220:222" x14ac:dyDescent="0.3">
      <c r="HL9348" s="341"/>
      <c r="HM9348" s="341"/>
      <c r="HN9348" s="341"/>
    </row>
    <row r="9349" spans="220:222" x14ac:dyDescent="0.3">
      <c r="HL9349" s="341"/>
      <c r="HM9349" s="341"/>
      <c r="HN9349" s="341"/>
    </row>
    <row r="9350" spans="220:222" x14ac:dyDescent="0.3">
      <c r="HL9350" s="341"/>
      <c r="HM9350" s="341"/>
      <c r="HN9350" s="341"/>
    </row>
    <row r="9351" spans="220:222" x14ac:dyDescent="0.3">
      <c r="HL9351" s="341"/>
      <c r="HM9351" s="341"/>
      <c r="HN9351" s="341"/>
    </row>
    <row r="9352" spans="220:222" x14ac:dyDescent="0.3">
      <c r="HL9352" s="341"/>
      <c r="HM9352" s="341"/>
      <c r="HN9352" s="341"/>
    </row>
    <row r="9353" spans="220:222" x14ac:dyDescent="0.3">
      <c r="HL9353" s="341"/>
      <c r="HM9353" s="341"/>
      <c r="HN9353" s="341"/>
    </row>
    <row r="9354" spans="220:222" x14ac:dyDescent="0.3">
      <c r="HL9354" s="341"/>
      <c r="HM9354" s="341"/>
      <c r="HN9354" s="341"/>
    </row>
    <row r="9355" spans="220:222" x14ac:dyDescent="0.3">
      <c r="HL9355" s="341"/>
      <c r="HM9355" s="341"/>
      <c r="HN9355" s="341"/>
    </row>
    <row r="9356" spans="220:222" x14ac:dyDescent="0.3">
      <c r="HL9356" s="341"/>
      <c r="HM9356" s="341"/>
      <c r="HN9356" s="341"/>
    </row>
    <row r="9357" spans="220:222" x14ac:dyDescent="0.3">
      <c r="HL9357" s="341"/>
      <c r="HM9357" s="341"/>
      <c r="HN9357" s="341"/>
    </row>
    <row r="9358" spans="220:222" x14ac:dyDescent="0.3">
      <c r="HL9358" s="341"/>
      <c r="HM9358" s="341"/>
      <c r="HN9358" s="341"/>
    </row>
    <row r="9359" spans="220:222" x14ac:dyDescent="0.3">
      <c r="HL9359" s="341"/>
      <c r="HM9359" s="341"/>
      <c r="HN9359" s="341"/>
    </row>
    <row r="9360" spans="220:222" x14ac:dyDescent="0.3">
      <c r="HL9360" s="341"/>
      <c r="HM9360" s="341"/>
      <c r="HN9360" s="341"/>
    </row>
    <row r="9361" spans="220:222" x14ac:dyDescent="0.3">
      <c r="HL9361" s="341"/>
      <c r="HM9361" s="341"/>
      <c r="HN9361" s="341"/>
    </row>
    <row r="9362" spans="220:222" x14ac:dyDescent="0.3">
      <c r="HL9362" s="341"/>
      <c r="HM9362" s="341"/>
      <c r="HN9362" s="341"/>
    </row>
    <row r="9363" spans="220:222" x14ac:dyDescent="0.3">
      <c r="HL9363" s="341"/>
      <c r="HM9363" s="341"/>
      <c r="HN9363" s="341"/>
    </row>
    <row r="9364" spans="220:222" x14ac:dyDescent="0.3">
      <c r="HL9364" s="341"/>
      <c r="HM9364" s="341"/>
      <c r="HN9364" s="341"/>
    </row>
    <row r="9365" spans="220:222" x14ac:dyDescent="0.3">
      <c r="HL9365" s="341"/>
      <c r="HM9365" s="341"/>
      <c r="HN9365" s="341"/>
    </row>
    <row r="9366" spans="220:222" x14ac:dyDescent="0.3">
      <c r="HL9366" s="341"/>
      <c r="HM9366" s="341"/>
      <c r="HN9366" s="341"/>
    </row>
    <row r="9367" spans="220:222" x14ac:dyDescent="0.3">
      <c r="HL9367" s="341"/>
      <c r="HM9367" s="341"/>
      <c r="HN9367" s="341"/>
    </row>
    <row r="9368" spans="220:222" x14ac:dyDescent="0.3">
      <c r="HL9368" s="341"/>
      <c r="HM9368" s="341"/>
      <c r="HN9368" s="341"/>
    </row>
    <row r="9369" spans="220:222" x14ac:dyDescent="0.3">
      <c r="HL9369" s="341"/>
      <c r="HM9369" s="341"/>
      <c r="HN9369" s="341"/>
    </row>
    <row r="9370" spans="220:222" x14ac:dyDescent="0.3">
      <c r="HL9370" s="341"/>
      <c r="HM9370" s="341"/>
      <c r="HN9370" s="341"/>
    </row>
    <row r="9371" spans="220:222" x14ac:dyDescent="0.3">
      <c r="HL9371" s="341"/>
      <c r="HM9371" s="341"/>
      <c r="HN9371" s="341"/>
    </row>
    <row r="9372" spans="220:222" x14ac:dyDescent="0.3">
      <c r="HL9372" s="341"/>
      <c r="HM9372" s="341"/>
      <c r="HN9372" s="341"/>
    </row>
    <row r="9373" spans="220:222" x14ac:dyDescent="0.3">
      <c r="HL9373" s="341"/>
      <c r="HM9373" s="341"/>
      <c r="HN9373" s="341"/>
    </row>
    <row r="9374" spans="220:222" x14ac:dyDescent="0.3">
      <c r="HL9374" s="341"/>
      <c r="HM9374" s="341"/>
      <c r="HN9374" s="341"/>
    </row>
    <row r="9375" spans="220:222" x14ac:dyDescent="0.3">
      <c r="HL9375" s="341"/>
      <c r="HM9375" s="341"/>
      <c r="HN9375" s="341"/>
    </row>
    <row r="9376" spans="220:222" x14ac:dyDescent="0.3">
      <c r="HL9376" s="341"/>
      <c r="HM9376" s="341"/>
      <c r="HN9376" s="341"/>
    </row>
    <row r="9377" spans="220:222" x14ac:dyDescent="0.3">
      <c r="HL9377" s="341"/>
      <c r="HM9377" s="341"/>
      <c r="HN9377" s="341"/>
    </row>
    <row r="9378" spans="220:222" x14ac:dyDescent="0.3">
      <c r="HL9378" s="341"/>
      <c r="HM9378" s="341"/>
      <c r="HN9378" s="341"/>
    </row>
    <row r="9379" spans="220:222" x14ac:dyDescent="0.3">
      <c r="HL9379" s="341"/>
      <c r="HM9379" s="341"/>
      <c r="HN9379" s="341"/>
    </row>
    <row r="9380" spans="220:222" x14ac:dyDescent="0.3">
      <c r="HL9380" s="341"/>
      <c r="HM9380" s="341"/>
      <c r="HN9380" s="341"/>
    </row>
    <row r="9381" spans="220:222" x14ac:dyDescent="0.3">
      <c r="HL9381" s="341"/>
      <c r="HM9381" s="341"/>
      <c r="HN9381" s="341"/>
    </row>
    <row r="9382" spans="220:222" x14ac:dyDescent="0.3">
      <c r="HL9382" s="341"/>
      <c r="HM9382" s="341"/>
      <c r="HN9382" s="341"/>
    </row>
    <row r="9383" spans="220:222" x14ac:dyDescent="0.3">
      <c r="HL9383" s="341"/>
      <c r="HM9383" s="341"/>
      <c r="HN9383" s="341"/>
    </row>
    <row r="9384" spans="220:222" x14ac:dyDescent="0.3">
      <c r="HL9384" s="341"/>
      <c r="HM9384" s="341"/>
      <c r="HN9384" s="341"/>
    </row>
    <row r="9385" spans="220:222" x14ac:dyDescent="0.3">
      <c r="HL9385" s="341"/>
      <c r="HM9385" s="341"/>
      <c r="HN9385" s="341"/>
    </row>
    <row r="9386" spans="220:222" x14ac:dyDescent="0.3">
      <c r="HL9386" s="341"/>
      <c r="HM9386" s="341"/>
      <c r="HN9386" s="341"/>
    </row>
    <row r="9387" spans="220:222" x14ac:dyDescent="0.3">
      <c r="HL9387" s="341"/>
      <c r="HM9387" s="341"/>
      <c r="HN9387" s="341"/>
    </row>
    <row r="9388" spans="220:222" x14ac:dyDescent="0.3">
      <c r="HL9388" s="341"/>
      <c r="HM9388" s="341"/>
      <c r="HN9388" s="341"/>
    </row>
    <row r="9389" spans="220:222" x14ac:dyDescent="0.3">
      <c r="HL9389" s="341"/>
      <c r="HM9389" s="341"/>
      <c r="HN9389" s="341"/>
    </row>
    <row r="9390" spans="220:222" x14ac:dyDescent="0.3">
      <c r="HL9390" s="341"/>
      <c r="HM9390" s="341"/>
      <c r="HN9390" s="341"/>
    </row>
    <row r="9391" spans="220:222" x14ac:dyDescent="0.3">
      <c r="HL9391" s="341"/>
      <c r="HM9391" s="341"/>
      <c r="HN9391" s="341"/>
    </row>
    <row r="9392" spans="220:222" x14ac:dyDescent="0.3">
      <c r="HL9392" s="341"/>
      <c r="HM9392" s="341"/>
      <c r="HN9392" s="341"/>
    </row>
    <row r="9393" spans="220:222" x14ac:dyDescent="0.3">
      <c r="HL9393" s="341"/>
      <c r="HM9393" s="341"/>
      <c r="HN9393" s="341"/>
    </row>
    <row r="9394" spans="220:222" x14ac:dyDescent="0.3">
      <c r="HL9394" s="341"/>
      <c r="HM9394" s="341"/>
      <c r="HN9394" s="341"/>
    </row>
    <row r="9395" spans="220:222" x14ac:dyDescent="0.3">
      <c r="HL9395" s="341"/>
      <c r="HM9395" s="341"/>
      <c r="HN9395" s="341"/>
    </row>
    <row r="9396" spans="220:222" x14ac:dyDescent="0.3">
      <c r="HL9396" s="341"/>
      <c r="HM9396" s="341"/>
      <c r="HN9396" s="341"/>
    </row>
    <row r="9397" spans="220:222" x14ac:dyDescent="0.3">
      <c r="HL9397" s="341"/>
      <c r="HM9397" s="341"/>
      <c r="HN9397" s="341"/>
    </row>
    <row r="9398" spans="220:222" x14ac:dyDescent="0.3">
      <c r="HL9398" s="341"/>
      <c r="HM9398" s="341"/>
      <c r="HN9398" s="341"/>
    </row>
    <row r="9399" spans="220:222" x14ac:dyDescent="0.3">
      <c r="HL9399" s="341"/>
      <c r="HM9399" s="341"/>
      <c r="HN9399" s="341"/>
    </row>
    <row r="9400" spans="220:222" x14ac:dyDescent="0.3">
      <c r="HL9400" s="341"/>
      <c r="HM9400" s="341"/>
      <c r="HN9400" s="341"/>
    </row>
    <row r="9401" spans="220:222" x14ac:dyDescent="0.3">
      <c r="HL9401" s="341"/>
      <c r="HM9401" s="341"/>
      <c r="HN9401" s="341"/>
    </row>
    <row r="9402" spans="220:222" x14ac:dyDescent="0.3">
      <c r="HL9402" s="341"/>
      <c r="HM9402" s="341"/>
      <c r="HN9402" s="341"/>
    </row>
    <row r="9403" spans="220:222" x14ac:dyDescent="0.3">
      <c r="HL9403" s="341"/>
      <c r="HM9403" s="341"/>
      <c r="HN9403" s="341"/>
    </row>
    <row r="9404" spans="220:222" x14ac:dyDescent="0.3">
      <c r="HL9404" s="341"/>
      <c r="HM9404" s="341"/>
      <c r="HN9404" s="341"/>
    </row>
    <row r="9405" spans="220:222" x14ac:dyDescent="0.3">
      <c r="HL9405" s="341"/>
      <c r="HM9405" s="341"/>
      <c r="HN9405" s="341"/>
    </row>
    <row r="9406" spans="220:222" x14ac:dyDescent="0.3">
      <c r="HL9406" s="341"/>
      <c r="HM9406" s="341"/>
      <c r="HN9406" s="341"/>
    </row>
    <row r="9407" spans="220:222" x14ac:dyDescent="0.3">
      <c r="HL9407" s="341"/>
      <c r="HM9407" s="341"/>
      <c r="HN9407" s="341"/>
    </row>
    <row r="9408" spans="220:222" x14ac:dyDescent="0.3">
      <c r="HL9408" s="341"/>
      <c r="HM9408" s="341"/>
      <c r="HN9408" s="341"/>
    </row>
    <row r="9409" spans="220:222" x14ac:dyDescent="0.3">
      <c r="HL9409" s="341"/>
      <c r="HM9409" s="341"/>
      <c r="HN9409" s="341"/>
    </row>
    <row r="9410" spans="220:222" x14ac:dyDescent="0.3">
      <c r="HL9410" s="341"/>
      <c r="HM9410" s="341"/>
      <c r="HN9410" s="341"/>
    </row>
    <row r="9411" spans="220:222" x14ac:dyDescent="0.3">
      <c r="HL9411" s="341"/>
      <c r="HM9411" s="341"/>
      <c r="HN9411" s="341"/>
    </row>
    <row r="9412" spans="220:222" x14ac:dyDescent="0.3">
      <c r="HL9412" s="341"/>
      <c r="HM9412" s="341"/>
      <c r="HN9412" s="341"/>
    </row>
    <row r="9413" spans="220:222" x14ac:dyDescent="0.3">
      <c r="HL9413" s="341"/>
      <c r="HM9413" s="341"/>
      <c r="HN9413" s="341"/>
    </row>
    <row r="9414" spans="220:222" x14ac:dyDescent="0.3">
      <c r="HL9414" s="341"/>
      <c r="HM9414" s="341"/>
      <c r="HN9414" s="341"/>
    </row>
    <row r="9415" spans="220:222" x14ac:dyDescent="0.3">
      <c r="HL9415" s="341"/>
      <c r="HM9415" s="341"/>
      <c r="HN9415" s="341"/>
    </row>
    <row r="9416" spans="220:222" x14ac:dyDescent="0.3">
      <c r="HL9416" s="341"/>
      <c r="HM9416" s="341"/>
      <c r="HN9416" s="341"/>
    </row>
    <row r="9417" spans="220:222" x14ac:dyDescent="0.3">
      <c r="HL9417" s="341"/>
      <c r="HM9417" s="341"/>
      <c r="HN9417" s="341"/>
    </row>
    <row r="9418" spans="220:222" x14ac:dyDescent="0.3">
      <c r="HL9418" s="341"/>
      <c r="HM9418" s="341"/>
      <c r="HN9418" s="341"/>
    </row>
    <row r="9419" spans="220:222" x14ac:dyDescent="0.3">
      <c r="HL9419" s="341"/>
      <c r="HM9419" s="341"/>
      <c r="HN9419" s="341"/>
    </row>
    <row r="9420" spans="220:222" x14ac:dyDescent="0.3">
      <c r="HL9420" s="341"/>
      <c r="HM9420" s="341"/>
      <c r="HN9420" s="341"/>
    </row>
    <row r="9421" spans="220:222" x14ac:dyDescent="0.3">
      <c r="HL9421" s="341"/>
      <c r="HM9421" s="341"/>
      <c r="HN9421" s="341"/>
    </row>
    <row r="9422" spans="220:222" x14ac:dyDescent="0.3">
      <c r="HL9422" s="341"/>
      <c r="HM9422" s="341"/>
      <c r="HN9422" s="341"/>
    </row>
    <row r="9423" spans="220:222" x14ac:dyDescent="0.3">
      <c r="HL9423" s="341"/>
      <c r="HM9423" s="341"/>
      <c r="HN9423" s="341"/>
    </row>
    <row r="9424" spans="220:222" x14ac:dyDescent="0.3">
      <c r="HL9424" s="341"/>
      <c r="HM9424" s="341"/>
      <c r="HN9424" s="341"/>
    </row>
    <row r="9425" spans="220:222" x14ac:dyDescent="0.3">
      <c r="HL9425" s="341"/>
      <c r="HM9425" s="341"/>
      <c r="HN9425" s="341"/>
    </row>
    <row r="9426" spans="220:222" x14ac:dyDescent="0.3">
      <c r="HL9426" s="341"/>
      <c r="HM9426" s="341"/>
      <c r="HN9426" s="341"/>
    </row>
    <row r="9427" spans="220:222" x14ac:dyDescent="0.3">
      <c r="HL9427" s="341"/>
      <c r="HM9427" s="341"/>
      <c r="HN9427" s="341"/>
    </row>
    <row r="9428" spans="220:222" x14ac:dyDescent="0.3">
      <c r="HL9428" s="341"/>
      <c r="HM9428" s="341"/>
      <c r="HN9428" s="341"/>
    </row>
    <row r="9429" spans="220:222" x14ac:dyDescent="0.3">
      <c r="HL9429" s="341"/>
      <c r="HM9429" s="341"/>
      <c r="HN9429" s="341"/>
    </row>
    <row r="9430" spans="220:222" x14ac:dyDescent="0.3">
      <c r="HL9430" s="341"/>
      <c r="HM9430" s="341"/>
      <c r="HN9430" s="341"/>
    </row>
    <row r="9431" spans="220:222" x14ac:dyDescent="0.3">
      <c r="HL9431" s="341"/>
      <c r="HM9431" s="341"/>
      <c r="HN9431" s="341"/>
    </row>
    <row r="9432" spans="220:222" x14ac:dyDescent="0.3">
      <c r="HL9432" s="341"/>
      <c r="HM9432" s="341"/>
      <c r="HN9432" s="341"/>
    </row>
    <row r="9433" spans="220:222" x14ac:dyDescent="0.3">
      <c r="HL9433" s="341"/>
      <c r="HM9433" s="341"/>
      <c r="HN9433" s="341"/>
    </row>
    <row r="9434" spans="220:222" x14ac:dyDescent="0.3">
      <c r="HL9434" s="341"/>
      <c r="HM9434" s="341"/>
      <c r="HN9434" s="341"/>
    </row>
    <row r="9435" spans="220:222" x14ac:dyDescent="0.3">
      <c r="HL9435" s="341"/>
      <c r="HM9435" s="341"/>
      <c r="HN9435" s="341"/>
    </row>
    <row r="9436" spans="220:222" x14ac:dyDescent="0.3">
      <c r="HL9436" s="341"/>
      <c r="HM9436" s="341"/>
      <c r="HN9436" s="341"/>
    </row>
    <row r="9437" spans="220:222" x14ac:dyDescent="0.3">
      <c r="HL9437" s="341"/>
      <c r="HM9437" s="341"/>
      <c r="HN9437" s="341"/>
    </row>
    <row r="9438" spans="220:222" x14ac:dyDescent="0.3">
      <c r="HL9438" s="341"/>
      <c r="HM9438" s="341"/>
      <c r="HN9438" s="341"/>
    </row>
    <row r="9439" spans="220:222" x14ac:dyDescent="0.3">
      <c r="HL9439" s="341"/>
      <c r="HM9439" s="341"/>
      <c r="HN9439" s="341"/>
    </row>
    <row r="9440" spans="220:222" x14ac:dyDescent="0.3">
      <c r="HL9440" s="341"/>
      <c r="HM9440" s="341"/>
      <c r="HN9440" s="341"/>
    </row>
    <row r="9441" spans="220:222" x14ac:dyDescent="0.3">
      <c r="HL9441" s="341"/>
      <c r="HM9441" s="341"/>
      <c r="HN9441" s="341"/>
    </row>
    <row r="9442" spans="220:222" x14ac:dyDescent="0.3">
      <c r="HL9442" s="341"/>
      <c r="HM9442" s="341"/>
      <c r="HN9442" s="341"/>
    </row>
    <row r="9443" spans="220:222" x14ac:dyDescent="0.3">
      <c r="HL9443" s="341"/>
      <c r="HM9443" s="341"/>
      <c r="HN9443" s="341"/>
    </row>
    <row r="9444" spans="220:222" x14ac:dyDescent="0.3">
      <c r="HL9444" s="341"/>
      <c r="HM9444" s="341"/>
      <c r="HN9444" s="341"/>
    </row>
    <row r="9445" spans="220:222" x14ac:dyDescent="0.3">
      <c r="HL9445" s="341"/>
      <c r="HM9445" s="341"/>
      <c r="HN9445" s="341"/>
    </row>
    <row r="9446" spans="220:222" x14ac:dyDescent="0.3">
      <c r="HL9446" s="341"/>
      <c r="HM9446" s="341"/>
      <c r="HN9446" s="341"/>
    </row>
    <row r="9447" spans="220:222" x14ac:dyDescent="0.3">
      <c r="HL9447" s="341"/>
      <c r="HM9447" s="341"/>
      <c r="HN9447" s="341"/>
    </row>
    <row r="9448" spans="220:222" x14ac:dyDescent="0.3">
      <c r="HL9448" s="341"/>
      <c r="HM9448" s="341"/>
      <c r="HN9448" s="341"/>
    </row>
    <row r="9449" spans="220:222" x14ac:dyDescent="0.3">
      <c r="HL9449" s="341"/>
      <c r="HM9449" s="341"/>
      <c r="HN9449" s="341"/>
    </row>
    <row r="9450" spans="220:222" x14ac:dyDescent="0.3">
      <c r="HL9450" s="341"/>
      <c r="HM9450" s="341"/>
      <c r="HN9450" s="341"/>
    </row>
    <row r="9451" spans="220:222" x14ac:dyDescent="0.3">
      <c r="HL9451" s="341"/>
      <c r="HM9451" s="341"/>
      <c r="HN9451" s="341"/>
    </row>
    <row r="9452" spans="220:222" x14ac:dyDescent="0.3">
      <c r="HL9452" s="341"/>
      <c r="HM9452" s="341"/>
      <c r="HN9452" s="341"/>
    </row>
    <row r="9453" spans="220:222" x14ac:dyDescent="0.3">
      <c r="HL9453" s="341"/>
      <c r="HM9453" s="341"/>
      <c r="HN9453" s="341"/>
    </row>
    <row r="9454" spans="220:222" x14ac:dyDescent="0.3">
      <c r="HL9454" s="341"/>
      <c r="HM9454" s="341"/>
      <c r="HN9454" s="341"/>
    </row>
    <row r="9455" spans="220:222" x14ac:dyDescent="0.3">
      <c r="HL9455" s="341"/>
      <c r="HM9455" s="341"/>
      <c r="HN9455" s="341"/>
    </row>
    <row r="9456" spans="220:222" x14ac:dyDescent="0.3">
      <c r="HL9456" s="341"/>
      <c r="HM9456" s="341"/>
      <c r="HN9456" s="341"/>
    </row>
    <row r="9457" spans="220:222" x14ac:dyDescent="0.3">
      <c r="HL9457" s="341"/>
      <c r="HM9457" s="341"/>
      <c r="HN9457" s="341"/>
    </row>
    <row r="9458" spans="220:222" x14ac:dyDescent="0.3">
      <c r="HL9458" s="341"/>
      <c r="HM9458" s="341"/>
      <c r="HN9458" s="341"/>
    </row>
    <row r="9459" spans="220:222" x14ac:dyDescent="0.3">
      <c r="HL9459" s="341"/>
      <c r="HM9459" s="341"/>
      <c r="HN9459" s="341"/>
    </row>
    <row r="9460" spans="220:222" x14ac:dyDescent="0.3">
      <c r="HL9460" s="341"/>
      <c r="HM9460" s="341"/>
      <c r="HN9460" s="341"/>
    </row>
    <row r="9461" spans="220:222" x14ac:dyDescent="0.3">
      <c r="HL9461" s="341"/>
      <c r="HM9461" s="341"/>
      <c r="HN9461" s="341"/>
    </row>
    <row r="9462" spans="220:222" x14ac:dyDescent="0.3">
      <c r="HL9462" s="341"/>
      <c r="HM9462" s="341"/>
      <c r="HN9462" s="341"/>
    </row>
    <row r="9463" spans="220:222" x14ac:dyDescent="0.3">
      <c r="HL9463" s="341"/>
      <c r="HM9463" s="341"/>
      <c r="HN9463" s="341"/>
    </row>
    <row r="9464" spans="220:222" x14ac:dyDescent="0.3">
      <c r="HL9464" s="341"/>
      <c r="HM9464" s="341"/>
      <c r="HN9464" s="341"/>
    </row>
    <row r="9465" spans="220:222" x14ac:dyDescent="0.3">
      <c r="HL9465" s="341"/>
      <c r="HM9465" s="341"/>
      <c r="HN9465" s="341"/>
    </row>
    <row r="9466" spans="220:222" x14ac:dyDescent="0.3">
      <c r="HL9466" s="341"/>
      <c r="HM9466" s="341"/>
      <c r="HN9466" s="341"/>
    </row>
    <row r="9467" spans="220:222" x14ac:dyDescent="0.3">
      <c r="HL9467" s="341"/>
      <c r="HM9467" s="341"/>
      <c r="HN9467" s="341"/>
    </row>
    <row r="9468" spans="220:222" x14ac:dyDescent="0.3">
      <c r="HL9468" s="341"/>
      <c r="HM9468" s="341"/>
      <c r="HN9468" s="341"/>
    </row>
    <row r="9469" spans="220:222" x14ac:dyDescent="0.3">
      <c r="HL9469" s="341"/>
      <c r="HM9469" s="341"/>
      <c r="HN9469" s="341"/>
    </row>
    <row r="9470" spans="220:222" x14ac:dyDescent="0.3">
      <c r="HL9470" s="341"/>
      <c r="HM9470" s="341"/>
      <c r="HN9470" s="341"/>
    </row>
    <row r="9471" spans="220:222" x14ac:dyDescent="0.3">
      <c r="HL9471" s="341"/>
      <c r="HM9471" s="341"/>
      <c r="HN9471" s="341"/>
    </row>
    <row r="9472" spans="220:222" x14ac:dyDescent="0.3">
      <c r="HL9472" s="341"/>
      <c r="HM9472" s="341"/>
      <c r="HN9472" s="341"/>
    </row>
    <row r="9473" spans="220:222" x14ac:dyDescent="0.3">
      <c r="HL9473" s="341"/>
      <c r="HM9473" s="341"/>
      <c r="HN9473" s="341"/>
    </row>
    <row r="9474" spans="220:222" x14ac:dyDescent="0.3">
      <c r="HL9474" s="341"/>
      <c r="HM9474" s="341"/>
      <c r="HN9474" s="341"/>
    </row>
    <row r="9475" spans="220:222" x14ac:dyDescent="0.3">
      <c r="HL9475" s="341"/>
      <c r="HM9475" s="341"/>
      <c r="HN9475" s="341"/>
    </row>
    <row r="9476" spans="220:222" x14ac:dyDescent="0.3">
      <c r="HL9476" s="341"/>
      <c r="HM9476" s="341"/>
      <c r="HN9476" s="341"/>
    </row>
    <row r="9477" spans="220:222" x14ac:dyDescent="0.3">
      <c r="HL9477" s="341"/>
      <c r="HM9477" s="341"/>
      <c r="HN9477" s="341"/>
    </row>
    <row r="9478" spans="220:222" x14ac:dyDescent="0.3">
      <c r="HL9478" s="341"/>
      <c r="HM9478" s="341"/>
      <c r="HN9478" s="341"/>
    </row>
    <row r="9479" spans="220:222" x14ac:dyDescent="0.3">
      <c r="HL9479" s="341"/>
      <c r="HM9479" s="341"/>
      <c r="HN9479" s="341"/>
    </row>
    <row r="9480" spans="220:222" x14ac:dyDescent="0.3">
      <c r="HL9480" s="341"/>
      <c r="HM9480" s="341"/>
      <c r="HN9480" s="341"/>
    </row>
    <row r="9481" spans="220:222" x14ac:dyDescent="0.3">
      <c r="HL9481" s="341"/>
      <c r="HM9481" s="341"/>
      <c r="HN9481" s="341"/>
    </row>
    <row r="9482" spans="220:222" x14ac:dyDescent="0.3">
      <c r="HL9482" s="341"/>
      <c r="HM9482" s="341"/>
      <c r="HN9482" s="341"/>
    </row>
    <row r="9483" spans="220:222" x14ac:dyDescent="0.3">
      <c r="HL9483" s="341"/>
      <c r="HM9483" s="341"/>
      <c r="HN9483" s="341"/>
    </row>
    <row r="9484" spans="220:222" x14ac:dyDescent="0.3">
      <c r="HL9484" s="341"/>
      <c r="HM9484" s="341"/>
      <c r="HN9484" s="341"/>
    </row>
    <row r="9485" spans="220:222" x14ac:dyDescent="0.3">
      <c r="HL9485" s="341"/>
      <c r="HM9485" s="341"/>
      <c r="HN9485" s="341"/>
    </row>
    <row r="9486" spans="220:222" x14ac:dyDescent="0.3">
      <c r="HL9486" s="341"/>
      <c r="HM9486" s="341"/>
      <c r="HN9486" s="341"/>
    </row>
    <row r="9487" spans="220:222" x14ac:dyDescent="0.3">
      <c r="HL9487" s="341"/>
      <c r="HM9487" s="341"/>
      <c r="HN9487" s="341"/>
    </row>
    <row r="9488" spans="220:222" x14ac:dyDescent="0.3">
      <c r="HL9488" s="341"/>
      <c r="HM9488" s="341"/>
      <c r="HN9488" s="341"/>
    </row>
    <row r="9489" spans="220:222" x14ac:dyDescent="0.3">
      <c r="HL9489" s="341"/>
      <c r="HM9489" s="341"/>
      <c r="HN9489" s="341"/>
    </row>
    <row r="9490" spans="220:222" x14ac:dyDescent="0.3">
      <c r="HL9490" s="341"/>
      <c r="HM9490" s="341"/>
      <c r="HN9490" s="341"/>
    </row>
    <row r="9491" spans="220:222" x14ac:dyDescent="0.3">
      <c r="HL9491" s="341"/>
      <c r="HM9491" s="341"/>
      <c r="HN9491" s="341"/>
    </row>
    <row r="9492" spans="220:222" x14ac:dyDescent="0.3">
      <c r="HL9492" s="341"/>
      <c r="HM9492" s="341"/>
      <c r="HN9492" s="341"/>
    </row>
    <row r="9493" spans="220:222" x14ac:dyDescent="0.3">
      <c r="HL9493" s="341"/>
      <c r="HM9493" s="341"/>
      <c r="HN9493" s="341"/>
    </row>
    <row r="9494" spans="220:222" x14ac:dyDescent="0.3">
      <c r="HL9494" s="341"/>
      <c r="HM9494" s="341"/>
      <c r="HN9494" s="341"/>
    </row>
    <row r="9495" spans="220:222" x14ac:dyDescent="0.3">
      <c r="HL9495" s="341"/>
      <c r="HM9495" s="341"/>
      <c r="HN9495" s="341"/>
    </row>
    <row r="9496" spans="220:222" x14ac:dyDescent="0.3">
      <c r="HL9496" s="341"/>
      <c r="HM9496" s="341"/>
      <c r="HN9496" s="341"/>
    </row>
    <row r="9497" spans="220:222" x14ac:dyDescent="0.3">
      <c r="HL9497" s="341"/>
      <c r="HM9497" s="341"/>
      <c r="HN9497" s="341"/>
    </row>
    <row r="9498" spans="220:222" x14ac:dyDescent="0.3">
      <c r="HL9498" s="341"/>
      <c r="HM9498" s="341"/>
      <c r="HN9498" s="341"/>
    </row>
    <row r="9499" spans="220:222" x14ac:dyDescent="0.3">
      <c r="HL9499" s="341"/>
      <c r="HM9499" s="341"/>
      <c r="HN9499" s="341"/>
    </row>
    <row r="9500" spans="220:222" x14ac:dyDescent="0.3">
      <c r="HL9500" s="341"/>
      <c r="HM9500" s="341"/>
      <c r="HN9500" s="341"/>
    </row>
    <row r="9501" spans="220:222" x14ac:dyDescent="0.3">
      <c r="HL9501" s="341"/>
      <c r="HM9501" s="341"/>
      <c r="HN9501" s="341"/>
    </row>
    <row r="9502" spans="220:222" x14ac:dyDescent="0.3">
      <c r="HL9502" s="341"/>
      <c r="HM9502" s="341"/>
      <c r="HN9502" s="341"/>
    </row>
    <row r="9503" spans="220:222" x14ac:dyDescent="0.3">
      <c r="HL9503" s="341"/>
      <c r="HM9503" s="341"/>
      <c r="HN9503" s="341"/>
    </row>
    <row r="9504" spans="220:222" x14ac:dyDescent="0.3">
      <c r="HL9504" s="341"/>
      <c r="HM9504" s="341"/>
      <c r="HN9504" s="341"/>
    </row>
    <row r="9505" spans="220:222" x14ac:dyDescent="0.3">
      <c r="HL9505" s="341"/>
      <c r="HM9505" s="341"/>
      <c r="HN9505" s="341"/>
    </row>
    <row r="9506" spans="220:222" x14ac:dyDescent="0.3">
      <c r="HL9506" s="341"/>
      <c r="HM9506" s="341"/>
      <c r="HN9506" s="341"/>
    </row>
    <row r="9507" spans="220:222" x14ac:dyDescent="0.3">
      <c r="HL9507" s="341"/>
      <c r="HM9507" s="341"/>
      <c r="HN9507" s="341"/>
    </row>
    <row r="9508" spans="220:222" x14ac:dyDescent="0.3">
      <c r="HL9508" s="341"/>
      <c r="HM9508" s="341"/>
      <c r="HN9508" s="341"/>
    </row>
    <row r="9509" spans="220:222" x14ac:dyDescent="0.3">
      <c r="HL9509" s="341"/>
      <c r="HM9509" s="341"/>
      <c r="HN9509" s="341"/>
    </row>
    <row r="9510" spans="220:222" x14ac:dyDescent="0.3">
      <c r="HL9510" s="341"/>
      <c r="HM9510" s="341"/>
      <c r="HN9510" s="341"/>
    </row>
    <row r="9511" spans="220:222" x14ac:dyDescent="0.3">
      <c r="HL9511" s="341"/>
      <c r="HM9511" s="341"/>
      <c r="HN9511" s="341"/>
    </row>
    <row r="9512" spans="220:222" x14ac:dyDescent="0.3">
      <c r="HL9512" s="341"/>
      <c r="HM9512" s="341"/>
      <c r="HN9512" s="341"/>
    </row>
    <row r="9513" spans="220:222" x14ac:dyDescent="0.3">
      <c r="HL9513" s="341"/>
      <c r="HM9513" s="341"/>
      <c r="HN9513" s="341"/>
    </row>
    <row r="9514" spans="220:222" x14ac:dyDescent="0.3">
      <c r="HL9514" s="341"/>
      <c r="HM9514" s="341"/>
      <c r="HN9514" s="341"/>
    </row>
    <row r="9515" spans="220:222" x14ac:dyDescent="0.3">
      <c r="HL9515" s="341"/>
      <c r="HM9515" s="341"/>
      <c r="HN9515" s="341"/>
    </row>
    <row r="9516" spans="220:222" x14ac:dyDescent="0.3">
      <c r="HL9516" s="341"/>
      <c r="HM9516" s="341"/>
      <c r="HN9516" s="341"/>
    </row>
    <row r="9517" spans="220:222" x14ac:dyDescent="0.3">
      <c r="HL9517" s="341"/>
      <c r="HM9517" s="341"/>
      <c r="HN9517" s="341"/>
    </row>
    <row r="9518" spans="220:222" x14ac:dyDescent="0.3">
      <c r="HL9518" s="341"/>
      <c r="HM9518" s="341"/>
      <c r="HN9518" s="341"/>
    </row>
    <row r="9519" spans="220:222" x14ac:dyDescent="0.3">
      <c r="HL9519" s="341"/>
      <c r="HM9519" s="341"/>
      <c r="HN9519" s="341"/>
    </row>
    <row r="9520" spans="220:222" x14ac:dyDescent="0.3">
      <c r="HL9520" s="341"/>
      <c r="HM9520" s="341"/>
      <c r="HN9520" s="341"/>
    </row>
    <row r="9521" spans="220:222" x14ac:dyDescent="0.3">
      <c r="HL9521" s="341"/>
      <c r="HM9521" s="341"/>
      <c r="HN9521" s="341"/>
    </row>
    <row r="9522" spans="220:222" x14ac:dyDescent="0.3">
      <c r="HL9522" s="341"/>
      <c r="HM9522" s="341"/>
      <c r="HN9522" s="341"/>
    </row>
    <row r="9523" spans="220:222" x14ac:dyDescent="0.3">
      <c r="HL9523" s="341"/>
      <c r="HM9523" s="341"/>
      <c r="HN9523" s="341"/>
    </row>
    <row r="9524" spans="220:222" x14ac:dyDescent="0.3">
      <c r="HL9524" s="341"/>
      <c r="HM9524" s="341"/>
      <c r="HN9524" s="341"/>
    </row>
    <row r="9525" spans="220:222" x14ac:dyDescent="0.3">
      <c r="HL9525" s="341"/>
      <c r="HM9525" s="341"/>
      <c r="HN9525" s="341"/>
    </row>
    <row r="9526" spans="220:222" x14ac:dyDescent="0.3">
      <c r="HL9526" s="341"/>
      <c r="HM9526" s="341"/>
      <c r="HN9526" s="341"/>
    </row>
    <row r="9527" spans="220:222" x14ac:dyDescent="0.3">
      <c r="HL9527" s="341"/>
      <c r="HM9527" s="341"/>
      <c r="HN9527" s="341"/>
    </row>
    <row r="9528" spans="220:222" x14ac:dyDescent="0.3">
      <c r="HL9528" s="341"/>
      <c r="HM9528" s="341"/>
      <c r="HN9528" s="341"/>
    </row>
    <row r="9529" spans="220:222" x14ac:dyDescent="0.3">
      <c r="HL9529" s="341"/>
      <c r="HM9529" s="341"/>
      <c r="HN9529" s="341"/>
    </row>
    <row r="9530" spans="220:222" x14ac:dyDescent="0.3">
      <c r="HL9530" s="341"/>
      <c r="HM9530" s="341"/>
      <c r="HN9530" s="341"/>
    </row>
    <row r="9531" spans="220:222" x14ac:dyDescent="0.3">
      <c r="HL9531" s="341"/>
      <c r="HM9531" s="341"/>
      <c r="HN9531" s="341"/>
    </row>
    <row r="9532" spans="220:222" x14ac:dyDescent="0.3">
      <c r="HL9532" s="341"/>
      <c r="HM9532" s="341"/>
      <c r="HN9532" s="341"/>
    </row>
    <row r="9533" spans="220:222" x14ac:dyDescent="0.3">
      <c r="HL9533" s="341"/>
      <c r="HM9533" s="341"/>
      <c r="HN9533" s="341"/>
    </row>
    <row r="9534" spans="220:222" x14ac:dyDescent="0.3">
      <c r="HL9534" s="341"/>
      <c r="HM9534" s="341"/>
      <c r="HN9534" s="341"/>
    </row>
    <row r="9535" spans="220:222" x14ac:dyDescent="0.3">
      <c r="HL9535" s="341"/>
      <c r="HM9535" s="341"/>
      <c r="HN9535" s="341"/>
    </row>
    <row r="9536" spans="220:222" x14ac:dyDescent="0.3">
      <c r="HL9536" s="341"/>
      <c r="HM9536" s="341"/>
      <c r="HN9536" s="341"/>
    </row>
    <row r="9537" spans="220:222" x14ac:dyDescent="0.3">
      <c r="HL9537" s="341"/>
      <c r="HM9537" s="341"/>
      <c r="HN9537" s="341"/>
    </row>
    <row r="9538" spans="220:222" x14ac:dyDescent="0.3">
      <c r="HL9538" s="341"/>
      <c r="HM9538" s="341"/>
      <c r="HN9538" s="341"/>
    </row>
    <row r="9539" spans="220:222" x14ac:dyDescent="0.3">
      <c r="HL9539" s="341"/>
      <c r="HM9539" s="341"/>
      <c r="HN9539" s="341"/>
    </row>
    <row r="9540" spans="220:222" x14ac:dyDescent="0.3">
      <c r="HL9540" s="341"/>
      <c r="HM9540" s="341"/>
      <c r="HN9540" s="341"/>
    </row>
    <row r="9541" spans="220:222" x14ac:dyDescent="0.3">
      <c r="HL9541" s="341"/>
      <c r="HM9541" s="341"/>
      <c r="HN9541" s="341"/>
    </row>
    <row r="9542" spans="220:222" x14ac:dyDescent="0.3">
      <c r="HL9542" s="341"/>
      <c r="HM9542" s="341"/>
      <c r="HN9542" s="341"/>
    </row>
    <row r="9543" spans="220:222" x14ac:dyDescent="0.3">
      <c r="HL9543" s="341"/>
      <c r="HM9543" s="341"/>
      <c r="HN9543" s="341"/>
    </row>
    <row r="9544" spans="220:222" x14ac:dyDescent="0.3">
      <c r="HL9544" s="341"/>
      <c r="HM9544" s="341"/>
      <c r="HN9544" s="341"/>
    </row>
    <row r="9545" spans="220:222" x14ac:dyDescent="0.3">
      <c r="HL9545" s="341"/>
      <c r="HM9545" s="341"/>
      <c r="HN9545" s="341"/>
    </row>
    <row r="9546" spans="220:222" x14ac:dyDescent="0.3">
      <c r="HL9546" s="341"/>
      <c r="HM9546" s="341"/>
      <c r="HN9546" s="341"/>
    </row>
    <row r="9547" spans="220:222" x14ac:dyDescent="0.3">
      <c r="HL9547" s="341"/>
      <c r="HM9547" s="341"/>
      <c r="HN9547" s="341"/>
    </row>
    <row r="9548" spans="220:222" x14ac:dyDescent="0.3">
      <c r="HL9548" s="341"/>
      <c r="HM9548" s="341"/>
      <c r="HN9548" s="341"/>
    </row>
    <row r="9549" spans="220:222" x14ac:dyDescent="0.3">
      <c r="HL9549" s="341"/>
      <c r="HM9549" s="341"/>
      <c r="HN9549" s="341"/>
    </row>
    <row r="9550" spans="220:222" x14ac:dyDescent="0.3">
      <c r="HL9550" s="341"/>
      <c r="HM9550" s="341"/>
      <c r="HN9550" s="341"/>
    </row>
    <row r="9551" spans="220:222" x14ac:dyDescent="0.3">
      <c r="HL9551" s="341"/>
      <c r="HM9551" s="341"/>
      <c r="HN9551" s="341"/>
    </row>
    <row r="9552" spans="220:222" x14ac:dyDescent="0.3">
      <c r="HL9552" s="341"/>
      <c r="HM9552" s="341"/>
      <c r="HN9552" s="341"/>
    </row>
    <row r="9553" spans="220:222" x14ac:dyDescent="0.3">
      <c r="HL9553" s="341"/>
      <c r="HM9553" s="341"/>
      <c r="HN9553" s="341"/>
    </row>
    <row r="9554" spans="220:222" x14ac:dyDescent="0.3">
      <c r="HL9554" s="341"/>
      <c r="HM9554" s="341"/>
      <c r="HN9554" s="341"/>
    </row>
    <row r="9555" spans="220:222" x14ac:dyDescent="0.3">
      <c r="HL9555" s="341"/>
      <c r="HM9555" s="341"/>
      <c r="HN9555" s="341"/>
    </row>
    <row r="9556" spans="220:222" x14ac:dyDescent="0.3">
      <c r="HL9556" s="341"/>
      <c r="HM9556" s="341"/>
      <c r="HN9556" s="341"/>
    </row>
    <row r="9557" spans="220:222" x14ac:dyDescent="0.3">
      <c r="HL9557" s="341"/>
      <c r="HM9557" s="341"/>
      <c r="HN9557" s="341"/>
    </row>
    <row r="9558" spans="220:222" x14ac:dyDescent="0.3">
      <c r="HL9558" s="341"/>
      <c r="HM9558" s="341"/>
      <c r="HN9558" s="341"/>
    </row>
    <row r="9559" spans="220:222" x14ac:dyDescent="0.3">
      <c r="HL9559" s="341"/>
      <c r="HM9559" s="341"/>
      <c r="HN9559" s="341"/>
    </row>
    <row r="9560" spans="220:222" x14ac:dyDescent="0.3">
      <c r="HL9560" s="341"/>
      <c r="HM9560" s="341"/>
      <c r="HN9560" s="341"/>
    </row>
    <row r="9561" spans="220:222" x14ac:dyDescent="0.3">
      <c r="HL9561" s="341"/>
      <c r="HM9561" s="341"/>
      <c r="HN9561" s="341"/>
    </row>
    <row r="9562" spans="220:222" x14ac:dyDescent="0.3">
      <c r="HL9562" s="341"/>
      <c r="HM9562" s="341"/>
      <c r="HN9562" s="341"/>
    </row>
    <row r="9563" spans="220:222" x14ac:dyDescent="0.3">
      <c r="HL9563" s="341"/>
      <c r="HM9563" s="341"/>
      <c r="HN9563" s="341"/>
    </row>
    <row r="9564" spans="220:222" x14ac:dyDescent="0.3">
      <c r="HL9564" s="341"/>
      <c r="HM9564" s="341"/>
      <c r="HN9564" s="341"/>
    </row>
    <row r="9565" spans="220:222" x14ac:dyDescent="0.3">
      <c r="HL9565" s="341"/>
      <c r="HM9565" s="341"/>
      <c r="HN9565" s="341"/>
    </row>
    <row r="9566" spans="220:222" x14ac:dyDescent="0.3">
      <c r="HL9566" s="341"/>
      <c r="HM9566" s="341"/>
      <c r="HN9566" s="341"/>
    </row>
    <row r="9567" spans="220:222" x14ac:dyDescent="0.3">
      <c r="HL9567" s="341"/>
      <c r="HM9567" s="341"/>
      <c r="HN9567" s="341"/>
    </row>
    <row r="9568" spans="220:222" x14ac:dyDescent="0.3">
      <c r="HL9568" s="341"/>
      <c r="HM9568" s="341"/>
      <c r="HN9568" s="341"/>
    </row>
    <row r="9569" spans="220:222" x14ac:dyDescent="0.3">
      <c r="HL9569" s="341"/>
      <c r="HM9569" s="341"/>
      <c r="HN9569" s="341"/>
    </row>
    <row r="9570" spans="220:222" x14ac:dyDescent="0.3">
      <c r="HL9570" s="341"/>
      <c r="HM9570" s="341"/>
      <c r="HN9570" s="341"/>
    </row>
    <row r="9571" spans="220:222" x14ac:dyDescent="0.3">
      <c r="HL9571" s="341"/>
      <c r="HM9571" s="341"/>
      <c r="HN9571" s="341"/>
    </row>
    <row r="9572" spans="220:222" x14ac:dyDescent="0.3">
      <c r="HL9572" s="341"/>
      <c r="HM9572" s="341"/>
      <c r="HN9572" s="341"/>
    </row>
    <row r="9573" spans="220:222" x14ac:dyDescent="0.3">
      <c r="HL9573" s="341"/>
      <c r="HM9573" s="341"/>
      <c r="HN9573" s="341"/>
    </row>
    <row r="9574" spans="220:222" x14ac:dyDescent="0.3">
      <c r="HL9574" s="341"/>
      <c r="HM9574" s="341"/>
      <c r="HN9574" s="341"/>
    </row>
    <row r="9575" spans="220:222" x14ac:dyDescent="0.3">
      <c r="HL9575" s="341"/>
      <c r="HM9575" s="341"/>
      <c r="HN9575" s="341"/>
    </row>
    <row r="9576" spans="220:222" x14ac:dyDescent="0.3">
      <c r="HL9576" s="341"/>
      <c r="HM9576" s="341"/>
      <c r="HN9576" s="341"/>
    </row>
    <row r="9577" spans="220:222" x14ac:dyDescent="0.3">
      <c r="HL9577" s="341"/>
      <c r="HM9577" s="341"/>
      <c r="HN9577" s="341"/>
    </row>
    <row r="9578" spans="220:222" x14ac:dyDescent="0.3">
      <c r="HL9578" s="341"/>
      <c r="HM9578" s="341"/>
      <c r="HN9578" s="341"/>
    </row>
    <row r="9579" spans="220:222" x14ac:dyDescent="0.3">
      <c r="HL9579" s="341"/>
      <c r="HM9579" s="341"/>
      <c r="HN9579" s="341"/>
    </row>
    <row r="9580" spans="220:222" x14ac:dyDescent="0.3">
      <c r="HL9580" s="341"/>
      <c r="HM9580" s="341"/>
      <c r="HN9580" s="341"/>
    </row>
    <row r="9581" spans="220:222" x14ac:dyDescent="0.3">
      <c r="HL9581" s="341"/>
      <c r="HM9581" s="341"/>
      <c r="HN9581" s="341"/>
    </row>
    <row r="9582" spans="220:222" x14ac:dyDescent="0.3">
      <c r="HL9582" s="341"/>
      <c r="HM9582" s="341"/>
      <c r="HN9582" s="341"/>
    </row>
    <row r="9583" spans="220:222" x14ac:dyDescent="0.3">
      <c r="HL9583" s="341"/>
      <c r="HM9583" s="341"/>
      <c r="HN9583" s="341"/>
    </row>
    <row r="9584" spans="220:222" x14ac:dyDescent="0.3">
      <c r="HL9584" s="341"/>
      <c r="HM9584" s="341"/>
      <c r="HN9584" s="341"/>
    </row>
    <row r="9585" spans="220:222" x14ac:dyDescent="0.3">
      <c r="HL9585" s="341"/>
      <c r="HM9585" s="341"/>
      <c r="HN9585" s="341"/>
    </row>
    <row r="9586" spans="220:222" x14ac:dyDescent="0.3">
      <c r="HL9586" s="341"/>
      <c r="HM9586" s="341"/>
      <c r="HN9586" s="341"/>
    </row>
    <row r="9587" spans="220:222" x14ac:dyDescent="0.3">
      <c r="HL9587" s="341"/>
      <c r="HM9587" s="341"/>
      <c r="HN9587" s="341"/>
    </row>
    <row r="9588" spans="220:222" x14ac:dyDescent="0.3">
      <c r="HL9588" s="341"/>
      <c r="HM9588" s="341"/>
      <c r="HN9588" s="341"/>
    </row>
    <row r="9589" spans="220:222" x14ac:dyDescent="0.3">
      <c r="HL9589" s="341"/>
      <c r="HM9589" s="341"/>
      <c r="HN9589" s="341"/>
    </row>
    <row r="9590" spans="220:222" x14ac:dyDescent="0.3">
      <c r="HL9590" s="341"/>
      <c r="HM9590" s="341"/>
      <c r="HN9590" s="341"/>
    </row>
    <row r="9591" spans="220:222" x14ac:dyDescent="0.3">
      <c r="HL9591" s="341"/>
      <c r="HM9591" s="341"/>
      <c r="HN9591" s="341"/>
    </row>
    <row r="9592" spans="220:222" x14ac:dyDescent="0.3">
      <c r="HL9592" s="341"/>
      <c r="HM9592" s="341"/>
      <c r="HN9592" s="341"/>
    </row>
    <row r="9593" spans="220:222" x14ac:dyDescent="0.3">
      <c r="HL9593" s="341"/>
      <c r="HM9593" s="341"/>
      <c r="HN9593" s="341"/>
    </row>
    <row r="9594" spans="220:222" x14ac:dyDescent="0.3">
      <c r="HL9594" s="341"/>
      <c r="HM9594" s="341"/>
      <c r="HN9594" s="341"/>
    </row>
    <row r="9595" spans="220:222" x14ac:dyDescent="0.3">
      <c r="HL9595" s="341"/>
      <c r="HM9595" s="341"/>
      <c r="HN9595" s="341"/>
    </row>
    <row r="9596" spans="220:222" x14ac:dyDescent="0.3">
      <c r="HL9596" s="341"/>
      <c r="HM9596" s="341"/>
      <c r="HN9596" s="341"/>
    </row>
    <row r="9597" spans="220:222" x14ac:dyDescent="0.3">
      <c r="HL9597" s="341"/>
      <c r="HM9597" s="341"/>
      <c r="HN9597" s="341"/>
    </row>
    <row r="9598" spans="220:222" x14ac:dyDescent="0.3">
      <c r="HL9598" s="341"/>
      <c r="HM9598" s="341"/>
      <c r="HN9598" s="341"/>
    </row>
    <row r="9599" spans="220:222" x14ac:dyDescent="0.3">
      <c r="HL9599" s="341"/>
      <c r="HM9599" s="341"/>
      <c r="HN9599" s="341"/>
    </row>
    <row r="9600" spans="220:222" x14ac:dyDescent="0.3">
      <c r="HL9600" s="341"/>
      <c r="HM9600" s="341"/>
      <c r="HN9600" s="341"/>
    </row>
    <row r="9601" spans="220:222" x14ac:dyDescent="0.3">
      <c r="HL9601" s="341"/>
      <c r="HM9601" s="341"/>
      <c r="HN9601" s="341"/>
    </row>
    <row r="9602" spans="220:222" x14ac:dyDescent="0.3">
      <c r="HL9602" s="341"/>
      <c r="HM9602" s="341"/>
      <c r="HN9602" s="341"/>
    </row>
    <row r="9603" spans="220:222" x14ac:dyDescent="0.3">
      <c r="HL9603" s="341"/>
      <c r="HM9603" s="341"/>
      <c r="HN9603" s="341"/>
    </row>
    <row r="9604" spans="220:222" x14ac:dyDescent="0.3">
      <c r="HL9604" s="341"/>
      <c r="HM9604" s="341"/>
      <c r="HN9604" s="341"/>
    </row>
    <row r="9605" spans="220:222" x14ac:dyDescent="0.3">
      <c r="HL9605" s="341"/>
      <c r="HM9605" s="341"/>
      <c r="HN9605" s="341"/>
    </row>
    <row r="9606" spans="220:222" x14ac:dyDescent="0.3">
      <c r="HL9606" s="341"/>
      <c r="HM9606" s="341"/>
      <c r="HN9606" s="341"/>
    </row>
    <row r="9607" spans="220:222" x14ac:dyDescent="0.3">
      <c r="HL9607" s="341"/>
      <c r="HM9607" s="341"/>
      <c r="HN9607" s="341"/>
    </row>
    <row r="9608" spans="220:222" x14ac:dyDescent="0.3">
      <c r="HL9608" s="341"/>
      <c r="HM9608" s="341"/>
      <c r="HN9608" s="341"/>
    </row>
    <row r="9609" spans="220:222" x14ac:dyDescent="0.3">
      <c r="HL9609" s="341"/>
      <c r="HM9609" s="341"/>
      <c r="HN9609" s="341"/>
    </row>
    <row r="9610" spans="220:222" x14ac:dyDescent="0.3">
      <c r="HL9610" s="341"/>
      <c r="HM9610" s="341"/>
      <c r="HN9610" s="341"/>
    </row>
    <row r="9611" spans="220:222" x14ac:dyDescent="0.3">
      <c r="HL9611" s="341"/>
      <c r="HM9611" s="341"/>
      <c r="HN9611" s="341"/>
    </row>
    <row r="9612" spans="220:222" x14ac:dyDescent="0.3">
      <c r="HL9612" s="341"/>
      <c r="HM9612" s="341"/>
      <c r="HN9612" s="341"/>
    </row>
    <row r="9613" spans="220:222" x14ac:dyDescent="0.3">
      <c r="HL9613" s="341"/>
      <c r="HM9613" s="341"/>
      <c r="HN9613" s="341"/>
    </row>
    <row r="9614" spans="220:222" x14ac:dyDescent="0.3">
      <c r="HL9614" s="341"/>
      <c r="HM9614" s="341"/>
      <c r="HN9614" s="341"/>
    </row>
    <row r="9615" spans="220:222" x14ac:dyDescent="0.3">
      <c r="HL9615" s="341"/>
      <c r="HM9615" s="341"/>
      <c r="HN9615" s="341"/>
    </row>
    <row r="9616" spans="220:222" x14ac:dyDescent="0.3">
      <c r="HL9616" s="341"/>
      <c r="HM9616" s="341"/>
      <c r="HN9616" s="341"/>
    </row>
    <row r="9617" spans="220:222" x14ac:dyDescent="0.3">
      <c r="HL9617" s="341"/>
      <c r="HM9617" s="341"/>
      <c r="HN9617" s="341"/>
    </row>
    <row r="9618" spans="220:222" x14ac:dyDescent="0.3">
      <c r="HL9618" s="341"/>
      <c r="HM9618" s="341"/>
      <c r="HN9618" s="341"/>
    </row>
    <row r="9619" spans="220:222" x14ac:dyDescent="0.3">
      <c r="HL9619" s="341"/>
      <c r="HM9619" s="341"/>
      <c r="HN9619" s="341"/>
    </row>
    <row r="9620" spans="220:222" x14ac:dyDescent="0.3">
      <c r="HL9620" s="341"/>
      <c r="HM9620" s="341"/>
      <c r="HN9620" s="341"/>
    </row>
    <row r="9621" spans="220:222" x14ac:dyDescent="0.3">
      <c r="HL9621" s="341"/>
      <c r="HM9621" s="341"/>
      <c r="HN9621" s="341"/>
    </row>
    <row r="9622" spans="220:222" x14ac:dyDescent="0.3">
      <c r="HL9622" s="341"/>
      <c r="HM9622" s="341"/>
      <c r="HN9622" s="341"/>
    </row>
    <row r="9623" spans="220:222" x14ac:dyDescent="0.3">
      <c r="HL9623" s="341"/>
      <c r="HM9623" s="341"/>
      <c r="HN9623" s="341"/>
    </row>
    <row r="9624" spans="220:222" x14ac:dyDescent="0.3">
      <c r="HL9624" s="341"/>
      <c r="HM9624" s="341"/>
      <c r="HN9624" s="341"/>
    </row>
    <row r="9625" spans="220:222" x14ac:dyDescent="0.3">
      <c r="HL9625" s="341"/>
      <c r="HM9625" s="341"/>
      <c r="HN9625" s="341"/>
    </row>
    <row r="9626" spans="220:222" x14ac:dyDescent="0.3">
      <c r="HL9626" s="341"/>
      <c r="HM9626" s="341"/>
      <c r="HN9626" s="341"/>
    </row>
    <row r="9627" spans="220:222" x14ac:dyDescent="0.3">
      <c r="HL9627" s="341"/>
      <c r="HM9627" s="341"/>
      <c r="HN9627" s="341"/>
    </row>
    <row r="9628" spans="220:222" x14ac:dyDescent="0.3">
      <c r="HL9628" s="341"/>
      <c r="HM9628" s="341"/>
      <c r="HN9628" s="341"/>
    </row>
    <row r="9629" spans="220:222" x14ac:dyDescent="0.3">
      <c r="HL9629" s="341"/>
      <c r="HM9629" s="341"/>
      <c r="HN9629" s="341"/>
    </row>
    <row r="9630" spans="220:222" x14ac:dyDescent="0.3">
      <c r="HL9630" s="341"/>
      <c r="HM9630" s="341"/>
      <c r="HN9630" s="341"/>
    </row>
    <row r="9631" spans="220:222" x14ac:dyDescent="0.3">
      <c r="HL9631" s="341"/>
      <c r="HM9631" s="341"/>
      <c r="HN9631" s="341"/>
    </row>
    <row r="9632" spans="220:222" x14ac:dyDescent="0.3">
      <c r="HL9632" s="341"/>
      <c r="HM9632" s="341"/>
      <c r="HN9632" s="341"/>
    </row>
    <row r="9633" spans="220:222" x14ac:dyDescent="0.3">
      <c r="HL9633" s="341"/>
      <c r="HM9633" s="341"/>
      <c r="HN9633" s="341"/>
    </row>
    <row r="9634" spans="220:222" x14ac:dyDescent="0.3">
      <c r="HL9634" s="341"/>
      <c r="HM9634" s="341"/>
      <c r="HN9634" s="341"/>
    </row>
    <row r="9635" spans="220:222" x14ac:dyDescent="0.3">
      <c r="HL9635" s="341"/>
      <c r="HM9635" s="341"/>
      <c r="HN9635" s="341"/>
    </row>
    <row r="9636" spans="220:222" x14ac:dyDescent="0.3">
      <c r="HL9636" s="341"/>
      <c r="HM9636" s="341"/>
      <c r="HN9636" s="341"/>
    </row>
    <row r="9637" spans="220:222" x14ac:dyDescent="0.3">
      <c r="HL9637" s="341"/>
      <c r="HM9637" s="341"/>
      <c r="HN9637" s="341"/>
    </row>
    <row r="9638" spans="220:222" x14ac:dyDescent="0.3">
      <c r="HL9638" s="341"/>
      <c r="HM9638" s="341"/>
      <c r="HN9638" s="341"/>
    </row>
    <row r="9639" spans="220:222" x14ac:dyDescent="0.3">
      <c r="HL9639" s="341"/>
      <c r="HM9639" s="341"/>
      <c r="HN9639" s="341"/>
    </row>
    <row r="9640" spans="220:222" x14ac:dyDescent="0.3">
      <c r="HL9640" s="341"/>
      <c r="HM9640" s="341"/>
      <c r="HN9640" s="341"/>
    </row>
    <row r="9641" spans="220:222" x14ac:dyDescent="0.3">
      <c r="HL9641" s="341"/>
      <c r="HM9641" s="341"/>
      <c r="HN9641" s="341"/>
    </row>
    <row r="9642" spans="220:222" x14ac:dyDescent="0.3">
      <c r="HL9642" s="341"/>
      <c r="HM9642" s="341"/>
      <c r="HN9642" s="341"/>
    </row>
    <row r="9643" spans="220:222" x14ac:dyDescent="0.3">
      <c r="HL9643" s="341"/>
      <c r="HM9643" s="341"/>
      <c r="HN9643" s="341"/>
    </row>
    <row r="9644" spans="220:222" x14ac:dyDescent="0.3">
      <c r="HL9644" s="341"/>
      <c r="HM9644" s="341"/>
      <c r="HN9644" s="341"/>
    </row>
    <row r="9645" spans="220:222" x14ac:dyDescent="0.3">
      <c r="HL9645" s="341"/>
      <c r="HM9645" s="341"/>
      <c r="HN9645" s="341"/>
    </row>
    <row r="9646" spans="220:222" x14ac:dyDescent="0.3">
      <c r="HL9646" s="341"/>
      <c r="HM9646" s="341"/>
      <c r="HN9646" s="341"/>
    </row>
    <row r="9647" spans="220:222" x14ac:dyDescent="0.3">
      <c r="HL9647" s="341"/>
      <c r="HM9647" s="341"/>
      <c r="HN9647" s="341"/>
    </row>
    <row r="9648" spans="220:222" x14ac:dyDescent="0.3">
      <c r="HL9648" s="341"/>
      <c r="HM9648" s="341"/>
      <c r="HN9648" s="341"/>
    </row>
    <row r="9649" spans="220:222" x14ac:dyDescent="0.3">
      <c r="HL9649" s="341"/>
      <c r="HM9649" s="341"/>
      <c r="HN9649" s="341"/>
    </row>
    <row r="9650" spans="220:222" x14ac:dyDescent="0.3">
      <c r="HL9650" s="341"/>
      <c r="HM9650" s="341"/>
      <c r="HN9650" s="341"/>
    </row>
    <row r="9651" spans="220:222" x14ac:dyDescent="0.3">
      <c r="HL9651" s="341"/>
      <c r="HM9651" s="341"/>
      <c r="HN9651" s="341"/>
    </row>
    <row r="9652" spans="220:222" x14ac:dyDescent="0.3">
      <c r="HL9652" s="341"/>
      <c r="HM9652" s="341"/>
      <c r="HN9652" s="341"/>
    </row>
    <row r="9653" spans="220:222" x14ac:dyDescent="0.3">
      <c r="HL9653" s="341"/>
      <c r="HM9653" s="341"/>
      <c r="HN9653" s="341"/>
    </row>
    <row r="9654" spans="220:222" x14ac:dyDescent="0.3">
      <c r="HL9654" s="341"/>
      <c r="HM9654" s="341"/>
      <c r="HN9654" s="341"/>
    </row>
    <row r="9655" spans="220:222" x14ac:dyDescent="0.3">
      <c r="HL9655" s="341"/>
      <c r="HM9655" s="341"/>
      <c r="HN9655" s="341"/>
    </row>
    <row r="9656" spans="220:222" x14ac:dyDescent="0.3">
      <c r="HL9656" s="341"/>
      <c r="HM9656" s="341"/>
      <c r="HN9656" s="341"/>
    </row>
    <row r="9657" spans="220:222" x14ac:dyDescent="0.3">
      <c r="HL9657" s="341"/>
      <c r="HM9657" s="341"/>
      <c r="HN9657" s="341"/>
    </row>
    <row r="9658" spans="220:222" x14ac:dyDescent="0.3">
      <c r="HL9658" s="341"/>
      <c r="HM9658" s="341"/>
      <c r="HN9658" s="341"/>
    </row>
    <row r="9659" spans="220:222" x14ac:dyDescent="0.3">
      <c r="HL9659" s="341"/>
      <c r="HM9659" s="341"/>
      <c r="HN9659" s="341"/>
    </row>
    <row r="9660" spans="220:222" x14ac:dyDescent="0.3">
      <c r="HL9660" s="341"/>
      <c r="HM9660" s="341"/>
      <c r="HN9660" s="341"/>
    </row>
    <row r="9661" spans="220:222" x14ac:dyDescent="0.3">
      <c r="HL9661" s="341"/>
      <c r="HM9661" s="341"/>
      <c r="HN9661" s="341"/>
    </row>
    <row r="9662" spans="220:222" x14ac:dyDescent="0.3">
      <c r="HL9662" s="341"/>
      <c r="HM9662" s="341"/>
      <c r="HN9662" s="341"/>
    </row>
    <row r="9663" spans="220:222" x14ac:dyDescent="0.3">
      <c r="HL9663" s="341"/>
      <c r="HM9663" s="341"/>
      <c r="HN9663" s="341"/>
    </row>
    <row r="9664" spans="220:222" x14ac:dyDescent="0.3">
      <c r="HL9664" s="341"/>
      <c r="HM9664" s="341"/>
      <c r="HN9664" s="341"/>
    </row>
    <row r="9665" spans="220:222" x14ac:dyDescent="0.3">
      <c r="HL9665" s="341"/>
      <c r="HM9665" s="341"/>
      <c r="HN9665" s="341"/>
    </row>
    <row r="9666" spans="220:222" x14ac:dyDescent="0.3">
      <c r="HL9666" s="341"/>
      <c r="HM9666" s="341"/>
      <c r="HN9666" s="341"/>
    </row>
    <row r="9667" spans="220:222" x14ac:dyDescent="0.3">
      <c r="HL9667" s="341"/>
      <c r="HM9667" s="341"/>
      <c r="HN9667" s="341"/>
    </row>
    <row r="9668" spans="220:222" x14ac:dyDescent="0.3">
      <c r="HL9668" s="341"/>
      <c r="HM9668" s="341"/>
      <c r="HN9668" s="341"/>
    </row>
    <row r="9669" spans="220:222" x14ac:dyDescent="0.3">
      <c r="HL9669" s="341"/>
      <c r="HM9669" s="341"/>
      <c r="HN9669" s="341"/>
    </row>
    <row r="9670" spans="220:222" x14ac:dyDescent="0.3">
      <c r="HL9670" s="341"/>
      <c r="HM9670" s="341"/>
      <c r="HN9670" s="341"/>
    </row>
    <row r="9671" spans="220:222" x14ac:dyDescent="0.3">
      <c r="HL9671" s="341"/>
      <c r="HM9671" s="341"/>
      <c r="HN9671" s="341"/>
    </row>
    <row r="9672" spans="220:222" x14ac:dyDescent="0.3">
      <c r="HL9672" s="341"/>
      <c r="HM9672" s="341"/>
      <c r="HN9672" s="341"/>
    </row>
    <row r="9673" spans="220:222" x14ac:dyDescent="0.3">
      <c r="HL9673" s="341"/>
      <c r="HM9673" s="341"/>
      <c r="HN9673" s="341"/>
    </row>
    <row r="9674" spans="220:222" x14ac:dyDescent="0.3">
      <c r="HL9674" s="341"/>
      <c r="HM9674" s="341"/>
      <c r="HN9674" s="341"/>
    </row>
    <row r="9675" spans="220:222" x14ac:dyDescent="0.3">
      <c r="HL9675" s="341"/>
      <c r="HM9675" s="341"/>
      <c r="HN9675" s="341"/>
    </row>
    <row r="9676" spans="220:222" x14ac:dyDescent="0.3">
      <c r="HL9676" s="341"/>
      <c r="HM9676" s="341"/>
      <c r="HN9676" s="341"/>
    </row>
    <row r="9677" spans="220:222" x14ac:dyDescent="0.3">
      <c r="HL9677" s="341"/>
      <c r="HM9677" s="341"/>
      <c r="HN9677" s="341"/>
    </row>
    <row r="9678" spans="220:222" x14ac:dyDescent="0.3">
      <c r="HL9678" s="341"/>
      <c r="HM9678" s="341"/>
      <c r="HN9678" s="341"/>
    </row>
    <row r="9679" spans="220:222" x14ac:dyDescent="0.3">
      <c r="HL9679" s="341"/>
      <c r="HM9679" s="341"/>
      <c r="HN9679" s="341"/>
    </row>
    <row r="9680" spans="220:222" x14ac:dyDescent="0.3">
      <c r="HL9680" s="341"/>
      <c r="HM9680" s="341"/>
      <c r="HN9680" s="341"/>
    </row>
    <row r="9681" spans="220:222" x14ac:dyDescent="0.3">
      <c r="HL9681" s="341"/>
      <c r="HM9681" s="341"/>
      <c r="HN9681" s="341"/>
    </row>
    <row r="9682" spans="220:222" x14ac:dyDescent="0.3">
      <c r="HL9682" s="341"/>
      <c r="HM9682" s="341"/>
      <c r="HN9682" s="341"/>
    </row>
    <row r="9683" spans="220:222" x14ac:dyDescent="0.3">
      <c r="HL9683" s="341"/>
      <c r="HM9683" s="341"/>
      <c r="HN9683" s="341"/>
    </row>
    <row r="9684" spans="220:222" x14ac:dyDescent="0.3">
      <c r="HL9684" s="341"/>
      <c r="HM9684" s="341"/>
      <c r="HN9684" s="341"/>
    </row>
    <row r="9685" spans="220:222" x14ac:dyDescent="0.3">
      <c r="HL9685" s="341"/>
      <c r="HM9685" s="341"/>
      <c r="HN9685" s="341"/>
    </row>
    <row r="9686" spans="220:222" x14ac:dyDescent="0.3">
      <c r="HL9686" s="341"/>
      <c r="HM9686" s="341"/>
      <c r="HN9686" s="341"/>
    </row>
    <row r="9687" spans="220:222" x14ac:dyDescent="0.3">
      <c r="HL9687" s="341"/>
      <c r="HM9687" s="341"/>
      <c r="HN9687" s="341"/>
    </row>
    <row r="9688" spans="220:222" x14ac:dyDescent="0.3">
      <c r="HL9688" s="341"/>
      <c r="HM9688" s="341"/>
      <c r="HN9688" s="341"/>
    </row>
    <row r="9689" spans="220:222" x14ac:dyDescent="0.3">
      <c r="HL9689" s="341"/>
      <c r="HM9689" s="341"/>
      <c r="HN9689" s="341"/>
    </row>
    <row r="9690" spans="220:222" x14ac:dyDescent="0.3">
      <c r="HL9690" s="341"/>
      <c r="HM9690" s="341"/>
      <c r="HN9690" s="341"/>
    </row>
    <row r="9691" spans="220:222" x14ac:dyDescent="0.3">
      <c r="HL9691" s="341"/>
      <c r="HM9691" s="341"/>
      <c r="HN9691" s="341"/>
    </row>
    <row r="9692" spans="220:222" x14ac:dyDescent="0.3">
      <c r="HL9692" s="341"/>
      <c r="HM9692" s="341"/>
      <c r="HN9692" s="341"/>
    </row>
    <row r="9693" spans="220:222" x14ac:dyDescent="0.3">
      <c r="HL9693" s="341"/>
      <c r="HM9693" s="341"/>
      <c r="HN9693" s="341"/>
    </row>
    <row r="9694" spans="220:222" x14ac:dyDescent="0.3">
      <c r="HL9694" s="341"/>
      <c r="HM9694" s="341"/>
      <c r="HN9694" s="341"/>
    </row>
    <row r="9695" spans="220:222" x14ac:dyDescent="0.3">
      <c r="HL9695" s="341"/>
      <c r="HM9695" s="341"/>
      <c r="HN9695" s="341"/>
    </row>
    <row r="9696" spans="220:222" x14ac:dyDescent="0.3">
      <c r="HL9696" s="341"/>
      <c r="HM9696" s="341"/>
      <c r="HN9696" s="341"/>
    </row>
    <row r="9697" spans="220:222" x14ac:dyDescent="0.3">
      <c r="HL9697" s="341"/>
      <c r="HM9697" s="341"/>
      <c r="HN9697" s="341"/>
    </row>
    <row r="9698" spans="220:222" x14ac:dyDescent="0.3">
      <c r="HL9698" s="341"/>
      <c r="HM9698" s="341"/>
      <c r="HN9698" s="341"/>
    </row>
    <row r="9699" spans="220:222" x14ac:dyDescent="0.3">
      <c r="HL9699" s="341"/>
      <c r="HM9699" s="341"/>
      <c r="HN9699" s="341"/>
    </row>
    <row r="9700" spans="220:222" x14ac:dyDescent="0.3">
      <c r="HL9700" s="341"/>
      <c r="HM9700" s="341"/>
      <c r="HN9700" s="341"/>
    </row>
    <row r="9701" spans="220:222" x14ac:dyDescent="0.3">
      <c r="HL9701" s="341"/>
      <c r="HM9701" s="341"/>
      <c r="HN9701" s="341"/>
    </row>
    <row r="9702" spans="220:222" x14ac:dyDescent="0.3">
      <c r="HL9702" s="341"/>
      <c r="HM9702" s="341"/>
      <c r="HN9702" s="341"/>
    </row>
    <row r="9703" spans="220:222" x14ac:dyDescent="0.3">
      <c r="HL9703" s="341"/>
      <c r="HM9703" s="341"/>
      <c r="HN9703" s="341"/>
    </row>
    <row r="9704" spans="220:222" x14ac:dyDescent="0.3">
      <c r="HL9704" s="341"/>
      <c r="HM9704" s="341"/>
      <c r="HN9704" s="341"/>
    </row>
    <row r="9705" spans="220:222" x14ac:dyDescent="0.3">
      <c r="HL9705" s="341"/>
      <c r="HM9705" s="341"/>
      <c r="HN9705" s="341"/>
    </row>
    <row r="9706" spans="220:222" x14ac:dyDescent="0.3">
      <c r="HL9706" s="341"/>
      <c r="HM9706" s="341"/>
      <c r="HN9706" s="341"/>
    </row>
    <row r="9707" spans="220:222" x14ac:dyDescent="0.3">
      <c r="HL9707" s="341"/>
      <c r="HM9707" s="341"/>
      <c r="HN9707" s="341"/>
    </row>
    <row r="9708" spans="220:222" x14ac:dyDescent="0.3">
      <c r="HL9708" s="341"/>
      <c r="HM9708" s="341"/>
      <c r="HN9708" s="341"/>
    </row>
    <row r="9709" spans="220:222" x14ac:dyDescent="0.3">
      <c r="HL9709" s="341"/>
      <c r="HM9709" s="341"/>
      <c r="HN9709" s="341"/>
    </row>
    <row r="9710" spans="220:222" x14ac:dyDescent="0.3">
      <c r="HL9710" s="341"/>
      <c r="HM9710" s="341"/>
      <c r="HN9710" s="341"/>
    </row>
    <row r="9711" spans="220:222" x14ac:dyDescent="0.3">
      <c r="HL9711" s="341"/>
      <c r="HM9711" s="341"/>
      <c r="HN9711" s="341"/>
    </row>
    <row r="9712" spans="220:222" x14ac:dyDescent="0.3">
      <c r="HL9712" s="341"/>
      <c r="HM9712" s="341"/>
      <c r="HN9712" s="341"/>
    </row>
    <row r="9713" spans="220:222" x14ac:dyDescent="0.3">
      <c r="HL9713" s="341"/>
      <c r="HM9713" s="341"/>
      <c r="HN9713" s="341"/>
    </row>
    <row r="9714" spans="220:222" x14ac:dyDescent="0.3">
      <c r="HL9714" s="341"/>
      <c r="HM9714" s="341"/>
      <c r="HN9714" s="341"/>
    </row>
    <row r="9715" spans="220:222" x14ac:dyDescent="0.3">
      <c r="HL9715" s="341"/>
      <c r="HM9715" s="341"/>
      <c r="HN9715" s="341"/>
    </row>
    <row r="9716" spans="220:222" x14ac:dyDescent="0.3">
      <c r="HL9716" s="341"/>
      <c r="HM9716" s="341"/>
      <c r="HN9716" s="341"/>
    </row>
    <row r="9717" spans="220:222" x14ac:dyDescent="0.3">
      <c r="HL9717" s="341"/>
      <c r="HM9717" s="341"/>
      <c r="HN9717" s="341"/>
    </row>
    <row r="9718" spans="220:222" x14ac:dyDescent="0.3">
      <c r="HL9718" s="341"/>
      <c r="HM9718" s="341"/>
      <c r="HN9718" s="341"/>
    </row>
    <row r="9719" spans="220:222" x14ac:dyDescent="0.3">
      <c r="HL9719" s="341"/>
      <c r="HM9719" s="341"/>
      <c r="HN9719" s="341"/>
    </row>
    <row r="9720" spans="220:222" x14ac:dyDescent="0.3">
      <c r="HL9720" s="341"/>
      <c r="HM9720" s="341"/>
      <c r="HN9720" s="341"/>
    </row>
    <row r="9721" spans="220:222" x14ac:dyDescent="0.3">
      <c r="HL9721" s="341"/>
      <c r="HM9721" s="341"/>
      <c r="HN9721" s="341"/>
    </row>
    <row r="9722" spans="220:222" x14ac:dyDescent="0.3">
      <c r="HL9722" s="341"/>
      <c r="HM9722" s="341"/>
      <c r="HN9722" s="341"/>
    </row>
    <row r="9723" spans="220:222" x14ac:dyDescent="0.3">
      <c r="HL9723" s="341"/>
      <c r="HM9723" s="341"/>
      <c r="HN9723" s="341"/>
    </row>
    <row r="9724" spans="220:222" x14ac:dyDescent="0.3">
      <c r="HL9724" s="341"/>
      <c r="HM9724" s="341"/>
      <c r="HN9724" s="341"/>
    </row>
    <row r="9725" spans="220:222" x14ac:dyDescent="0.3">
      <c r="HL9725" s="341"/>
      <c r="HM9725" s="341"/>
      <c r="HN9725" s="341"/>
    </row>
    <row r="9726" spans="220:222" x14ac:dyDescent="0.3">
      <c r="HL9726" s="341"/>
      <c r="HM9726" s="341"/>
      <c r="HN9726" s="341"/>
    </row>
    <row r="9727" spans="220:222" x14ac:dyDescent="0.3">
      <c r="HL9727" s="341"/>
      <c r="HM9727" s="341"/>
      <c r="HN9727" s="341"/>
    </row>
    <row r="9728" spans="220:222" x14ac:dyDescent="0.3">
      <c r="HL9728" s="341"/>
      <c r="HM9728" s="341"/>
      <c r="HN9728" s="341"/>
    </row>
    <row r="9729" spans="220:222" x14ac:dyDescent="0.3">
      <c r="HL9729" s="341"/>
      <c r="HM9729" s="341"/>
      <c r="HN9729" s="341"/>
    </row>
    <row r="9730" spans="220:222" x14ac:dyDescent="0.3">
      <c r="HL9730" s="341"/>
      <c r="HM9730" s="341"/>
      <c r="HN9730" s="341"/>
    </row>
    <row r="9731" spans="220:222" x14ac:dyDescent="0.3">
      <c r="HL9731" s="341"/>
      <c r="HM9731" s="341"/>
      <c r="HN9731" s="341"/>
    </row>
    <row r="9732" spans="220:222" x14ac:dyDescent="0.3">
      <c r="HL9732" s="341"/>
      <c r="HM9732" s="341"/>
      <c r="HN9732" s="341"/>
    </row>
    <row r="9733" spans="220:222" x14ac:dyDescent="0.3">
      <c r="HL9733" s="341"/>
      <c r="HM9733" s="341"/>
      <c r="HN9733" s="341"/>
    </row>
    <row r="9734" spans="220:222" x14ac:dyDescent="0.3">
      <c r="HL9734" s="341"/>
      <c r="HM9734" s="341"/>
      <c r="HN9734" s="341"/>
    </row>
    <row r="9735" spans="220:222" x14ac:dyDescent="0.3">
      <c r="HL9735" s="341"/>
      <c r="HM9735" s="341"/>
      <c r="HN9735" s="341"/>
    </row>
    <row r="9736" spans="220:222" x14ac:dyDescent="0.3">
      <c r="HL9736" s="341"/>
      <c r="HM9736" s="341"/>
      <c r="HN9736" s="341"/>
    </row>
    <row r="9737" spans="220:222" x14ac:dyDescent="0.3">
      <c r="HL9737" s="341"/>
      <c r="HM9737" s="341"/>
      <c r="HN9737" s="341"/>
    </row>
    <row r="9738" spans="220:222" x14ac:dyDescent="0.3">
      <c r="HL9738" s="341"/>
      <c r="HM9738" s="341"/>
      <c r="HN9738" s="341"/>
    </row>
    <row r="9739" spans="220:222" x14ac:dyDescent="0.3">
      <c r="HL9739" s="341"/>
      <c r="HM9739" s="341"/>
      <c r="HN9739" s="341"/>
    </row>
    <row r="9740" spans="220:222" x14ac:dyDescent="0.3">
      <c r="HL9740" s="341"/>
      <c r="HM9740" s="341"/>
      <c r="HN9740" s="341"/>
    </row>
    <row r="9741" spans="220:222" x14ac:dyDescent="0.3">
      <c r="HL9741" s="341"/>
      <c r="HM9741" s="341"/>
      <c r="HN9741" s="341"/>
    </row>
    <row r="9742" spans="220:222" x14ac:dyDescent="0.3">
      <c r="HL9742" s="341"/>
      <c r="HM9742" s="341"/>
      <c r="HN9742" s="341"/>
    </row>
    <row r="9743" spans="220:222" x14ac:dyDescent="0.3">
      <c r="HL9743" s="341"/>
      <c r="HM9743" s="341"/>
      <c r="HN9743" s="341"/>
    </row>
    <row r="9744" spans="220:222" x14ac:dyDescent="0.3">
      <c r="HL9744" s="341"/>
      <c r="HM9744" s="341"/>
      <c r="HN9744" s="341"/>
    </row>
    <row r="9745" spans="220:222" x14ac:dyDescent="0.3">
      <c r="HL9745" s="341"/>
      <c r="HM9745" s="341"/>
      <c r="HN9745" s="341"/>
    </row>
    <row r="9746" spans="220:222" x14ac:dyDescent="0.3">
      <c r="HL9746" s="341"/>
      <c r="HM9746" s="341"/>
      <c r="HN9746" s="341"/>
    </row>
    <row r="9747" spans="220:222" x14ac:dyDescent="0.3">
      <c r="HL9747" s="341"/>
      <c r="HM9747" s="341"/>
      <c r="HN9747" s="341"/>
    </row>
    <row r="9748" spans="220:222" x14ac:dyDescent="0.3">
      <c r="HL9748" s="341"/>
      <c r="HM9748" s="341"/>
      <c r="HN9748" s="341"/>
    </row>
    <row r="9749" spans="220:222" x14ac:dyDescent="0.3">
      <c r="HL9749" s="341"/>
      <c r="HM9749" s="341"/>
      <c r="HN9749" s="341"/>
    </row>
    <row r="9750" spans="220:222" x14ac:dyDescent="0.3">
      <c r="HL9750" s="341"/>
      <c r="HM9750" s="341"/>
      <c r="HN9750" s="341"/>
    </row>
    <row r="9751" spans="220:222" x14ac:dyDescent="0.3">
      <c r="HL9751" s="341"/>
      <c r="HM9751" s="341"/>
      <c r="HN9751" s="341"/>
    </row>
    <row r="9752" spans="220:222" x14ac:dyDescent="0.3">
      <c r="HL9752" s="341"/>
      <c r="HM9752" s="341"/>
      <c r="HN9752" s="341"/>
    </row>
    <row r="9753" spans="220:222" x14ac:dyDescent="0.3">
      <c r="HL9753" s="341"/>
      <c r="HM9753" s="341"/>
      <c r="HN9753" s="341"/>
    </row>
    <row r="9754" spans="220:222" x14ac:dyDescent="0.3">
      <c r="HL9754" s="341"/>
      <c r="HM9754" s="341"/>
      <c r="HN9754" s="341"/>
    </row>
    <row r="9755" spans="220:222" x14ac:dyDescent="0.3">
      <c r="HL9755" s="341"/>
      <c r="HM9755" s="341"/>
      <c r="HN9755" s="341"/>
    </row>
    <row r="9756" spans="220:222" x14ac:dyDescent="0.3">
      <c r="HL9756" s="341"/>
      <c r="HM9756" s="341"/>
      <c r="HN9756" s="341"/>
    </row>
    <row r="9757" spans="220:222" x14ac:dyDescent="0.3">
      <c r="HL9757" s="341"/>
      <c r="HM9757" s="341"/>
      <c r="HN9757" s="341"/>
    </row>
    <row r="9758" spans="220:222" x14ac:dyDescent="0.3">
      <c r="HL9758" s="341"/>
      <c r="HM9758" s="341"/>
      <c r="HN9758" s="341"/>
    </row>
    <row r="9759" spans="220:222" x14ac:dyDescent="0.3">
      <c r="HL9759" s="341"/>
      <c r="HM9759" s="341"/>
      <c r="HN9759" s="341"/>
    </row>
    <row r="9760" spans="220:222" x14ac:dyDescent="0.3">
      <c r="HL9760" s="341"/>
      <c r="HM9760" s="341"/>
      <c r="HN9760" s="341"/>
    </row>
    <row r="9761" spans="220:222" x14ac:dyDescent="0.3">
      <c r="HL9761" s="341"/>
      <c r="HM9761" s="341"/>
      <c r="HN9761" s="341"/>
    </row>
    <row r="9762" spans="220:222" x14ac:dyDescent="0.3">
      <c r="HL9762" s="341"/>
      <c r="HM9762" s="341"/>
      <c r="HN9762" s="341"/>
    </row>
    <row r="9763" spans="220:222" x14ac:dyDescent="0.3">
      <c r="HL9763" s="341"/>
      <c r="HM9763" s="341"/>
      <c r="HN9763" s="341"/>
    </row>
    <row r="9764" spans="220:222" x14ac:dyDescent="0.3">
      <c r="HL9764" s="341"/>
      <c r="HM9764" s="341"/>
      <c r="HN9764" s="341"/>
    </row>
    <row r="9765" spans="220:222" x14ac:dyDescent="0.3">
      <c r="HL9765" s="341"/>
      <c r="HM9765" s="341"/>
      <c r="HN9765" s="341"/>
    </row>
    <row r="9766" spans="220:222" x14ac:dyDescent="0.3">
      <c r="HL9766" s="341"/>
      <c r="HM9766" s="341"/>
      <c r="HN9766" s="341"/>
    </row>
    <row r="9767" spans="220:222" x14ac:dyDescent="0.3">
      <c r="HL9767" s="341"/>
      <c r="HM9767" s="341"/>
      <c r="HN9767" s="341"/>
    </row>
    <row r="9768" spans="220:222" x14ac:dyDescent="0.3">
      <c r="HL9768" s="341"/>
      <c r="HM9768" s="341"/>
      <c r="HN9768" s="341"/>
    </row>
    <row r="9769" spans="220:222" x14ac:dyDescent="0.3">
      <c r="HL9769" s="341"/>
      <c r="HM9769" s="341"/>
      <c r="HN9769" s="341"/>
    </row>
    <row r="9770" spans="220:222" x14ac:dyDescent="0.3">
      <c r="HL9770" s="341"/>
      <c r="HM9770" s="341"/>
      <c r="HN9770" s="341"/>
    </row>
    <row r="9771" spans="220:222" x14ac:dyDescent="0.3">
      <c r="HL9771" s="341"/>
      <c r="HM9771" s="341"/>
      <c r="HN9771" s="341"/>
    </row>
    <row r="9772" spans="220:222" x14ac:dyDescent="0.3">
      <c r="HL9772" s="341"/>
      <c r="HM9772" s="341"/>
      <c r="HN9772" s="341"/>
    </row>
    <row r="9773" spans="220:222" x14ac:dyDescent="0.3">
      <c r="HL9773" s="341"/>
      <c r="HM9773" s="341"/>
      <c r="HN9773" s="341"/>
    </row>
    <row r="9774" spans="220:222" x14ac:dyDescent="0.3">
      <c r="HL9774" s="341"/>
      <c r="HM9774" s="341"/>
      <c r="HN9774" s="341"/>
    </row>
    <row r="9775" spans="220:222" x14ac:dyDescent="0.3">
      <c r="HL9775" s="341"/>
      <c r="HM9775" s="341"/>
      <c r="HN9775" s="341"/>
    </row>
    <row r="9776" spans="220:222" x14ac:dyDescent="0.3">
      <c r="HL9776" s="341"/>
      <c r="HM9776" s="341"/>
      <c r="HN9776" s="341"/>
    </row>
    <row r="9777" spans="220:222" x14ac:dyDescent="0.3">
      <c r="HL9777" s="341"/>
      <c r="HM9777" s="341"/>
      <c r="HN9777" s="341"/>
    </row>
    <row r="9778" spans="220:222" x14ac:dyDescent="0.3">
      <c r="HL9778" s="341"/>
      <c r="HM9778" s="341"/>
      <c r="HN9778" s="341"/>
    </row>
    <row r="9779" spans="220:222" x14ac:dyDescent="0.3">
      <c r="HL9779" s="341"/>
      <c r="HM9779" s="341"/>
      <c r="HN9779" s="341"/>
    </row>
    <row r="9780" spans="220:222" x14ac:dyDescent="0.3">
      <c r="HL9780" s="341"/>
      <c r="HM9780" s="341"/>
      <c r="HN9780" s="341"/>
    </row>
    <row r="9781" spans="220:222" x14ac:dyDescent="0.3">
      <c r="HL9781" s="341"/>
      <c r="HM9781" s="341"/>
      <c r="HN9781" s="341"/>
    </row>
    <row r="9782" spans="220:222" x14ac:dyDescent="0.3">
      <c r="HL9782" s="341"/>
      <c r="HM9782" s="341"/>
      <c r="HN9782" s="341"/>
    </row>
    <row r="9783" spans="220:222" x14ac:dyDescent="0.3">
      <c r="HL9783" s="341"/>
      <c r="HM9783" s="341"/>
      <c r="HN9783" s="341"/>
    </row>
    <row r="9784" spans="220:222" x14ac:dyDescent="0.3">
      <c r="HL9784" s="341"/>
      <c r="HM9784" s="341"/>
      <c r="HN9784" s="341"/>
    </row>
    <row r="9785" spans="220:222" x14ac:dyDescent="0.3">
      <c r="HL9785" s="341"/>
      <c r="HM9785" s="341"/>
      <c r="HN9785" s="341"/>
    </row>
    <row r="9786" spans="220:222" x14ac:dyDescent="0.3">
      <c r="HL9786" s="341"/>
      <c r="HM9786" s="341"/>
      <c r="HN9786" s="341"/>
    </row>
    <row r="9787" spans="220:222" x14ac:dyDescent="0.3">
      <c r="HL9787" s="341"/>
      <c r="HM9787" s="341"/>
      <c r="HN9787" s="341"/>
    </row>
    <row r="9788" spans="220:222" x14ac:dyDescent="0.3">
      <c r="HL9788" s="341"/>
      <c r="HM9788" s="341"/>
      <c r="HN9788" s="341"/>
    </row>
    <row r="9789" spans="220:222" x14ac:dyDescent="0.3">
      <c r="HL9789" s="341"/>
      <c r="HM9789" s="341"/>
      <c r="HN9789" s="341"/>
    </row>
    <row r="9790" spans="220:222" x14ac:dyDescent="0.3">
      <c r="HL9790" s="341"/>
      <c r="HM9790" s="341"/>
      <c r="HN9790" s="341"/>
    </row>
    <row r="9791" spans="220:222" x14ac:dyDescent="0.3">
      <c r="HL9791" s="341"/>
      <c r="HM9791" s="341"/>
      <c r="HN9791" s="341"/>
    </row>
    <row r="9792" spans="220:222" x14ac:dyDescent="0.3">
      <c r="HL9792" s="341"/>
      <c r="HM9792" s="341"/>
      <c r="HN9792" s="341"/>
    </row>
    <row r="9793" spans="220:222" x14ac:dyDescent="0.3">
      <c r="HL9793" s="341"/>
      <c r="HM9793" s="341"/>
      <c r="HN9793" s="341"/>
    </row>
    <row r="9794" spans="220:222" x14ac:dyDescent="0.3">
      <c r="HL9794" s="341"/>
      <c r="HM9794" s="341"/>
      <c r="HN9794" s="341"/>
    </row>
    <row r="9795" spans="220:222" x14ac:dyDescent="0.3">
      <c r="HL9795" s="341"/>
      <c r="HM9795" s="341"/>
      <c r="HN9795" s="341"/>
    </row>
    <row r="9796" spans="220:222" x14ac:dyDescent="0.3">
      <c r="HL9796" s="341"/>
      <c r="HM9796" s="341"/>
      <c r="HN9796" s="341"/>
    </row>
    <row r="9797" spans="220:222" x14ac:dyDescent="0.3">
      <c r="HL9797" s="341"/>
      <c r="HM9797" s="341"/>
      <c r="HN9797" s="341"/>
    </row>
    <row r="9798" spans="220:222" x14ac:dyDescent="0.3">
      <c r="HL9798" s="341"/>
      <c r="HM9798" s="341"/>
      <c r="HN9798" s="341"/>
    </row>
    <row r="9799" spans="220:222" x14ac:dyDescent="0.3">
      <c r="HL9799" s="341"/>
      <c r="HM9799" s="341"/>
      <c r="HN9799" s="341"/>
    </row>
    <row r="9800" spans="220:222" x14ac:dyDescent="0.3">
      <c r="HL9800" s="341"/>
      <c r="HM9800" s="341"/>
      <c r="HN9800" s="341"/>
    </row>
    <row r="9801" spans="220:222" x14ac:dyDescent="0.3">
      <c r="HL9801" s="341"/>
      <c r="HM9801" s="341"/>
      <c r="HN9801" s="341"/>
    </row>
    <row r="9802" spans="220:222" x14ac:dyDescent="0.3">
      <c r="HL9802" s="341"/>
      <c r="HM9802" s="341"/>
      <c r="HN9802" s="341"/>
    </row>
    <row r="9803" spans="220:222" x14ac:dyDescent="0.3">
      <c r="HL9803" s="341"/>
      <c r="HM9803" s="341"/>
      <c r="HN9803" s="341"/>
    </row>
    <row r="9804" spans="220:222" x14ac:dyDescent="0.3">
      <c r="HL9804" s="341"/>
      <c r="HM9804" s="341"/>
      <c r="HN9804" s="341"/>
    </row>
    <row r="9805" spans="220:222" x14ac:dyDescent="0.3">
      <c r="HL9805" s="341"/>
      <c r="HM9805" s="341"/>
      <c r="HN9805" s="341"/>
    </row>
    <row r="9806" spans="220:222" x14ac:dyDescent="0.3">
      <c r="HL9806" s="341"/>
      <c r="HM9806" s="341"/>
      <c r="HN9806" s="341"/>
    </row>
    <row r="9807" spans="220:222" x14ac:dyDescent="0.3">
      <c r="HL9807" s="341"/>
      <c r="HM9807" s="341"/>
      <c r="HN9807" s="341"/>
    </row>
    <row r="9808" spans="220:222" x14ac:dyDescent="0.3">
      <c r="HL9808" s="341"/>
      <c r="HM9808" s="341"/>
      <c r="HN9808" s="341"/>
    </row>
    <row r="9809" spans="220:222" x14ac:dyDescent="0.3">
      <c r="HL9809" s="341"/>
      <c r="HM9809" s="341"/>
      <c r="HN9809" s="341"/>
    </row>
    <row r="9810" spans="220:222" x14ac:dyDescent="0.3">
      <c r="HL9810" s="341"/>
      <c r="HM9810" s="341"/>
      <c r="HN9810" s="341"/>
    </row>
    <row r="9811" spans="220:222" x14ac:dyDescent="0.3">
      <c r="HL9811" s="341"/>
      <c r="HM9811" s="341"/>
      <c r="HN9811" s="341"/>
    </row>
    <row r="9812" spans="220:222" x14ac:dyDescent="0.3">
      <c r="HL9812" s="341"/>
      <c r="HM9812" s="341"/>
      <c r="HN9812" s="341"/>
    </row>
    <row r="9813" spans="220:222" x14ac:dyDescent="0.3">
      <c r="HL9813" s="341"/>
      <c r="HM9813" s="341"/>
      <c r="HN9813" s="341"/>
    </row>
    <row r="9814" spans="220:222" x14ac:dyDescent="0.3">
      <c r="HL9814" s="341"/>
      <c r="HM9814" s="341"/>
      <c r="HN9814" s="341"/>
    </row>
    <row r="9815" spans="220:222" x14ac:dyDescent="0.3">
      <c r="HL9815" s="341"/>
      <c r="HM9815" s="341"/>
      <c r="HN9815" s="341"/>
    </row>
    <row r="9816" spans="220:222" x14ac:dyDescent="0.3">
      <c r="HL9816" s="341"/>
      <c r="HM9816" s="341"/>
      <c r="HN9816" s="341"/>
    </row>
    <row r="9817" spans="220:222" x14ac:dyDescent="0.3">
      <c r="HL9817" s="341"/>
      <c r="HM9817" s="341"/>
      <c r="HN9817" s="341"/>
    </row>
    <row r="9818" spans="220:222" x14ac:dyDescent="0.3">
      <c r="HL9818" s="341"/>
      <c r="HM9818" s="341"/>
      <c r="HN9818" s="341"/>
    </row>
    <row r="9819" spans="220:222" x14ac:dyDescent="0.3">
      <c r="HL9819" s="341"/>
      <c r="HM9819" s="341"/>
      <c r="HN9819" s="341"/>
    </row>
    <row r="9820" spans="220:222" x14ac:dyDescent="0.3">
      <c r="HL9820" s="341"/>
      <c r="HM9820" s="341"/>
      <c r="HN9820" s="341"/>
    </row>
    <row r="9821" spans="220:222" x14ac:dyDescent="0.3">
      <c r="HL9821" s="341"/>
      <c r="HM9821" s="341"/>
      <c r="HN9821" s="341"/>
    </row>
    <row r="9822" spans="220:222" x14ac:dyDescent="0.3">
      <c r="HL9822" s="341"/>
      <c r="HM9822" s="341"/>
      <c r="HN9822" s="341"/>
    </row>
    <row r="9823" spans="220:222" x14ac:dyDescent="0.3">
      <c r="HL9823" s="341"/>
      <c r="HM9823" s="341"/>
      <c r="HN9823" s="341"/>
    </row>
    <row r="9824" spans="220:222" x14ac:dyDescent="0.3">
      <c r="HL9824" s="341"/>
      <c r="HM9824" s="341"/>
      <c r="HN9824" s="341"/>
    </row>
    <row r="9825" spans="220:222" x14ac:dyDescent="0.3">
      <c r="HL9825" s="341"/>
      <c r="HM9825" s="341"/>
      <c r="HN9825" s="341"/>
    </row>
    <row r="9826" spans="220:222" x14ac:dyDescent="0.3">
      <c r="HL9826" s="341"/>
      <c r="HM9826" s="341"/>
      <c r="HN9826" s="341"/>
    </row>
    <row r="9827" spans="220:222" x14ac:dyDescent="0.3">
      <c r="HL9827" s="341"/>
      <c r="HM9827" s="341"/>
      <c r="HN9827" s="341"/>
    </row>
    <row r="9828" spans="220:222" x14ac:dyDescent="0.3">
      <c r="HL9828" s="341"/>
      <c r="HM9828" s="341"/>
      <c r="HN9828" s="341"/>
    </row>
    <row r="9829" spans="220:222" x14ac:dyDescent="0.3">
      <c r="HL9829" s="341"/>
      <c r="HM9829" s="341"/>
      <c r="HN9829" s="341"/>
    </row>
    <row r="9830" spans="220:222" x14ac:dyDescent="0.3">
      <c r="HL9830" s="341"/>
      <c r="HM9830" s="341"/>
      <c r="HN9830" s="341"/>
    </row>
    <row r="9831" spans="220:222" x14ac:dyDescent="0.3">
      <c r="HL9831" s="341"/>
      <c r="HM9831" s="341"/>
      <c r="HN9831" s="341"/>
    </row>
    <row r="9832" spans="220:222" x14ac:dyDescent="0.3">
      <c r="HL9832" s="341"/>
      <c r="HM9832" s="341"/>
      <c r="HN9832" s="341"/>
    </row>
    <row r="9833" spans="220:222" x14ac:dyDescent="0.3">
      <c r="HL9833" s="341"/>
      <c r="HM9833" s="341"/>
      <c r="HN9833" s="341"/>
    </row>
    <row r="9834" spans="220:222" x14ac:dyDescent="0.3">
      <c r="HL9834" s="341"/>
      <c r="HM9834" s="341"/>
      <c r="HN9834" s="341"/>
    </row>
    <row r="9835" spans="220:222" x14ac:dyDescent="0.3">
      <c r="HL9835" s="341"/>
      <c r="HM9835" s="341"/>
      <c r="HN9835" s="341"/>
    </row>
    <row r="9836" spans="220:222" x14ac:dyDescent="0.3">
      <c r="HL9836" s="341"/>
      <c r="HM9836" s="341"/>
      <c r="HN9836" s="341"/>
    </row>
    <row r="9837" spans="220:222" x14ac:dyDescent="0.3">
      <c r="HL9837" s="341"/>
      <c r="HM9837" s="341"/>
      <c r="HN9837" s="341"/>
    </row>
    <row r="9838" spans="220:222" x14ac:dyDescent="0.3">
      <c r="HL9838" s="341"/>
      <c r="HM9838" s="341"/>
      <c r="HN9838" s="341"/>
    </row>
    <row r="9839" spans="220:222" x14ac:dyDescent="0.3">
      <c r="HL9839" s="341"/>
      <c r="HM9839" s="341"/>
      <c r="HN9839" s="341"/>
    </row>
    <row r="9840" spans="220:222" x14ac:dyDescent="0.3">
      <c r="HL9840" s="341"/>
      <c r="HM9840" s="341"/>
      <c r="HN9840" s="341"/>
    </row>
    <row r="9841" spans="220:222" x14ac:dyDescent="0.3">
      <c r="HL9841" s="341"/>
      <c r="HM9841" s="341"/>
      <c r="HN9841" s="341"/>
    </row>
    <row r="9842" spans="220:222" x14ac:dyDescent="0.3">
      <c r="HL9842" s="341"/>
      <c r="HM9842" s="341"/>
      <c r="HN9842" s="341"/>
    </row>
    <row r="9843" spans="220:222" x14ac:dyDescent="0.3">
      <c r="HL9843" s="341"/>
      <c r="HM9843" s="341"/>
      <c r="HN9843" s="341"/>
    </row>
    <row r="9844" spans="220:222" x14ac:dyDescent="0.3">
      <c r="HL9844" s="341"/>
      <c r="HM9844" s="341"/>
      <c r="HN9844" s="341"/>
    </row>
    <row r="9845" spans="220:222" x14ac:dyDescent="0.3">
      <c r="HL9845" s="341"/>
      <c r="HM9845" s="341"/>
      <c r="HN9845" s="341"/>
    </row>
    <row r="9846" spans="220:222" x14ac:dyDescent="0.3">
      <c r="HL9846" s="341"/>
      <c r="HM9846" s="341"/>
      <c r="HN9846" s="341"/>
    </row>
    <row r="9847" spans="220:222" x14ac:dyDescent="0.3">
      <c r="HL9847" s="341"/>
      <c r="HM9847" s="341"/>
      <c r="HN9847" s="341"/>
    </row>
    <row r="9848" spans="220:222" x14ac:dyDescent="0.3">
      <c r="HL9848" s="341"/>
      <c r="HM9848" s="341"/>
      <c r="HN9848" s="341"/>
    </row>
    <row r="9849" spans="220:222" x14ac:dyDescent="0.3">
      <c r="HL9849" s="341"/>
      <c r="HM9849" s="341"/>
      <c r="HN9849" s="341"/>
    </row>
    <row r="9850" spans="220:222" x14ac:dyDescent="0.3">
      <c r="HL9850" s="341"/>
      <c r="HM9850" s="341"/>
      <c r="HN9850" s="341"/>
    </row>
    <row r="9851" spans="220:222" x14ac:dyDescent="0.3">
      <c r="HL9851" s="341"/>
      <c r="HM9851" s="341"/>
      <c r="HN9851" s="341"/>
    </row>
    <row r="9852" spans="220:222" x14ac:dyDescent="0.3">
      <c r="HL9852" s="341"/>
      <c r="HM9852" s="341"/>
      <c r="HN9852" s="341"/>
    </row>
    <row r="9853" spans="220:222" x14ac:dyDescent="0.3">
      <c r="HL9853" s="341"/>
      <c r="HM9853" s="341"/>
      <c r="HN9853" s="341"/>
    </row>
    <row r="9854" spans="220:222" x14ac:dyDescent="0.3">
      <c r="HL9854" s="341"/>
      <c r="HM9854" s="341"/>
      <c r="HN9854" s="341"/>
    </row>
    <row r="9855" spans="220:222" x14ac:dyDescent="0.3">
      <c r="HL9855" s="341"/>
      <c r="HM9855" s="341"/>
      <c r="HN9855" s="341"/>
    </row>
    <row r="9856" spans="220:222" x14ac:dyDescent="0.3">
      <c r="HL9856" s="341"/>
      <c r="HM9856" s="341"/>
      <c r="HN9856" s="341"/>
    </row>
    <row r="9857" spans="220:222" x14ac:dyDescent="0.3">
      <c r="HL9857" s="341"/>
      <c r="HM9857" s="341"/>
      <c r="HN9857" s="341"/>
    </row>
    <row r="9858" spans="220:222" x14ac:dyDescent="0.3">
      <c r="HL9858" s="341"/>
      <c r="HM9858" s="341"/>
      <c r="HN9858" s="341"/>
    </row>
    <row r="9859" spans="220:222" x14ac:dyDescent="0.3">
      <c r="HL9859" s="341"/>
      <c r="HM9859" s="341"/>
      <c r="HN9859" s="341"/>
    </row>
    <row r="9860" spans="220:222" x14ac:dyDescent="0.3">
      <c r="HL9860" s="341"/>
      <c r="HM9860" s="341"/>
      <c r="HN9860" s="341"/>
    </row>
    <row r="9861" spans="220:222" x14ac:dyDescent="0.3">
      <c r="HL9861" s="341"/>
      <c r="HM9861" s="341"/>
      <c r="HN9861" s="341"/>
    </row>
    <row r="9862" spans="220:222" x14ac:dyDescent="0.3">
      <c r="HL9862" s="341"/>
      <c r="HM9862" s="341"/>
      <c r="HN9862" s="341"/>
    </row>
    <row r="9863" spans="220:222" x14ac:dyDescent="0.3">
      <c r="HL9863" s="341"/>
      <c r="HM9863" s="341"/>
      <c r="HN9863" s="341"/>
    </row>
    <row r="9864" spans="220:222" x14ac:dyDescent="0.3">
      <c r="HL9864" s="341"/>
      <c r="HM9864" s="341"/>
      <c r="HN9864" s="341"/>
    </row>
    <row r="9865" spans="220:222" x14ac:dyDescent="0.3">
      <c r="HL9865" s="341"/>
      <c r="HM9865" s="341"/>
      <c r="HN9865" s="341"/>
    </row>
    <row r="9866" spans="220:222" x14ac:dyDescent="0.3">
      <c r="HL9866" s="341"/>
      <c r="HM9866" s="341"/>
      <c r="HN9866" s="341"/>
    </row>
    <row r="9867" spans="220:222" x14ac:dyDescent="0.3">
      <c r="HL9867" s="341"/>
      <c r="HM9867" s="341"/>
      <c r="HN9867" s="341"/>
    </row>
    <row r="9868" spans="220:222" x14ac:dyDescent="0.3">
      <c r="HL9868" s="341"/>
      <c r="HM9868" s="341"/>
      <c r="HN9868" s="341"/>
    </row>
    <row r="9869" spans="220:222" x14ac:dyDescent="0.3">
      <c r="HL9869" s="341"/>
      <c r="HM9869" s="341"/>
      <c r="HN9869" s="341"/>
    </row>
    <row r="9870" spans="220:222" x14ac:dyDescent="0.3">
      <c r="HL9870" s="341"/>
      <c r="HM9870" s="341"/>
      <c r="HN9870" s="341"/>
    </row>
    <row r="9871" spans="220:222" x14ac:dyDescent="0.3">
      <c r="HL9871" s="341"/>
      <c r="HM9871" s="341"/>
      <c r="HN9871" s="341"/>
    </row>
    <row r="9872" spans="220:222" x14ac:dyDescent="0.3">
      <c r="HL9872" s="341"/>
      <c r="HM9872" s="341"/>
      <c r="HN9872" s="341"/>
    </row>
    <row r="9873" spans="220:222" x14ac:dyDescent="0.3">
      <c r="HL9873" s="341"/>
      <c r="HM9873" s="341"/>
      <c r="HN9873" s="341"/>
    </row>
    <row r="9874" spans="220:222" x14ac:dyDescent="0.3">
      <c r="HL9874" s="341"/>
      <c r="HM9874" s="341"/>
      <c r="HN9874" s="341"/>
    </row>
    <row r="9875" spans="220:222" x14ac:dyDescent="0.3">
      <c r="HL9875" s="341"/>
      <c r="HM9875" s="341"/>
      <c r="HN9875" s="341"/>
    </row>
    <row r="9876" spans="220:222" x14ac:dyDescent="0.3">
      <c r="HL9876" s="341"/>
      <c r="HM9876" s="341"/>
      <c r="HN9876" s="341"/>
    </row>
    <row r="9877" spans="220:222" x14ac:dyDescent="0.3">
      <c r="HL9877" s="341"/>
      <c r="HM9877" s="341"/>
      <c r="HN9877" s="341"/>
    </row>
    <row r="9878" spans="220:222" x14ac:dyDescent="0.3">
      <c r="HL9878" s="341"/>
      <c r="HM9878" s="341"/>
      <c r="HN9878" s="341"/>
    </row>
    <row r="9879" spans="220:222" x14ac:dyDescent="0.3">
      <c r="HL9879" s="341"/>
      <c r="HM9879" s="341"/>
      <c r="HN9879" s="341"/>
    </row>
    <row r="9880" spans="220:222" x14ac:dyDescent="0.3">
      <c r="HL9880" s="341"/>
      <c r="HM9880" s="341"/>
      <c r="HN9880" s="341"/>
    </row>
    <row r="9881" spans="220:222" x14ac:dyDescent="0.3">
      <c r="HL9881" s="341"/>
      <c r="HM9881" s="341"/>
      <c r="HN9881" s="341"/>
    </row>
    <row r="9882" spans="220:222" x14ac:dyDescent="0.3">
      <c r="HL9882" s="341"/>
      <c r="HM9882" s="341"/>
      <c r="HN9882" s="341"/>
    </row>
    <row r="9883" spans="220:222" x14ac:dyDescent="0.3">
      <c r="HL9883" s="341"/>
      <c r="HM9883" s="341"/>
      <c r="HN9883" s="341"/>
    </row>
    <row r="9884" spans="220:222" x14ac:dyDescent="0.3">
      <c r="HL9884" s="341"/>
      <c r="HM9884" s="341"/>
      <c r="HN9884" s="341"/>
    </row>
    <row r="9885" spans="220:222" x14ac:dyDescent="0.3">
      <c r="HL9885" s="341"/>
      <c r="HM9885" s="341"/>
      <c r="HN9885" s="341"/>
    </row>
    <row r="9886" spans="220:222" x14ac:dyDescent="0.3">
      <c r="HL9886" s="341"/>
      <c r="HM9886" s="341"/>
      <c r="HN9886" s="341"/>
    </row>
    <row r="9887" spans="220:222" x14ac:dyDescent="0.3">
      <c r="HL9887" s="341"/>
      <c r="HM9887" s="341"/>
      <c r="HN9887" s="341"/>
    </row>
    <row r="9888" spans="220:222" x14ac:dyDescent="0.3">
      <c r="HL9888" s="341"/>
      <c r="HM9888" s="341"/>
      <c r="HN9888" s="341"/>
    </row>
    <row r="9889" spans="220:222" x14ac:dyDescent="0.3">
      <c r="HL9889" s="341"/>
      <c r="HM9889" s="341"/>
      <c r="HN9889" s="341"/>
    </row>
    <row r="9890" spans="220:222" x14ac:dyDescent="0.3">
      <c r="HL9890" s="341"/>
      <c r="HM9890" s="341"/>
      <c r="HN9890" s="341"/>
    </row>
    <row r="9891" spans="220:222" x14ac:dyDescent="0.3">
      <c r="HL9891" s="341"/>
      <c r="HM9891" s="341"/>
      <c r="HN9891" s="341"/>
    </row>
    <row r="9892" spans="220:222" x14ac:dyDescent="0.3">
      <c r="HL9892" s="341"/>
      <c r="HM9892" s="341"/>
      <c r="HN9892" s="341"/>
    </row>
    <row r="9893" spans="220:222" x14ac:dyDescent="0.3">
      <c r="HL9893" s="341"/>
      <c r="HM9893" s="341"/>
      <c r="HN9893" s="341"/>
    </row>
    <row r="9894" spans="220:222" x14ac:dyDescent="0.3">
      <c r="HL9894" s="341"/>
      <c r="HM9894" s="341"/>
      <c r="HN9894" s="341"/>
    </row>
    <row r="9895" spans="220:222" x14ac:dyDescent="0.3">
      <c r="HL9895" s="341"/>
      <c r="HM9895" s="341"/>
      <c r="HN9895" s="341"/>
    </row>
    <row r="9896" spans="220:222" x14ac:dyDescent="0.3">
      <c r="HL9896" s="341"/>
      <c r="HM9896" s="341"/>
      <c r="HN9896" s="341"/>
    </row>
    <row r="9897" spans="220:222" x14ac:dyDescent="0.3">
      <c r="HL9897" s="341"/>
      <c r="HM9897" s="341"/>
      <c r="HN9897" s="341"/>
    </row>
    <row r="9898" spans="220:222" x14ac:dyDescent="0.3">
      <c r="HL9898" s="341"/>
      <c r="HM9898" s="341"/>
      <c r="HN9898" s="341"/>
    </row>
    <row r="9899" spans="220:222" x14ac:dyDescent="0.3">
      <c r="HL9899" s="341"/>
      <c r="HM9899" s="341"/>
      <c r="HN9899" s="341"/>
    </row>
    <row r="9900" spans="220:222" x14ac:dyDescent="0.3">
      <c r="HL9900" s="341"/>
      <c r="HM9900" s="341"/>
      <c r="HN9900" s="341"/>
    </row>
    <row r="9901" spans="220:222" x14ac:dyDescent="0.3">
      <c r="HL9901" s="341"/>
      <c r="HM9901" s="341"/>
      <c r="HN9901" s="341"/>
    </row>
    <row r="9902" spans="220:222" x14ac:dyDescent="0.3">
      <c r="HL9902" s="341"/>
      <c r="HM9902" s="341"/>
      <c r="HN9902" s="341"/>
    </row>
    <row r="9903" spans="220:222" x14ac:dyDescent="0.3">
      <c r="HL9903" s="341"/>
      <c r="HM9903" s="341"/>
      <c r="HN9903" s="341"/>
    </row>
    <row r="9904" spans="220:222" x14ac:dyDescent="0.3">
      <c r="HL9904" s="341"/>
      <c r="HM9904" s="341"/>
      <c r="HN9904" s="341"/>
    </row>
    <row r="9905" spans="220:222" x14ac:dyDescent="0.3">
      <c r="HL9905" s="341"/>
      <c r="HM9905" s="341"/>
      <c r="HN9905" s="341"/>
    </row>
    <row r="9906" spans="220:222" x14ac:dyDescent="0.3">
      <c r="HL9906" s="341"/>
      <c r="HM9906" s="341"/>
      <c r="HN9906" s="341"/>
    </row>
    <row r="9907" spans="220:222" x14ac:dyDescent="0.3">
      <c r="HL9907" s="341"/>
      <c r="HM9907" s="341"/>
      <c r="HN9907" s="341"/>
    </row>
    <row r="9908" spans="220:222" x14ac:dyDescent="0.3">
      <c r="HL9908" s="341"/>
      <c r="HM9908" s="341"/>
      <c r="HN9908" s="341"/>
    </row>
    <row r="9909" spans="220:222" x14ac:dyDescent="0.3">
      <c r="HL9909" s="341"/>
      <c r="HM9909" s="341"/>
      <c r="HN9909" s="341"/>
    </row>
    <row r="9910" spans="220:222" x14ac:dyDescent="0.3">
      <c r="HL9910" s="341"/>
      <c r="HM9910" s="341"/>
      <c r="HN9910" s="341"/>
    </row>
    <row r="9911" spans="220:222" x14ac:dyDescent="0.3">
      <c r="HL9911" s="341"/>
      <c r="HM9911" s="341"/>
      <c r="HN9911" s="341"/>
    </row>
    <row r="9912" spans="220:222" x14ac:dyDescent="0.3">
      <c r="HL9912" s="341"/>
      <c r="HM9912" s="341"/>
      <c r="HN9912" s="341"/>
    </row>
    <row r="9913" spans="220:222" x14ac:dyDescent="0.3">
      <c r="HL9913" s="341"/>
      <c r="HM9913" s="341"/>
      <c r="HN9913" s="341"/>
    </row>
    <row r="9914" spans="220:222" x14ac:dyDescent="0.3">
      <c r="HL9914" s="341"/>
      <c r="HM9914" s="341"/>
      <c r="HN9914" s="341"/>
    </row>
    <row r="9915" spans="220:222" x14ac:dyDescent="0.3">
      <c r="HL9915" s="341"/>
      <c r="HM9915" s="341"/>
      <c r="HN9915" s="341"/>
    </row>
    <row r="9916" spans="220:222" x14ac:dyDescent="0.3">
      <c r="HL9916" s="341"/>
      <c r="HM9916" s="341"/>
      <c r="HN9916" s="341"/>
    </row>
    <row r="9917" spans="220:222" x14ac:dyDescent="0.3">
      <c r="HL9917" s="341"/>
      <c r="HM9917" s="341"/>
      <c r="HN9917" s="341"/>
    </row>
    <row r="9918" spans="220:222" x14ac:dyDescent="0.3">
      <c r="HL9918" s="341"/>
      <c r="HM9918" s="341"/>
      <c r="HN9918" s="341"/>
    </row>
    <row r="9919" spans="220:222" x14ac:dyDescent="0.3">
      <c r="HL9919" s="341"/>
      <c r="HM9919" s="341"/>
      <c r="HN9919" s="341"/>
    </row>
    <row r="9920" spans="220:222" x14ac:dyDescent="0.3">
      <c r="HL9920" s="341"/>
      <c r="HM9920" s="341"/>
      <c r="HN9920" s="341"/>
    </row>
    <row r="9921" spans="220:222" x14ac:dyDescent="0.3">
      <c r="HL9921" s="341"/>
      <c r="HM9921" s="341"/>
      <c r="HN9921" s="341"/>
    </row>
    <row r="9922" spans="220:222" x14ac:dyDescent="0.3">
      <c r="HL9922" s="341"/>
      <c r="HM9922" s="341"/>
      <c r="HN9922" s="341"/>
    </row>
    <row r="9923" spans="220:222" x14ac:dyDescent="0.3">
      <c r="HL9923" s="341"/>
      <c r="HM9923" s="341"/>
      <c r="HN9923" s="341"/>
    </row>
    <row r="9924" spans="220:222" x14ac:dyDescent="0.3">
      <c r="HL9924" s="341"/>
      <c r="HM9924" s="341"/>
      <c r="HN9924" s="341"/>
    </row>
    <row r="9925" spans="220:222" x14ac:dyDescent="0.3">
      <c r="HL9925" s="341"/>
      <c r="HM9925" s="341"/>
      <c r="HN9925" s="341"/>
    </row>
    <row r="9926" spans="220:222" x14ac:dyDescent="0.3">
      <c r="HL9926" s="341"/>
      <c r="HM9926" s="341"/>
      <c r="HN9926" s="341"/>
    </row>
    <row r="9927" spans="220:222" x14ac:dyDescent="0.3">
      <c r="HL9927" s="341"/>
      <c r="HM9927" s="341"/>
      <c r="HN9927" s="341"/>
    </row>
    <row r="9928" spans="220:222" x14ac:dyDescent="0.3">
      <c r="HL9928" s="341"/>
      <c r="HM9928" s="341"/>
      <c r="HN9928" s="341"/>
    </row>
    <row r="9929" spans="220:222" x14ac:dyDescent="0.3">
      <c r="HL9929" s="341"/>
      <c r="HM9929" s="341"/>
      <c r="HN9929" s="341"/>
    </row>
    <row r="9930" spans="220:222" x14ac:dyDescent="0.3">
      <c r="HL9930" s="341"/>
      <c r="HM9930" s="341"/>
      <c r="HN9930" s="341"/>
    </row>
    <row r="9931" spans="220:222" x14ac:dyDescent="0.3">
      <c r="HL9931" s="341"/>
      <c r="HM9931" s="341"/>
      <c r="HN9931" s="341"/>
    </row>
    <row r="9932" spans="220:222" x14ac:dyDescent="0.3">
      <c r="HL9932" s="341"/>
      <c r="HM9932" s="341"/>
      <c r="HN9932" s="341"/>
    </row>
    <row r="9933" spans="220:222" x14ac:dyDescent="0.3">
      <c r="HL9933" s="341"/>
      <c r="HM9933" s="341"/>
      <c r="HN9933" s="341"/>
    </row>
    <row r="9934" spans="220:222" x14ac:dyDescent="0.3">
      <c r="HL9934" s="341"/>
      <c r="HM9934" s="341"/>
      <c r="HN9934" s="341"/>
    </row>
    <row r="9935" spans="220:222" x14ac:dyDescent="0.3">
      <c r="HL9935" s="341"/>
      <c r="HM9935" s="341"/>
      <c r="HN9935" s="341"/>
    </row>
    <row r="9936" spans="220:222" x14ac:dyDescent="0.3">
      <c r="HL9936" s="341"/>
      <c r="HM9936" s="341"/>
      <c r="HN9936" s="341"/>
    </row>
    <row r="9937" spans="220:222" x14ac:dyDescent="0.3">
      <c r="HL9937" s="341"/>
      <c r="HM9937" s="341"/>
      <c r="HN9937" s="341"/>
    </row>
    <row r="9938" spans="220:222" x14ac:dyDescent="0.3">
      <c r="HL9938" s="341"/>
      <c r="HM9938" s="341"/>
      <c r="HN9938" s="341"/>
    </row>
    <row r="9939" spans="220:222" x14ac:dyDescent="0.3">
      <c r="HL9939" s="341"/>
      <c r="HM9939" s="341"/>
      <c r="HN9939" s="341"/>
    </row>
    <row r="9940" spans="220:222" x14ac:dyDescent="0.3">
      <c r="HL9940" s="341"/>
      <c r="HM9940" s="341"/>
      <c r="HN9940" s="341"/>
    </row>
    <row r="9941" spans="220:222" x14ac:dyDescent="0.3">
      <c r="HL9941" s="341"/>
      <c r="HM9941" s="341"/>
      <c r="HN9941" s="341"/>
    </row>
    <row r="9942" spans="220:222" x14ac:dyDescent="0.3">
      <c r="HL9942" s="341"/>
      <c r="HM9942" s="341"/>
      <c r="HN9942" s="341"/>
    </row>
    <row r="9943" spans="220:222" x14ac:dyDescent="0.3">
      <c r="HL9943" s="341"/>
      <c r="HM9943" s="341"/>
      <c r="HN9943" s="341"/>
    </row>
    <row r="9944" spans="220:222" x14ac:dyDescent="0.3">
      <c r="HL9944" s="341"/>
      <c r="HM9944" s="341"/>
      <c r="HN9944" s="341"/>
    </row>
    <row r="9945" spans="220:222" x14ac:dyDescent="0.3">
      <c r="HL9945" s="341"/>
      <c r="HM9945" s="341"/>
      <c r="HN9945" s="341"/>
    </row>
    <row r="9946" spans="220:222" x14ac:dyDescent="0.3">
      <c r="HL9946" s="341"/>
      <c r="HM9946" s="341"/>
      <c r="HN9946" s="341"/>
    </row>
    <row r="9947" spans="220:222" x14ac:dyDescent="0.3">
      <c r="HL9947" s="341"/>
      <c r="HM9947" s="341"/>
      <c r="HN9947" s="341"/>
    </row>
    <row r="9948" spans="220:222" x14ac:dyDescent="0.3">
      <c r="HL9948" s="341"/>
      <c r="HM9948" s="341"/>
      <c r="HN9948" s="341"/>
    </row>
    <row r="9949" spans="220:222" x14ac:dyDescent="0.3">
      <c r="HL9949" s="341"/>
      <c r="HM9949" s="341"/>
      <c r="HN9949" s="341"/>
    </row>
    <row r="9950" spans="220:222" x14ac:dyDescent="0.3">
      <c r="HL9950" s="341"/>
      <c r="HM9950" s="341"/>
      <c r="HN9950" s="341"/>
    </row>
    <row r="9951" spans="220:222" x14ac:dyDescent="0.3">
      <c r="HL9951" s="341"/>
      <c r="HM9951" s="341"/>
      <c r="HN9951" s="341"/>
    </row>
    <row r="9952" spans="220:222" x14ac:dyDescent="0.3">
      <c r="HL9952" s="341"/>
      <c r="HM9952" s="341"/>
      <c r="HN9952" s="341"/>
    </row>
    <row r="9953" spans="220:222" x14ac:dyDescent="0.3">
      <c r="HL9953" s="341"/>
      <c r="HM9953" s="341"/>
      <c r="HN9953" s="341"/>
    </row>
    <row r="9954" spans="220:222" x14ac:dyDescent="0.3">
      <c r="HL9954" s="341"/>
      <c r="HM9954" s="341"/>
      <c r="HN9954" s="341"/>
    </row>
    <row r="9955" spans="220:222" x14ac:dyDescent="0.3">
      <c r="HL9955" s="341"/>
      <c r="HM9955" s="341"/>
      <c r="HN9955" s="341"/>
    </row>
    <row r="9956" spans="220:222" x14ac:dyDescent="0.3">
      <c r="HL9956" s="341"/>
      <c r="HM9956" s="341"/>
      <c r="HN9956" s="341"/>
    </row>
    <row r="9957" spans="220:222" x14ac:dyDescent="0.3">
      <c r="HL9957" s="341"/>
      <c r="HM9957" s="341"/>
      <c r="HN9957" s="341"/>
    </row>
    <row r="9958" spans="220:222" x14ac:dyDescent="0.3">
      <c r="HL9958" s="341"/>
      <c r="HM9958" s="341"/>
      <c r="HN9958" s="341"/>
    </row>
    <row r="9959" spans="220:222" x14ac:dyDescent="0.3">
      <c r="HL9959" s="341"/>
      <c r="HM9959" s="341"/>
      <c r="HN9959" s="341"/>
    </row>
    <row r="9960" spans="220:222" x14ac:dyDescent="0.3">
      <c r="HL9960" s="341"/>
      <c r="HM9960" s="341"/>
      <c r="HN9960" s="341"/>
    </row>
    <row r="9961" spans="220:222" x14ac:dyDescent="0.3">
      <c r="HL9961" s="341"/>
      <c r="HM9961" s="341"/>
      <c r="HN9961" s="341"/>
    </row>
    <row r="9962" spans="220:222" x14ac:dyDescent="0.3">
      <c r="HL9962" s="341"/>
      <c r="HM9962" s="341"/>
      <c r="HN9962" s="341"/>
    </row>
    <row r="9963" spans="220:222" x14ac:dyDescent="0.3">
      <c r="HL9963" s="341"/>
      <c r="HM9963" s="341"/>
      <c r="HN9963" s="341"/>
    </row>
    <row r="9964" spans="220:222" x14ac:dyDescent="0.3">
      <c r="HL9964" s="341"/>
      <c r="HM9964" s="341"/>
      <c r="HN9964" s="341"/>
    </row>
    <row r="9965" spans="220:222" x14ac:dyDescent="0.3">
      <c r="HL9965" s="341"/>
      <c r="HM9965" s="341"/>
      <c r="HN9965" s="341"/>
    </row>
    <row r="9966" spans="220:222" x14ac:dyDescent="0.3">
      <c r="HL9966" s="341"/>
      <c r="HM9966" s="341"/>
      <c r="HN9966" s="341"/>
    </row>
    <row r="9967" spans="220:222" x14ac:dyDescent="0.3">
      <c r="HL9967" s="341"/>
      <c r="HM9967" s="341"/>
      <c r="HN9967" s="341"/>
    </row>
    <row r="9968" spans="220:222" x14ac:dyDescent="0.3">
      <c r="HL9968" s="341"/>
      <c r="HM9968" s="341"/>
      <c r="HN9968" s="341"/>
    </row>
    <row r="9969" spans="220:222" x14ac:dyDescent="0.3">
      <c r="HL9969" s="341"/>
      <c r="HM9969" s="341"/>
      <c r="HN9969" s="341"/>
    </row>
    <row r="9970" spans="220:222" x14ac:dyDescent="0.3">
      <c r="HL9970" s="341"/>
      <c r="HM9970" s="341"/>
      <c r="HN9970" s="341"/>
    </row>
    <row r="9971" spans="220:222" x14ac:dyDescent="0.3">
      <c r="HL9971" s="341"/>
      <c r="HM9971" s="341"/>
      <c r="HN9971" s="341"/>
    </row>
    <row r="9972" spans="220:222" x14ac:dyDescent="0.3">
      <c r="HL9972" s="341"/>
      <c r="HM9972" s="341"/>
      <c r="HN9972" s="341"/>
    </row>
    <row r="9973" spans="220:222" x14ac:dyDescent="0.3">
      <c r="HL9973" s="341"/>
      <c r="HM9973" s="341"/>
      <c r="HN9973" s="341"/>
    </row>
    <row r="9974" spans="220:222" x14ac:dyDescent="0.3">
      <c r="HL9974" s="341"/>
      <c r="HM9974" s="341"/>
      <c r="HN9974" s="341"/>
    </row>
    <row r="9975" spans="220:222" x14ac:dyDescent="0.3">
      <c r="HL9975" s="341"/>
      <c r="HM9975" s="341"/>
      <c r="HN9975" s="341"/>
    </row>
    <row r="9976" spans="220:222" x14ac:dyDescent="0.3">
      <c r="HL9976" s="341"/>
      <c r="HM9976" s="341"/>
      <c r="HN9976" s="341"/>
    </row>
    <row r="9977" spans="220:222" x14ac:dyDescent="0.3">
      <c r="HL9977" s="341"/>
      <c r="HM9977" s="341"/>
      <c r="HN9977" s="341"/>
    </row>
    <row r="9978" spans="220:222" x14ac:dyDescent="0.3">
      <c r="HL9978" s="341"/>
      <c r="HM9978" s="341"/>
      <c r="HN9978" s="341"/>
    </row>
    <row r="9979" spans="220:222" x14ac:dyDescent="0.3">
      <c r="HL9979" s="341"/>
      <c r="HM9979" s="341"/>
      <c r="HN9979" s="341"/>
    </row>
    <row r="9980" spans="220:222" x14ac:dyDescent="0.3">
      <c r="HL9980" s="341"/>
      <c r="HM9980" s="341"/>
      <c r="HN9980" s="341"/>
    </row>
    <row r="9981" spans="220:222" x14ac:dyDescent="0.3">
      <c r="HL9981" s="341"/>
      <c r="HM9981" s="341"/>
      <c r="HN9981" s="341"/>
    </row>
    <row r="9982" spans="220:222" x14ac:dyDescent="0.3">
      <c r="HL9982" s="341"/>
      <c r="HM9982" s="341"/>
      <c r="HN9982" s="341"/>
    </row>
    <row r="9983" spans="220:222" x14ac:dyDescent="0.3">
      <c r="HL9983" s="341"/>
      <c r="HM9983" s="341"/>
      <c r="HN9983" s="341"/>
    </row>
    <row r="9984" spans="220:222" x14ac:dyDescent="0.3">
      <c r="HL9984" s="341"/>
      <c r="HM9984" s="341"/>
      <c r="HN9984" s="341"/>
    </row>
    <row r="9985" spans="220:222" x14ac:dyDescent="0.3">
      <c r="HL9985" s="341"/>
      <c r="HM9985" s="341"/>
      <c r="HN9985" s="341"/>
    </row>
    <row r="9986" spans="220:222" x14ac:dyDescent="0.3">
      <c r="HL9986" s="341"/>
      <c r="HM9986" s="341"/>
      <c r="HN9986" s="341"/>
    </row>
    <row r="9987" spans="220:222" x14ac:dyDescent="0.3">
      <c r="HL9987" s="341"/>
      <c r="HM9987" s="341"/>
      <c r="HN9987" s="341"/>
    </row>
    <row r="9988" spans="220:222" x14ac:dyDescent="0.3">
      <c r="HL9988" s="341"/>
      <c r="HM9988" s="341"/>
      <c r="HN9988" s="341"/>
    </row>
    <row r="9989" spans="220:222" x14ac:dyDescent="0.3">
      <c r="HL9989" s="341"/>
      <c r="HM9989" s="341"/>
      <c r="HN9989" s="341"/>
    </row>
    <row r="9990" spans="220:222" x14ac:dyDescent="0.3">
      <c r="HL9990" s="341"/>
      <c r="HM9990" s="341"/>
      <c r="HN9990" s="341"/>
    </row>
    <row r="9991" spans="220:222" x14ac:dyDescent="0.3">
      <c r="HL9991" s="341"/>
      <c r="HM9991" s="341"/>
      <c r="HN9991" s="341"/>
    </row>
    <row r="9992" spans="220:222" x14ac:dyDescent="0.3">
      <c r="HL9992" s="341"/>
      <c r="HM9992" s="341"/>
      <c r="HN9992" s="341"/>
    </row>
    <row r="9993" spans="220:222" x14ac:dyDescent="0.3">
      <c r="HL9993" s="341"/>
      <c r="HM9993" s="341"/>
      <c r="HN9993" s="341"/>
    </row>
    <row r="9994" spans="220:222" x14ac:dyDescent="0.3">
      <c r="HL9994" s="341"/>
      <c r="HM9994" s="341"/>
      <c r="HN9994" s="341"/>
    </row>
    <row r="9995" spans="220:222" x14ac:dyDescent="0.3">
      <c r="HL9995" s="341"/>
      <c r="HM9995" s="341"/>
      <c r="HN9995" s="341"/>
    </row>
    <row r="9996" spans="220:222" x14ac:dyDescent="0.3">
      <c r="HL9996" s="341"/>
      <c r="HM9996" s="341"/>
      <c r="HN9996" s="341"/>
    </row>
    <row r="9997" spans="220:222" x14ac:dyDescent="0.3">
      <c r="HL9997" s="341"/>
      <c r="HM9997" s="341"/>
      <c r="HN9997" s="341"/>
    </row>
    <row r="9998" spans="220:222" x14ac:dyDescent="0.3">
      <c r="HL9998" s="341"/>
      <c r="HM9998" s="341"/>
      <c r="HN9998" s="341"/>
    </row>
    <row r="9999" spans="220:222" x14ac:dyDescent="0.3">
      <c r="HL9999" s="341"/>
      <c r="HM9999" s="341"/>
      <c r="HN9999" s="341"/>
    </row>
    <row r="10000" spans="220:222" x14ac:dyDescent="0.3">
      <c r="HL10000" s="341"/>
      <c r="HM10000" s="341"/>
      <c r="HN10000" s="341"/>
    </row>
    <row r="10001" spans="220:222" x14ac:dyDescent="0.3">
      <c r="HL10001" s="341"/>
      <c r="HM10001" s="341"/>
      <c r="HN10001" s="341"/>
    </row>
    <row r="10002" spans="220:222" x14ac:dyDescent="0.3">
      <c r="HL10002" s="341"/>
      <c r="HM10002" s="341"/>
      <c r="HN10002" s="341"/>
    </row>
    <row r="10003" spans="220:222" x14ac:dyDescent="0.3">
      <c r="HL10003" s="341"/>
      <c r="HM10003" s="341"/>
      <c r="HN10003" s="341"/>
    </row>
    <row r="10004" spans="220:222" x14ac:dyDescent="0.3">
      <c r="HL10004" s="341"/>
      <c r="HM10004" s="341"/>
      <c r="HN10004" s="341"/>
    </row>
    <row r="10005" spans="220:222" x14ac:dyDescent="0.3">
      <c r="HL10005" s="341"/>
      <c r="HM10005" s="341"/>
      <c r="HN10005" s="341"/>
    </row>
    <row r="10006" spans="220:222" x14ac:dyDescent="0.3">
      <c r="HL10006" s="341"/>
      <c r="HM10006" s="341"/>
      <c r="HN10006" s="341"/>
    </row>
    <row r="10007" spans="220:222" x14ac:dyDescent="0.3">
      <c r="HL10007" s="341"/>
      <c r="HM10007" s="341"/>
      <c r="HN10007" s="341"/>
    </row>
    <row r="10008" spans="220:222" x14ac:dyDescent="0.3">
      <c r="HL10008" s="341"/>
      <c r="HM10008" s="341"/>
      <c r="HN10008" s="341"/>
    </row>
    <row r="10009" spans="220:222" x14ac:dyDescent="0.3">
      <c r="HL10009" s="341"/>
      <c r="HM10009" s="341"/>
      <c r="HN10009" s="341"/>
    </row>
    <row r="10010" spans="220:222" x14ac:dyDescent="0.3">
      <c r="HL10010" s="341"/>
      <c r="HM10010" s="341"/>
      <c r="HN10010" s="341"/>
    </row>
    <row r="10011" spans="220:222" x14ac:dyDescent="0.3">
      <c r="HL10011" s="341"/>
      <c r="HM10011" s="341"/>
      <c r="HN10011" s="341"/>
    </row>
    <row r="10012" spans="220:222" x14ac:dyDescent="0.3">
      <c r="HL10012" s="341"/>
      <c r="HM10012" s="341"/>
      <c r="HN10012" s="341"/>
    </row>
    <row r="10013" spans="220:222" x14ac:dyDescent="0.3">
      <c r="HL10013" s="341"/>
      <c r="HM10013" s="341"/>
      <c r="HN10013" s="341"/>
    </row>
    <row r="10014" spans="220:222" x14ac:dyDescent="0.3">
      <c r="HL10014" s="341"/>
      <c r="HM10014" s="341"/>
      <c r="HN10014" s="341"/>
    </row>
    <row r="10015" spans="220:222" x14ac:dyDescent="0.3">
      <c r="HL10015" s="341"/>
      <c r="HM10015" s="341"/>
      <c r="HN10015" s="341"/>
    </row>
    <row r="10016" spans="220:222" x14ac:dyDescent="0.3">
      <c r="HL10016" s="341"/>
      <c r="HM10016" s="341"/>
      <c r="HN10016" s="341"/>
    </row>
    <row r="10017" spans="220:222" x14ac:dyDescent="0.3">
      <c r="HL10017" s="341"/>
      <c r="HM10017" s="341"/>
      <c r="HN10017" s="341"/>
    </row>
    <row r="10018" spans="220:222" x14ac:dyDescent="0.3">
      <c r="HL10018" s="341"/>
      <c r="HM10018" s="341"/>
      <c r="HN10018" s="341"/>
    </row>
    <row r="10019" spans="220:222" x14ac:dyDescent="0.3">
      <c r="HL10019" s="341"/>
      <c r="HM10019" s="341"/>
      <c r="HN10019" s="341"/>
    </row>
    <row r="10020" spans="220:222" x14ac:dyDescent="0.3">
      <c r="HL10020" s="341"/>
      <c r="HM10020" s="341"/>
      <c r="HN10020" s="341"/>
    </row>
    <row r="10021" spans="220:222" x14ac:dyDescent="0.3">
      <c r="HL10021" s="341"/>
      <c r="HM10021" s="341"/>
      <c r="HN10021" s="341"/>
    </row>
    <row r="10022" spans="220:222" x14ac:dyDescent="0.3">
      <c r="HL10022" s="341"/>
      <c r="HM10022" s="341"/>
      <c r="HN10022" s="341"/>
    </row>
    <row r="10023" spans="220:222" x14ac:dyDescent="0.3">
      <c r="HL10023" s="341"/>
      <c r="HM10023" s="341"/>
      <c r="HN10023" s="341"/>
    </row>
    <row r="10024" spans="220:222" x14ac:dyDescent="0.3">
      <c r="HL10024" s="341"/>
      <c r="HM10024" s="341"/>
      <c r="HN10024" s="341"/>
    </row>
    <row r="10025" spans="220:222" x14ac:dyDescent="0.3">
      <c r="HL10025" s="341"/>
      <c r="HM10025" s="341"/>
      <c r="HN10025" s="341"/>
    </row>
    <row r="10026" spans="220:222" x14ac:dyDescent="0.3">
      <c r="HL10026" s="341"/>
      <c r="HM10026" s="341"/>
      <c r="HN10026" s="341"/>
    </row>
    <row r="10027" spans="220:222" x14ac:dyDescent="0.3">
      <c r="HL10027" s="341"/>
      <c r="HM10027" s="341"/>
      <c r="HN10027" s="341"/>
    </row>
    <row r="10028" spans="220:222" x14ac:dyDescent="0.3">
      <c r="HL10028" s="341"/>
      <c r="HM10028" s="341"/>
      <c r="HN10028" s="341"/>
    </row>
    <row r="10029" spans="220:222" x14ac:dyDescent="0.3">
      <c r="HL10029" s="341"/>
      <c r="HM10029" s="341"/>
      <c r="HN10029" s="341"/>
    </row>
    <row r="10030" spans="220:222" x14ac:dyDescent="0.3">
      <c r="HL10030" s="341"/>
      <c r="HM10030" s="341"/>
      <c r="HN10030" s="341"/>
    </row>
    <row r="10031" spans="220:222" x14ac:dyDescent="0.3">
      <c r="HL10031" s="341"/>
      <c r="HM10031" s="341"/>
      <c r="HN10031" s="341"/>
    </row>
    <row r="10032" spans="220:222" x14ac:dyDescent="0.3">
      <c r="HL10032" s="341"/>
      <c r="HM10032" s="341"/>
      <c r="HN10032" s="341"/>
    </row>
    <row r="10033" spans="220:222" x14ac:dyDescent="0.3">
      <c r="HL10033" s="341"/>
      <c r="HM10033" s="341"/>
      <c r="HN10033" s="341"/>
    </row>
    <row r="10034" spans="220:222" x14ac:dyDescent="0.3">
      <c r="HL10034" s="341"/>
      <c r="HM10034" s="341"/>
      <c r="HN10034" s="341"/>
    </row>
    <row r="10035" spans="220:222" x14ac:dyDescent="0.3">
      <c r="HL10035" s="341"/>
      <c r="HM10035" s="341"/>
      <c r="HN10035" s="341"/>
    </row>
    <row r="10036" spans="220:222" x14ac:dyDescent="0.3">
      <c r="HL10036" s="341"/>
      <c r="HM10036" s="341"/>
      <c r="HN10036" s="341"/>
    </row>
    <row r="10037" spans="220:222" x14ac:dyDescent="0.3">
      <c r="HL10037" s="341"/>
      <c r="HM10037" s="341"/>
      <c r="HN10037" s="341"/>
    </row>
    <row r="10038" spans="220:222" x14ac:dyDescent="0.3">
      <c r="HL10038" s="341"/>
      <c r="HM10038" s="341"/>
      <c r="HN10038" s="341"/>
    </row>
    <row r="10039" spans="220:222" x14ac:dyDescent="0.3">
      <c r="HL10039" s="341"/>
      <c r="HM10039" s="341"/>
      <c r="HN10039" s="341"/>
    </row>
    <row r="10040" spans="220:222" x14ac:dyDescent="0.3">
      <c r="HL10040" s="341"/>
      <c r="HM10040" s="341"/>
      <c r="HN10040" s="341"/>
    </row>
    <row r="10041" spans="220:222" x14ac:dyDescent="0.3">
      <c r="HL10041" s="341"/>
      <c r="HM10041" s="341"/>
      <c r="HN10041" s="341"/>
    </row>
    <row r="10042" spans="220:222" x14ac:dyDescent="0.3">
      <c r="HL10042" s="341"/>
      <c r="HM10042" s="341"/>
      <c r="HN10042" s="341"/>
    </row>
    <row r="10043" spans="220:222" x14ac:dyDescent="0.3">
      <c r="HL10043" s="341"/>
      <c r="HM10043" s="341"/>
      <c r="HN10043" s="341"/>
    </row>
    <row r="10044" spans="220:222" x14ac:dyDescent="0.3">
      <c r="HL10044" s="341"/>
      <c r="HM10044" s="341"/>
      <c r="HN10044" s="341"/>
    </row>
    <row r="10045" spans="220:222" x14ac:dyDescent="0.3">
      <c r="HL10045" s="341"/>
      <c r="HM10045" s="341"/>
      <c r="HN10045" s="341"/>
    </row>
    <row r="10046" spans="220:222" x14ac:dyDescent="0.3">
      <c r="HL10046" s="341"/>
      <c r="HM10046" s="341"/>
      <c r="HN10046" s="341"/>
    </row>
    <row r="10047" spans="220:222" x14ac:dyDescent="0.3">
      <c r="HL10047" s="341"/>
      <c r="HM10047" s="341"/>
      <c r="HN10047" s="341"/>
    </row>
    <row r="10048" spans="220:222" x14ac:dyDescent="0.3">
      <c r="HL10048" s="341"/>
      <c r="HM10048" s="341"/>
      <c r="HN10048" s="341"/>
    </row>
    <row r="10049" spans="220:222" x14ac:dyDescent="0.3">
      <c r="HL10049" s="341"/>
      <c r="HM10049" s="341"/>
      <c r="HN10049" s="341"/>
    </row>
    <row r="10050" spans="220:222" x14ac:dyDescent="0.3">
      <c r="HL10050" s="341"/>
      <c r="HM10050" s="341"/>
      <c r="HN10050" s="341"/>
    </row>
    <row r="10051" spans="220:222" x14ac:dyDescent="0.3">
      <c r="HL10051" s="341"/>
      <c r="HM10051" s="341"/>
      <c r="HN10051" s="341"/>
    </row>
    <row r="10052" spans="220:222" x14ac:dyDescent="0.3">
      <c r="HL10052" s="341"/>
      <c r="HM10052" s="341"/>
      <c r="HN10052" s="341"/>
    </row>
    <row r="10053" spans="220:222" x14ac:dyDescent="0.3">
      <c r="HL10053" s="341"/>
      <c r="HM10053" s="341"/>
      <c r="HN10053" s="341"/>
    </row>
    <row r="10054" spans="220:222" x14ac:dyDescent="0.3">
      <c r="HL10054" s="341"/>
      <c r="HM10054" s="341"/>
      <c r="HN10054" s="341"/>
    </row>
    <row r="10055" spans="220:222" x14ac:dyDescent="0.3">
      <c r="HL10055" s="341"/>
      <c r="HM10055" s="341"/>
      <c r="HN10055" s="341"/>
    </row>
    <row r="10056" spans="220:222" x14ac:dyDescent="0.3">
      <c r="HL10056" s="341"/>
      <c r="HM10056" s="341"/>
      <c r="HN10056" s="341"/>
    </row>
    <row r="10057" spans="220:222" x14ac:dyDescent="0.3">
      <c r="HL10057" s="341"/>
      <c r="HM10057" s="341"/>
      <c r="HN10057" s="341"/>
    </row>
    <row r="10058" spans="220:222" x14ac:dyDescent="0.3">
      <c r="HL10058" s="341"/>
      <c r="HM10058" s="341"/>
      <c r="HN10058" s="341"/>
    </row>
    <row r="10059" spans="220:222" x14ac:dyDescent="0.3">
      <c r="HL10059" s="341"/>
      <c r="HM10059" s="341"/>
      <c r="HN10059" s="341"/>
    </row>
    <row r="10060" spans="220:222" x14ac:dyDescent="0.3">
      <c r="HL10060" s="341"/>
      <c r="HM10060" s="341"/>
      <c r="HN10060" s="341"/>
    </row>
    <row r="10061" spans="220:222" x14ac:dyDescent="0.3">
      <c r="HL10061" s="341"/>
      <c r="HM10061" s="341"/>
      <c r="HN10061" s="341"/>
    </row>
    <row r="10062" spans="220:222" x14ac:dyDescent="0.3">
      <c r="HL10062" s="341"/>
      <c r="HM10062" s="341"/>
      <c r="HN10062" s="341"/>
    </row>
    <row r="10063" spans="220:222" x14ac:dyDescent="0.3">
      <c r="HL10063" s="341"/>
      <c r="HM10063" s="341"/>
      <c r="HN10063" s="341"/>
    </row>
    <row r="10064" spans="220:222" x14ac:dyDescent="0.3">
      <c r="HL10064" s="341"/>
      <c r="HM10064" s="341"/>
      <c r="HN10064" s="341"/>
    </row>
    <row r="10065" spans="220:222" x14ac:dyDescent="0.3">
      <c r="HL10065" s="341"/>
      <c r="HM10065" s="341"/>
      <c r="HN10065" s="341"/>
    </row>
    <row r="10066" spans="220:222" x14ac:dyDescent="0.3">
      <c r="HL10066" s="341"/>
      <c r="HM10066" s="341"/>
      <c r="HN10066" s="341"/>
    </row>
    <row r="10067" spans="220:222" x14ac:dyDescent="0.3">
      <c r="HL10067" s="341"/>
      <c r="HM10067" s="341"/>
      <c r="HN10067" s="341"/>
    </row>
    <row r="10068" spans="220:222" x14ac:dyDescent="0.3">
      <c r="HL10068" s="341"/>
      <c r="HM10068" s="341"/>
      <c r="HN10068" s="341"/>
    </row>
    <row r="10069" spans="220:222" x14ac:dyDescent="0.3">
      <c r="HL10069" s="341"/>
      <c r="HM10069" s="341"/>
      <c r="HN10069" s="341"/>
    </row>
    <row r="10070" spans="220:222" x14ac:dyDescent="0.3">
      <c r="HL10070" s="341"/>
      <c r="HM10070" s="341"/>
      <c r="HN10070" s="341"/>
    </row>
    <row r="10071" spans="220:222" x14ac:dyDescent="0.3">
      <c r="HL10071" s="341"/>
      <c r="HM10071" s="341"/>
      <c r="HN10071" s="341"/>
    </row>
    <row r="10072" spans="220:222" x14ac:dyDescent="0.3">
      <c r="HL10072" s="341"/>
      <c r="HM10072" s="341"/>
      <c r="HN10072" s="341"/>
    </row>
    <row r="10073" spans="220:222" x14ac:dyDescent="0.3">
      <c r="HL10073" s="341"/>
      <c r="HM10073" s="341"/>
      <c r="HN10073" s="341"/>
    </row>
    <row r="10074" spans="220:222" x14ac:dyDescent="0.3">
      <c r="HL10074" s="341"/>
      <c r="HM10074" s="341"/>
      <c r="HN10074" s="341"/>
    </row>
    <row r="10075" spans="220:222" x14ac:dyDescent="0.3">
      <c r="HL10075" s="341"/>
      <c r="HM10075" s="341"/>
      <c r="HN10075" s="341"/>
    </row>
    <row r="10076" spans="220:222" x14ac:dyDescent="0.3">
      <c r="HL10076" s="341"/>
      <c r="HM10076" s="341"/>
      <c r="HN10076" s="341"/>
    </row>
    <row r="10077" spans="220:222" x14ac:dyDescent="0.3">
      <c r="HL10077" s="341"/>
      <c r="HM10077" s="341"/>
      <c r="HN10077" s="341"/>
    </row>
    <row r="10078" spans="220:222" x14ac:dyDescent="0.3">
      <c r="HL10078" s="341"/>
      <c r="HM10078" s="341"/>
      <c r="HN10078" s="341"/>
    </row>
    <row r="10079" spans="220:222" x14ac:dyDescent="0.3">
      <c r="HL10079" s="341"/>
      <c r="HM10079" s="341"/>
      <c r="HN10079" s="341"/>
    </row>
    <row r="10080" spans="220:222" x14ac:dyDescent="0.3">
      <c r="HL10080" s="341"/>
      <c r="HM10080" s="341"/>
      <c r="HN10080" s="341"/>
    </row>
    <row r="10081" spans="220:222" x14ac:dyDescent="0.3">
      <c r="HL10081" s="341"/>
      <c r="HM10081" s="341"/>
      <c r="HN10081" s="341"/>
    </row>
    <row r="10082" spans="220:222" x14ac:dyDescent="0.3">
      <c r="HL10082" s="341"/>
      <c r="HM10082" s="341"/>
      <c r="HN10082" s="341"/>
    </row>
    <row r="10083" spans="220:222" x14ac:dyDescent="0.3">
      <c r="HL10083" s="341"/>
      <c r="HM10083" s="341"/>
      <c r="HN10083" s="341"/>
    </row>
    <row r="10084" spans="220:222" x14ac:dyDescent="0.3">
      <c r="HL10084" s="341"/>
      <c r="HM10084" s="341"/>
      <c r="HN10084" s="341"/>
    </row>
    <row r="10085" spans="220:222" x14ac:dyDescent="0.3">
      <c r="HL10085" s="341"/>
      <c r="HM10085" s="341"/>
      <c r="HN10085" s="341"/>
    </row>
    <row r="10086" spans="220:222" x14ac:dyDescent="0.3">
      <c r="HL10086" s="341"/>
      <c r="HM10086" s="341"/>
      <c r="HN10086" s="341"/>
    </row>
    <row r="10087" spans="220:222" x14ac:dyDescent="0.3">
      <c r="HL10087" s="341"/>
      <c r="HM10087" s="341"/>
      <c r="HN10087" s="341"/>
    </row>
    <row r="10088" spans="220:222" x14ac:dyDescent="0.3">
      <c r="HL10088" s="341"/>
      <c r="HM10088" s="341"/>
      <c r="HN10088" s="341"/>
    </row>
    <row r="10089" spans="220:222" x14ac:dyDescent="0.3">
      <c r="HL10089" s="341"/>
      <c r="HM10089" s="341"/>
      <c r="HN10089" s="341"/>
    </row>
    <row r="10090" spans="220:222" x14ac:dyDescent="0.3">
      <c r="HL10090" s="341"/>
      <c r="HM10090" s="341"/>
      <c r="HN10090" s="341"/>
    </row>
    <row r="10091" spans="220:222" x14ac:dyDescent="0.3">
      <c r="HL10091" s="341"/>
      <c r="HM10091" s="341"/>
      <c r="HN10091" s="341"/>
    </row>
    <row r="10092" spans="220:222" x14ac:dyDescent="0.3">
      <c r="HL10092" s="341"/>
      <c r="HM10092" s="341"/>
      <c r="HN10092" s="341"/>
    </row>
    <row r="10093" spans="220:222" x14ac:dyDescent="0.3">
      <c r="HL10093" s="341"/>
      <c r="HM10093" s="341"/>
      <c r="HN10093" s="341"/>
    </row>
    <row r="10094" spans="220:222" x14ac:dyDescent="0.3">
      <c r="HL10094" s="341"/>
      <c r="HM10094" s="341"/>
      <c r="HN10094" s="341"/>
    </row>
    <row r="10095" spans="220:222" x14ac:dyDescent="0.3">
      <c r="HL10095" s="341"/>
      <c r="HM10095" s="341"/>
      <c r="HN10095" s="341"/>
    </row>
    <row r="10096" spans="220:222" x14ac:dyDescent="0.3">
      <c r="HL10096" s="341"/>
      <c r="HM10096" s="341"/>
      <c r="HN10096" s="341"/>
    </row>
    <row r="10097" spans="220:222" x14ac:dyDescent="0.3">
      <c r="HL10097" s="341"/>
      <c r="HM10097" s="341"/>
      <c r="HN10097" s="341"/>
    </row>
    <row r="10098" spans="220:222" x14ac:dyDescent="0.3">
      <c r="HL10098" s="341"/>
      <c r="HM10098" s="341"/>
      <c r="HN10098" s="341"/>
    </row>
    <row r="10099" spans="220:222" x14ac:dyDescent="0.3">
      <c r="HL10099" s="341"/>
      <c r="HM10099" s="341"/>
      <c r="HN10099" s="341"/>
    </row>
    <row r="10100" spans="220:222" x14ac:dyDescent="0.3">
      <c r="HL10100" s="341"/>
      <c r="HM10100" s="341"/>
      <c r="HN10100" s="341"/>
    </row>
    <row r="10101" spans="220:222" x14ac:dyDescent="0.3">
      <c r="HL10101" s="341"/>
      <c r="HM10101" s="341"/>
      <c r="HN10101" s="341"/>
    </row>
    <row r="10102" spans="220:222" x14ac:dyDescent="0.3">
      <c r="HL10102" s="341"/>
      <c r="HM10102" s="341"/>
      <c r="HN10102" s="341"/>
    </row>
    <row r="10103" spans="220:222" x14ac:dyDescent="0.3">
      <c r="HL10103" s="341"/>
      <c r="HM10103" s="341"/>
      <c r="HN10103" s="341"/>
    </row>
    <row r="10104" spans="220:222" x14ac:dyDescent="0.3">
      <c r="HL10104" s="341"/>
      <c r="HM10104" s="341"/>
      <c r="HN10104" s="341"/>
    </row>
    <row r="10105" spans="220:222" x14ac:dyDescent="0.3">
      <c r="HL10105" s="341"/>
      <c r="HM10105" s="341"/>
      <c r="HN10105" s="341"/>
    </row>
    <row r="10106" spans="220:222" x14ac:dyDescent="0.3">
      <c r="HL10106" s="341"/>
      <c r="HM10106" s="341"/>
      <c r="HN10106" s="341"/>
    </row>
    <row r="10107" spans="220:222" x14ac:dyDescent="0.3">
      <c r="HL10107" s="341"/>
      <c r="HM10107" s="341"/>
      <c r="HN10107" s="341"/>
    </row>
    <row r="10108" spans="220:222" x14ac:dyDescent="0.3">
      <c r="HL10108" s="341"/>
      <c r="HM10108" s="341"/>
      <c r="HN10108" s="341"/>
    </row>
    <row r="10109" spans="220:222" x14ac:dyDescent="0.3">
      <c r="HL10109" s="341"/>
      <c r="HM10109" s="341"/>
      <c r="HN10109" s="341"/>
    </row>
    <row r="10110" spans="220:222" x14ac:dyDescent="0.3">
      <c r="HL10110" s="341"/>
      <c r="HM10110" s="341"/>
      <c r="HN10110" s="341"/>
    </row>
    <row r="10111" spans="220:222" x14ac:dyDescent="0.3">
      <c r="HL10111" s="341"/>
      <c r="HM10111" s="341"/>
      <c r="HN10111" s="341"/>
    </row>
    <row r="10112" spans="220:222" x14ac:dyDescent="0.3">
      <c r="HL10112" s="341"/>
      <c r="HM10112" s="341"/>
      <c r="HN10112" s="341"/>
    </row>
    <row r="10113" spans="220:222" x14ac:dyDescent="0.3">
      <c r="HL10113" s="341"/>
      <c r="HM10113" s="341"/>
      <c r="HN10113" s="341"/>
    </row>
    <row r="10114" spans="220:222" x14ac:dyDescent="0.3">
      <c r="HL10114" s="341"/>
      <c r="HM10114" s="341"/>
      <c r="HN10114" s="341"/>
    </row>
    <row r="10115" spans="220:222" x14ac:dyDescent="0.3">
      <c r="HL10115" s="341"/>
      <c r="HM10115" s="341"/>
      <c r="HN10115" s="341"/>
    </row>
    <row r="10116" spans="220:222" x14ac:dyDescent="0.3">
      <c r="HL10116" s="341"/>
      <c r="HM10116" s="341"/>
      <c r="HN10116" s="341"/>
    </row>
    <row r="10117" spans="220:222" x14ac:dyDescent="0.3">
      <c r="HL10117" s="341"/>
      <c r="HM10117" s="341"/>
      <c r="HN10117" s="341"/>
    </row>
    <row r="10118" spans="220:222" x14ac:dyDescent="0.3">
      <c r="HL10118" s="341"/>
      <c r="HM10118" s="341"/>
      <c r="HN10118" s="341"/>
    </row>
    <row r="10119" spans="220:222" x14ac:dyDescent="0.3">
      <c r="HL10119" s="341"/>
      <c r="HM10119" s="341"/>
      <c r="HN10119" s="341"/>
    </row>
    <row r="10120" spans="220:222" x14ac:dyDescent="0.3">
      <c r="HL10120" s="341"/>
      <c r="HM10120" s="341"/>
      <c r="HN10120" s="341"/>
    </row>
    <row r="10121" spans="220:222" x14ac:dyDescent="0.3">
      <c r="HL10121" s="341"/>
      <c r="HM10121" s="341"/>
      <c r="HN10121" s="341"/>
    </row>
    <row r="10122" spans="220:222" x14ac:dyDescent="0.3">
      <c r="HL10122" s="341"/>
      <c r="HM10122" s="341"/>
      <c r="HN10122" s="341"/>
    </row>
    <row r="10123" spans="220:222" x14ac:dyDescent="0.3">
      <c r="HL10123" s="341"/>
      <c r="HM10123" s="341"/>
      <c r="HN10123" s="341"/>
    </row>
    <row r="10124" spans="220:222" x14ac:dyDescent="0.3">
      <c r="HL10124" s="341"/>
      <c r="HM10124" s="341"/>
      <c r="HN10124" s="341"/>
    </row>
    <row r="10125" spans="220:222" x14ac:dyDescent="0.3">
      <c r="HL10125" s="341"/>
      <c r="HM10125" s="341"/>
      <c r="HN10125" s="341"/>
    </row>
    <row r="10126" spans="220:222" x14ac:dyDescent="0.3">
      <c r="HL10126" s="341"/>
      <c r="HM10126" s="341"/>
      <c r="HN10126" s="341"/>
    </row>
    <row r="10127" spans="220:222" x14ac:dyDescent="0.3">
      <c r="HL10127" s="341"/>
      <c r="HM10127" s="341"/>
      <c r="HN10127" s="341"/>
    </row>
    <row r="10128" spans="220:222" x14ac:dyDescent="0.3">
      <c r="HL10128" s="341"/>
      <c r="HM10128" s="341"/>
      <c r="HN10128" s="341"/>
    </row>
    <row r="10129" spans="220:222" x14ac:dyDescent="0.3">
      <c r="HL10129" s="341"/>
      <c r="HM10129" s="341"/>
      <c r="HN10129" s="341"/>
    </row>
    <row r="10130" spans="220:222" x14ac:dyDescent="0.3">
      <c r="HL10130" s="341"/>
      <c r="HM10130" s="341"/>
      <c r="HN10130" s="341"/>
    </row>
    <row r="10131" spans="220:222" x14ac:dyDescent="0.3">
      <c r="HL10131" s="341"/>
      <c r="HM10131" s="341"/>
      <c r="HN10131" s="341"/>
    </row>
    <row r="10132" spans="220:222" x14ac:dyDescent="0.3">
      <c r="HL10132" s="341"/>
      <c r="HM10132" s="341"/>
      <c r="HN10132" s="341"/>
    </row>
    <row r="10133" spans="220:222" x14ac:dyDescent="0.3">
      <c r="HL10133" s="341"/>
      <c r="HM10133" s="341"/>
      <c r="HN10133" s="341"/>
    </row>
    <row r="10134" spans="220:222" x14ac:dyDescent="0.3">
      <c r="HL10134" s="341"/>
      <c r="HM10134" s="341"/>
      <c r="HN10134" s="341"/>
    </row>
    <row r="10135" spans="220:222" x14ac:dyDescent="0.3">
      <c r="HL10135" s="341"/>
      <c r="HM10135" s="341"/>
      <c r="HN10135" s="341"/>
    </row>
    <row r="10136" spans="220:222" x14ac:dyDescent="0.3">
      <c r="HL10136" s="341"/>
      <c r="HM10136" s="341"/>
      <c r="HN10136" s="341"/>
    </row>
    <row r="10137" spans="220:222" x14ac:dyDescent="0.3">
      <c r="HL10137" s="341"/>
      <c r="HM10137" s="341"/>
      <c r="HN10137" s="341"/>
    </row>
    <row r="10138" spans="220:222" x14ac:dyDescent="0.3">
      <c r="HL10138" s="341"/>
      <c r="HM10138" s="341"/>
      <c r="HN10138" s="341"/>
    </row>
    <row r="10139" spans="220:222" x14ac:dyDescent="0.3">
      <c r="HL10139" s="341"/>
      <c r="HM10139" s="341"/>
      <c r="HN10139" s="341"/>
    </row>
    <row r="10140" spans="220:222" x14ac:dyDescent="0.3">
      <c r="HL10140" s="341"/>
      <c r="HM10140" s="341"/>
      <c r="HN10140" s="341"/>
    </row>
    <row r="10141" spans="220:222" x14ac:dyDescent="0.3">
      <c r="HL10141" s="341"/>
      <c r="HM10141" s="341"/>
      <c r="HN10141" s="341"/>
    </row>
    <row r="10142" spans="220:222" x14ac:dyDescent="0.3">
      <c r="HL10142" s="341"/>
      <c r="HM10142" s="341"/>
      <c r="HN10142" s="341"/>
    </row>
    <row r="10143" spans="220:222" x14ac:dyDescent="0.3">
      <c r="HL10143" s="341"/>
      <c r="HM10143" s="341"/>
      <c r="HN10143" s="341"/>
    </row>
    <row r="10144" spans="220:222" x14ac:dyDescent="0.3">
      <c r="HL10144" s="341"/>
      <c r="HM10144" s="341"/>
      <c r="HN10144" s="341"/>
    </row>
    <row r="10145" spans="220:222" x14ac:dyDescent="0.3">
      <c r="HL10145" s="341"/>
      <c r="HM10145" s="341"/>
      <c r="HN10145" s="341"/>
    </row>
    <row r="10146" spans="220:222" x14ac:dyDescent="0.3">
      <c r="HL10146" s="341"/>
      <c r="HM10146" s="341"/>
      <c r="HN10146" s="341"/>
    </row>
    <row r="10147" spans="220:222" x14ac:dyDescent="0.3">
      <c r="HL10147" s="341"/>
      <c r="HM10147" s="341"/>
      <c r="HN10147" s="341"/>
    </row>
    <row r="10148" spans="220:222" x14ac:dyDescent="0.3">
      <c r="HL10148" s="341"/>
      <c r="HM10148" s="341"/>
      <c r="HN10148" s="341"/>
    </row>
    <row r="10149" spans="220:222" x14ac:dyDescent="0.3">
      <c r="HL10149" s="341"/>
      <c r="HM10149" s="341"/>
      <c r="HN10149" s="341"/>
    </row>
    <row r="10150" spans="220:222" x14ac:dyDescent="0.3">
      <c r="HL10150" s="341"/>
      <c r="HM10150" s="341"/>
      <c r="HN10150" s="341"/>
    </row>
    <row r="10151" spans="220:222" x14ac:dyDescent="0.3">
      <c r="HL10151" s="341"/>
      <c r="HM10151" s="341"/>
      <c r="HN10151" s="341"/>
    </row>
    <row r="10152" spans="220:222" x14ac:dyDescent="0.3">
      <c r="HL10152" s="341"/>
      <c r="HM10152" s="341"/>
      <c r="HN10152" s="341"/>
    </row>
    <row r="10153" spans="220:222" x14ac:dyDescent="0.3">
      <c r="HL10153" s="341"/>
      <c r="HM10153" s="341"/>
      <c r="HN10153" s="341"/>
    </row>
    <row r="10154" spans="220:222" x14ac:dyDescent="0.3">
      <c r="HL10154" s="341"/>
      <c r="HM10154" s="341"/>
      <c r="HN10154" s="341"/>
    </row>
    <row r="10155" spans="220:222" x14ac:dyDescent="0.3">
      <c r="HL10155" s="341"/>
      <c r="HM10155" s="341"/>
      <c r="HN10155" s="341"/>
    </row>
    <row r="10156" spans="220:222" x14ac:dyDescent="0.3">
      <c r="HL10156" s="341"/>
      <c r="HM10156" s="341"/>
      <c r="HN10156" s="341"/>
    </row>
    <row r="10157" spans="220:222" x14ac:dyDescent="0.3">
      <c r="HL10157" s="341"/>
      <c r="HM10157" s="341"/>
      <c r="HN10157" s="341"/>
    </row>
    <row r="10158" spans="220:222" x14ac:dyDescent="0.3">
      <c r="HL10158" s="341"/>
      <c r="HM10158" s="341"/>
      <c r="HN10158" s="341"/>
    </row>
    <row r="10159" spans="220:222" x14ac:dyDescent="0.3">
      <c r="HL10159" s="341"/>
      <c r="HM10159" s="341"/>
      <c r="HN10159" s="341"/>
    </row>
    <row r="10160" spans="220:222" x14ac:dyDescent="0.3">
      <c r="HL10160" s="341"/>
      <c r="HM10160" s="341"/>
      <c r="HN10160" s="341"/>
    </row>
    <row r="10161" spans="220:222" x14ac:dyDescent="0.3">
      <c r="HL10161" s="341"/>
      <c r="HM10161" s="341"/>
      <c r="HN10161" s="341"/>
    </row>
    <row r="10162" spans="220:222" x14ac:dyDescent="0.3">
      <c r="HL10162" s="341"/>
      <c r="HM10162" s="341"/>
      <c r="HN10162" s="341"/>
    </row>
    <row r="10163" spans="220:222" x14ac:dyDescent="0.3">
      <c r="HL10163" s="341"/>
      <c r="HM10163" s="341"/>
      <c r="HN10163" s="341"/>
    </row>
    <row r="10164" spans="220:222" x14ac:dyDescent="0.3">
      <c r="HL10164" s="341"/>
      <c r="HM10164" s="341"/>
      <c r="HN10164" s="341"/>
    </row>
    <row r="10165" spans="220:222" x14ac:dyDescent="0.3">
      <c r="HL10165" s="341"/>
      <c r="HM10165" s="341"/>
      <c r="HN10165" s="341"/>
    </row>
    <row r="10166" spans="220:222" x14ac:dyDescent="0.3">
      <c r="HL10166" s="341"/>
      <c r="HM10166" s="341"/>
      <c r="HN10166" s="341"/>
    </row>
    <row r="10167" spans="220:222" x14ac:dyDescent="0.3">
      <c r="HL10167" s="341"/>
      <c r="HM10167" s="341"/>
      <c r="HN10167" s="341"/>
    </row>
    <row r="10168" spans="220:222" x14ac:dyDescent="0.3">
      <c r="HL10168" s="341"/>
      <c r="HM10168" s="341"/>
      <c r="HN10168" s="341"/>
    </row>
    <row r="10169" spans="220:222" x14ac:dyDescent="0.3">
      <c r="HL10169" s="341"/>
      <c r="HM10169" s="341"/>
      <c r="HN10169" s="341"/>
    </row>
    <row r="10170" spans="220:222" x14ac:dyDescent="0.3">
      <c r="HL10170" s="341"/>
      <c r="HM10170" s="341"/>
      <c r="HN10170" s="341"/>
    </row>
    <row r="10171" spans="220:222" x14ac:dyDescent="0.3">
      <c r="HL10171" s="341"/>
      <c r="HM10171" s="341"/>
      <c r="HN10171" s="341"/>
    </row>
    <row r="10172" spans="220:222" x14ac:dyDescent="0.3">
      <c r="HL10172" s="341"/>
      <c r="HM10172" s="341"/>
      <c r="HN10172" s="341"/>
    </row>
    <row r="10173" spans="220:222" x14ac:dyDescent="0.3">
      <c r="HL10173" s="341"/>
      <c r="HM10173" s="341"/>
      <c r="HN10173" s="341"/>
    </row>
    <row r="10174" spans="220:222" x14ac:dyDescent="0.3">
      <c r="HL10174" s="341"/>
      <c r="HM10174" s="341"/>
      <c r="HN10174" s="341"/>
    </row>
    <row r="10175" spans="220:222" x14ac:dyDescent="0.3">
      <c r="HL10175" s="341"/>
      <c r="HM10175" s="341"/>
      <c r="HN10175" s="341"/>
    </row>
    <row r="10176" spans="220:222" x14ac:dyDescent="0.3">
      <c r="HL10176" s="341"/>
      <c r="HM10176" s="341"/>
      <c r="HN10176" s="341"/>
    </row>
    <row r="10177" spans="220:222" x14ac:dyDescent="0.3">
      <c r="HL10177" s="341"/>
      <c r="HM10177" s="341"/>
      <c r="HN10177" s="341"/>
    </row>
    <row r="10178" spans="220:222" x14ac:dyDescent="0.3">
      <c r="HL10178" s="341"/>
      <c r="HM10178" s="341"/>
      <c r="HN10178" s="341"/>
    </row>
    <row r="10179" spans="220:222" x14ac:dyDescent="0.3">
      <c r="HL10179" s="341"/>
      <c r="HM10179" s="341"/>
      <c r="HN10179" s="341"/>
    </row>
    <row r="10180" spans="220:222" x14ac:dyDescent="0.3">
      <c r="HL10180" s="341"/>
      <c r="HM10180" s="341"/>
      <c r="HN10180" s="341"/>
    </row>
    <row r="10181" spans="220:222" x14ac:dyDescent="0.3">
      <c r="HL10181" s="341"/>
      <c r="HM10181" s="341"/>
      <c r="HN10181" s="341"/>
    </row>
    <row r="10182" spans="220:222" x14ac:dyDescent="0.3">
      <c r="HL10182" s="341"/>
      <c r="HM10182" s="341"/>
      <c r="HN10182" s="341"/>
    </row>
    <row r="10183" spans="220:222" x14ac:dyDescent="0.3">
      <c r="HL10183" s="341"/>
      <c r="HM10183" s="341"/>
      <c r="HN10183" s="341"/>
    </row>
    <row r="10184" spans="220:222" x14ac:dyDescent="0.3">
      <c r="HL10184" s="341"/>
      <c r="HM10184" s="341"/>
      <c r="HN10184" s="341"/>
    </row>
    <row r="10185" spans="220:222" x14ac:dyDescent="0.3">
      <c r="HL10185" s="341"/>
      <c r="HM10185" s="341"/>
      <c r="HN10185" s="341"/>
    </row>
    <row r="10186" spans="220:222" x14ac:dyDescent="0.3">
      <c r="HL10186" s="341"/>
      <c r="HM10186" s="341"/>
      <c r="HN10186" s="341"/>
    </row>
    <row r="10187" spans="220:222" x14ac:dyDescent="0.3">
      <c r="HL10187" s="341"/>
      <c r="HM10187" s="341"/>
      <c r="HN10187" s="341"/>
    </row>
    <row r="10188" spans="220:222" x14ac:dyDescent="0.3">
      <c r="HL10188" s="341"/>
      <c r="HM10188" s="341"/>
      <c r="HN10188" s="341"/>
    </row>
    <row r="10189" spans="220:222" x14ac:dyDescent="0.3">
      <c r="HL10189" s="341"/>
      <c r="HM10189" s="341"/>
      <c r="HN10189" s="341"/>
    </row>
    <row r="10190" spans="220:222" x14ac:dyDescent="0.3">
      <c r="HL10190" s="341"/>
      <c r="HM10190" s="341"/>
      <c r="HN10190" s="341"/>
    </row>
    <row r="10191" spans="220:222" x14ac:dyDescent="0.3">
      <c r="HL10191" s="341"/>
      <c r="HM10191" s="341"/>
      <c r="HN10191" s="341"/>
    </row>
    <row r="10192" spans="220:222" x14ac:dyDescent="0.3">
      <c r="HL10192" s="341"/>
      <c r="HM10192" s="341"/>
      <c r="HN10192" s="341"/>
    </row>
    <row r="10193" spans="220:222" x14ac:dyDescent="0.3">
      <c r="HL10193" s="341"/>
      <c r="HM10193" s="341"/>
      <c r="HN10193" s="341"/>
    </row>
    <row r="10194" spans="220:222" x14ac:dyDescent="0.3">
      <c r="HL10194" s="341"/>
      <c r="HM10194" s="341"/>
      <c r="HN10194" s="341"/>
    </row>
    <row r="10195" spans="220:222" x14ac:dyDescent="0.3">
      <c r="HL10195" s="341"/>
      <c r="HM10195" s="341"/>
      <c r="HN10195" s="341"/>
    </row>
    <row r="10196" spans="220:222" x14ac:dyDescent="0.3">
      <c r="HL10196" s="341"/>
      <c r="HM10196" s="341"/>
      <c r="HN10196" s="341"/>
    </row>
    <row r="10197" spans="220:222" x14ac:dyDescent="0.3">
      <c r="HL10197" s="341"/>
      <c r="HM10197" s="341"/>
      <c r="HN10197" s="341"/>
    </row>
    <row r="10198" spans="220:222" x14ac:dyDescent="0.3">
      <c r="HL10198" s="341"/>
      <c r="HM10198" s="341"/>
      <c r="HN10198" s="341"/>
    </row>
    <row r="10199" spans="220:222" x14ac:dyDescent="0.3">
      <c r="HL10199" s="341"/>
      <c r="HM10199" s="341"/>
      <c r="HN10199" s="341"/>
    </row>
    <row r="10200" spans="220:222" x14ac:dyDescent="0.3">
      <c r="HL10200" s="341"/>
      <c r="HM10200" s="341"/>
      <c r="HN10200" s="341"/>
    </row>
    <row r="10201" spans="220:222" x14ac:dyDescent="0.3">
      <c r="HL10201" s="341"/>
      <c r="HM10201" s="341"/>
      <c r="HN10201" s="341"/>
    </row>
    <row r="10202" spans="220:222" x14ac:dyDescent="0.3">
      <c r="HL10202" s="341"/>
      <c r="HM10202" s="341"/>
      <c r="HN10202" s="341"/>
    </row>
    <row r="10203" spans="220:222" x14ac:dyDescent="0.3">
      <c r="HL10203" s="341"/>
      <c r="HM10203" s="341"/>
      <c r="HN10203" s="341"/>
    </row>
    <row r="10204" spans="220:222" x14ac:dyDescent="0.3">
      <c r="HL10204" s="341"/>
      <c r="HM10204" s="341"/>
      <c r="HN10204" s="341"/>
    </row>
    <row r="10205" spans="220:222" x14ac:dyDescent="0.3">
      <c r="HL10205" s="341"/>
      <c r="HM10205" s="341"/>
      <c r="HN10205" s="341"/>
    </row>
    <row r="10206" spans="220:222" x14ac:dyDescent="0.3">
      <c r="HL10206" s="341"/>
      <c r="HM10206" s="341"/>
      <c r="HN10206" s="341"/>
    </row>
    <row r="10207" spans="220:222" x14ac:dyDescent="0.3">
      <c r="HL10207" s="341"/>
      <c r="HM10207" s="341"/>
      <c r="HN10207" s="341"/>
    </row>
    <row r="10208" spans="220:222" x14ac:dyDescent="0.3">
      <c r="HL10208" s="341"/>
      <c r="HM10208" s="341"/>
      <c r="HN10208" s="341"/>
    </row>
    <row r="10209" spans="220:222" x14ac:dyDescent="0.3">
      <c r="HL10209" s="341"/>
      <c r="HM10209" s="341"/>
      <c r="HN10209" s="341"/>
    </row>
    <row r="10210" spans="220:222" x14ac:dyDescent="0.3">
      <c r="HL10210" s="341"/>
      <c r="HM10210" s="341"/>
      <c r="HN10210" s="341"/>
    </row>
    <row r="10211" spans="220:222" x14ac:dyDescent="0.3">
      <c r="HL10211" s="341"/>
      <c r="HM10211" s="341"/>
      <c r="HN10211" s="341"/>
    </row>
    <row r="10212" spans="220:222" x14ac:dyDescent="0.3">
      <c r="HL10212" s="341"/>
      <c r="HM10212" s="341"/>
      <c r="HN10212" s="341"/>
    </row>
    <row r="10213" spans="220:222" x14ac:dyDescent="0.3">
      <c r="HL10213" s="341"/>
      <c r="HM10213" s="341"/>
      <c r="HN10213" s="341"/>
    </row>
    <row r="10214" spans="220:222" x14ac:dyDescent="0.3">
      <c r="HL10214" s="341"/>
      <c r="HM10214" s="341"/>
      <c r="HN10214" s="341"/>
    </row>
    <row r="10215" spans="220:222" x14ac:dyDescent="0.3">
      <c r="HL10215" s="341"/>
      <c r="HM10215" s="341"/>
      <c r="HN10215" s="341"/>
    </row>
    <row r="10216" spans="220:222" x14ac:dyDescent="0.3">
      <c r="HL10216" s="341"/>
      <c r="HM10216" s="341"/>
      <c r="HN10216" s="341"/>
    </row>
    <row r="10217" spans="220:222" x14ac:dyDescent="0.3">
      <c r="HL10217" s="341"/>
      <c r="HM10217" s="341"/>
      <c r="HN10217" s="341"/>
    </row>
    <row r="10218" spans="220:222" x14ac:dyDescent="0.3">
      <c r="HL10218" s="341"/>
      <c r="HM10218" s="341"/>
      <c r="HN10218" s="341"/>
    </row>
    <row r="10219" spans="220:222" x14ac:dyDescent="0.3">
      <c r="HL10219" s="341"/>
      <c r="HM10219" s="341"/>
      <c r="HN10219" s="341"/>
    </row>
    <row r="10220" spans="220:222" x14ac:dyDescent="0.3">
      <c r="HL10220" s="341"/>
      <c r="HM10220" s="341"/>
      <c r="HN10220" s="341"/>
    </row>
    <row r="10221" spans="220:222" x14ac:dyDescent="0.3">
      <c r="HL10221" s="341"/>
      <c r="HM10221" s="341"/>
      <c r="HN10221" s="341"/>
    </row>
    <row r="10222" spans="220:222" x14ac:dyDescent="0.3">
      <c r="HL10222" s="341"/>
      <c r="HM10222" s="341"/>
      <c r="HN10222" s="341"/>
    </row>
    <row r="10223" spans="220:222" x14ac:dyDescent="0.3">
      <c r="HL10223" s="341"/>
      <c r="HM10223" s="341"/>
      <c r="HN10223" s="341"/>
    </row>
    <row r="10224" spans="220:222" x14ac:dyDescent="0.3">
      <c r="HL10224" s="341"/>
      <c r="HM10224" s="341"/>
      <c r="HN10224" s="341"/>
    </row>
    <row r="10225" spans="220:222" x14ac:dyDescent="0.3">
      <c r="HL10225" s="341"/>
      <c r="HM10225" s="341"/>
      <c r="HN10225" s="341"/>
    </row>
    <row r="10226" spans="220:222" x14ac:dyDescent="0.3">
      <c r="HL10226" s="341"/>
      <c r="HM10226" s="341"/>
      <c r="HN10226" s="341"/>
    </row>
    <row r="10227" spans="220:222" x14ac:dyDescent="0.3">
      <c r="HL10227" s="341"/>
      <c r="HM10227" s="341"/>
      <c r="HN10227" s="341"/>
    </row>
    <row r="10228" spans="220:222" x14ac:dyDescent="0.3">
      <c r="HL10228" s="341"/>
      <c r="HM10228" s="341"/>
      <c r="HN10228" s="341"/>
    </row>
    <row r="10229" spans="220:222" x14ac:dyDescent="0.3">
      <c r="HL10229" s="341"/>
      <c r="HM10229" s="341"/>
      <c r="HN10229" s="341"/>
    </row>
    <row r="10230" spans="220:222" x14ac:dyDescent="0.3">
      <c r="HL10230" s="341"/>
      <c r="HM10230" s="341"/>
      <c r="HN10230" s="341"/>
    </row>
    <row r="10231" spans="220:222" x14ac:dyDescent="0.3">
      <c r="HL10231" s="341"/>
      <c r="HM10231" s="341"/>
      <c r="HN10231" s="341"/>
    </row>
    <row r="10232" spans="220:222" x14ac:dyDescent="0.3">
      <c r="HL10232" s="341"/>
      <c r="HM10232" s="341"/>
      <c r="HN10232" s="341"/>
    </row>
    <row r="10233" spans="220:222" x14ac:dyDescent="0.3">
      <c r="HL10233" s="341"/>
      <c r="HM10233" s="341"/>
      <c r="HN10233" s="341"/>
    </row>
    <row r="10234" spans="220:222" x14ac:dyDescent="0.3">
      <c r="HL10234" s="341"/>
      <c r="HM10234" s="341"/>
      <c r="HN10234" s="341"/>
    </row>
    <row r="10235" spans="220:222" x14ac:dyDescent="0.3">
      <c r="HL10235" s="341"/>
      <c r="HM10235" s="341"/>
      <c r="HN10235" s="341"/>
    </row>
    <row r="10236" spans="220:222" x14ac:dyDescent="0.3">
      <c r="HL10236" s="341"/>
      <c r="HM10236" s="341"/>
      <c r="HN10236" s="341"/>
    </row>
    <row r="10237" spans="220:222" x14ac:dyDescent="0.3">
      <c r="HL10237" s="341"/>
      <c r="HM10237" s="341"/>
      <c r="HN10237" s="341"/>
    </row>
    <row r="10238" spans="220:222" x14ac:dyDescent="0.3">
      <c r="HL10238" s="341"/>
      <c r="HM10238" s="341"/>
      <c r="HN10238" s="341"/>
    </row>
    <row r="10239" spans="220:222" x14ac:dyDescent="0.3">
      <c r="HL10239" s="341"/>
      <c r="HM10239" s="341"/>
      <c r="HN10239" s="341"/>
    </row>
    <row r="10240" spans="220:222" x14ac:dyDescent="0.3">
      <c r="HL10240" s="341"/>
      <c r="HM10240" s="341"/>
      <c r="HN10240" s="341"/>
    </row>
    <row r="10241" spans="220:222" x14ac:dyDescent="0.3">
      <c r="HL10241" s="341"/>
      <c r="HM10241" s="341"/>
      <c r="HN10241" s="341"/>
    </row>
    <row r="10242" spans="220:222" x14ac:dyDescent="0.3">
      <c r="HL10242" s="341"/>
      <c r="HM10242" s="341"/>
      <c r="HN10242" s="341"/>
    </row>
    <row r="10243" spans="220:222" x14ac:dyDescent="0.3">
      <c r="HL10243" s="341"/>
      <c r="HM10243" s="341"/>
      <c r="HN10243" s="341"/>
    </row>
    <row r="10244" spans="220:222" x14ac:dyDescent="0.3">
      <c r="HL10244" s="341"/>
      <c r="HM10244" s="341"/>
      <c r="HN10244" s="341"/>
    </row>
    <row r="10245" spans="220:222" x14ac:dyDescent="0.3">
      <c r="HL10245" s="341"/>
      <c r="HM10245" s="341"/>
      <c r="HN10245" s="341"/>
    </row>
    <row r="10246" spans="220:222" x14ac:dyDescent="0.3">
      <c r="HL10246" s="341"/>
      <c r="HM10246" s="341"/>
      <c r="HN10246" s="341"/>
    </row>
    <row r="10247" spans="220:222" x14ac:dyDescent="0.3">
      <c r="HL10247" s="341"/>
      <c r="HM10247" s="341"/>
      <c r="HN10247" s="341"/>
    </row>
    <row r="10248" spans="220:222" x14ac:dyDescent="0.3">
      <c r="HL10248" s="341"/>
      <c r="HM10248" s="341"/>
      <c r="HN10248" s="341"/>
    </row>
    <row r="10249" spans="220:222" x14ac:dyDescent="0.3">
      <c r="HL10249" s="341"/>
      <c r="HM10249" s="341"/>
      <c r="HN10249" s="341"/>
    </row>
    <row r="10250" spans="220:222" x14ac:dyDescent="0.3">
      <c r="HL10250" s="341"/>
      <c r="HM10250" s="341"/>
      <c r="HN10250" s="341"/>
    </row>
    <row r="10251" spans="220:222" x14ac:dyDescent="0.3">
      <c r="HL10251" s="341"/>
      <c r="HM10251" s="341"/>
      <c r="HN10251" s="341"/>
    </row>
    <row r="10252" spans="220:222" x14ac:dyDescent="0.3">
      <c r="HL10252" s="341"/>
      <c r="HM10252" s="341"/>
      <c r="HN10252" s="341"/>
    </row>
    <row r="10253" spans="220:222" x14ac:dyDescent="0.3">
      <c r="HL10253" s="341"/>
      <c r="HM10253" s="341"/>
      <c r="HN10253" s="341"/>
    </row>
    <row r="10254" spans="220:222" x14ac:dyDescent="0.3">
      <c r="HL10254" s="341"/>
      <c r="HM10254" s="341"/>
      <c r="HN10254" s="341"/>
    </row>
    <row r="10255" spans="220:222" x14ac:dyDescent="0.3">
      <c r="HL10255" s="341"/>
      <c r="HM10255" s="341"/>
      <c r="HN10255" s="341"/>
    </row>
    <row r="10256" spans="220:222" x14ac:dyDescent="0.3">
      <c r="HL10256" s="341"/>
      <c r="HM10256" s="341"/>
      <c r="HN10256" s="341"/>
    </row>
    <row r="10257" spans="220:222" x14ac:dyDescent="0.3">
      <c r="HL10257" s="341"/>
      <c r="HM10257" s="341"/>
      <c r="HN10257" s="341"/>
    </row>
    <row r="10258" spans="220:222" x14ac:dyDescent="0.3">
      <c r="HL10258" s="341"/>
      <c r="HM10258" s="341"/>
      <c r="HN10258" s="341"/>
    </row>
    <row r="10259" spans="220:222" x14ac:dyDescent="0.3">
      <c r="HL10259" s="341"/>
      <c r="HM10259" s="341"/>
      <c r="HN10259" s="341"/>
    </row>
    <row r="10260" spans="220:222" x14ac:dyDescent="0.3">
      <c r="HL10260" s="341"/>
      <c r="HM10260" s="341"/>
      <c r="HN10260" s="341"/>
    </row>
    <row r="10261" spans="220:222" x14ac:dyDescent="0.3">
      <c r="HL10261" s="341"/>
      <c r="HM10261" s="341"/>
      <c r="HN10261" s="341"/>
    </row>
    <row r="10262" spans="220:222" x14ac:dyDescent="0.3">
      <c r="HL10262" s="341"/>
      <c r="HM10262" s="341"/>
      <c r="HN10262" s="341"/>
    </row>
    <row r="10263" spans="220:222" x14ac:dyDescent="0.3">
      <c r="HL10263" s="341"/>
      <c r="HM10263" s="341"/>
      <c r="HN10263" s="341"/>
    </row>
    <row r="10264" spans="220:222" x14ac:dyDescent="0.3">
      <c r="HL10264" s="341"/>
      <c r="HM10264" s="341"/>
      <c r="HN10264" s="341"/>
    </row>
    <row r="10265" spans="220:222" x14ac:dyDescent="0.3">
      <c r="HL10265" s="341"/>
      <c r="HM10265" s="341"/>
      <c r="HN10265" s="341"/>
    </row>
    <row r="10266" spans="220:222" x14ac:dyDescent="0.3">
      <c r="HL10266" s="341"/>
      <c r="HM10266" s="341"/>
      <c r="HN10266" s="341"/>
    </row>
    <row r="10267" spans="220:222" x14ac:dyDescent="0.3">
      <c r="HL10267" s="341"/>
      <c r="HM10267" s="341"/>
      <c r="HN10267" s="341"/>
    </row>
    <row r="10268" spans="220:222" x14ac:dyDescent="0.3">
      <c r="HL10268" s="341"/>
      <c r="HM10268" s="341"/>
      <c r="HN10268" s="341"/>
    </row>
    <row r="10269" spans="220:222" x14ac:dyDescent="0.3">
      <c r="HL10269" s="341"/>
      <c r="HM10269" s="341"/>
      <c r="HN10269" s="341"/>
    </row>
    <row r="10270" spans="220:222" x14ac:dyDescent="0.3">
      <c r="HL10270" s="341"/>
      <c r="HM10270" s="341"/>
      <c r="HN10270" s="341"/>
    </row>
    <row r="10271" spans="220:222" x14ac:dyDescent="0.3">
      <c r="HL10271" s="341"/>
      <c r="HM10271" s="341"/>
      <c r="HN10271" s="341"/>
    </row>
    <row r="10272" spans="220:222" x14ac:dyDescent="0.3">
      <c r="HL10272" s="341"/>
      <c r="HM10272" s="341"/>
      <c r="HN10272" s="341"/>
    </row>
    <row r="10273" spans="220:222" x14ac:dyDescent="0.3">
      <c r="HL10273" s="341"/>
      <c r="HM10273" s="341"/>
      <c r="HN10273" s="341"/>
    </row>
    <row r="10274" spans="220:222" x14ac:dyDescent="0.3">
      <c r="HL10274" s="341"/>
      <c r="HM10274" s="341"/>
      <c r="HN10274" s="341"/>
    </row>
    <row r="10275" spans="220:222" x14ac:dyDescent="0.3">
      <c r="HL10275" s="341"/>
      <c r="HM10275" s="341"/>
      <c r="HN10275" s="341"/>
    </row>
    <row r="10276" spans="220:222" x14ac:dyDescent="0.3">
      <c r="HL10276" s="341"/>
      <c r="HM10276" s="341"/>
      <c r="HN10276" s="341"/>
    </row>
    <row r="10277" spans="220:222" x14ac:dyDescent="0.3">
      <c r="HL10277" s="341"/>
      <c r="HM10277" s="341"/>
      <c r="HN10277" s="341"/>
    </row>
    <row r="10278" spans="220:222" x14ac:dyDescent="0.3">
      <c r="HL10278" s="341"/>
      <c r="HM10278" s="341"/>
      <c r="HN10278" s="341"/>
    </row>
    <row r="10279" spans="220:222" x14ac:dyDescent="0.3">
      <c r="HL10279" s="341"/>
      <c r="HM10279" s="341"/>
      <c r="HN10279" s="341"/>
    </row>
    <row r="10280" spans="220:222" x14ac:dyDescent="0.3">
      <c r="HL10280" s="341"/>
      <c r="HM10280" s="341"/>
      <c r="HN10280" s="341"/>
    </row>
    <row r="10281" spans="220:222" x14ac:dyDescent="0.3">
      <c r="HL10281" s="341"/>
      <c r="HM10281" s="341"/>
      <c r="HN10281" s="341"/>
    </row>
    <row r="10282" spans="220:222" x14ac:dyDescent="0.3">
      <c r="HL10282" s="341"/>
      <c r="HM10282" s="341"/>
      <c r="HN10282" s="341"/>
    </row>
    <row r="10283" spans="220:222" x14ac:dyDescent="0.3">
      <c r="HL10283" s="341"/>
      <c r="HM10283" s="341"/>
      <c r="HN10283" s="341"/>
    </row>
    <row r="10284" spans="220:222" x14ac:dyDescent="0.3">
      <c r="HL10284" s="341"/>
      <c r="HM10284" s="341"/>
      <c r="HN10284" s="341"/>
    </row>
    <row r="10285" spans="220:222" x14ac:dyDescent="0.3">
      <c r="HL10285" s="341"/>
      <c r="HM10285" s="341"/>
      <c r="HN10285" s="341"/>
    </row>
    <row r="10286" spans="220:222" x14ac:dyDescent="0.3">
      <c r="HL10286" s="341"/>
      <c r="HM10286" s="341"/>
      <c r="HN10286" s="341"/>
    </row>
    <row r="10287" spans="220:222" x14ac:dyDescent="0.3">
      <c r="HL10287" s="341"/>
      <c r="HM10287" s="341"/>
      <c r="HN10287" s="341"/>
    </row>
    <row r="10288" spans="220:222" x14ac:dyDescent="0.3">
      <c r="HL10288" s="341"/>
      <c r="HM10288" s="341"/>
      <c r="HN10288" s="341"/>
    </row>
    <row r="10289" spans="220:222" x14ac:dyDescent="0.3">
      <c r="HL10289" s="341"/>
      <c r="HM10289" s="341"/>
      <c r="HN10289" s="341"/>
    </row>
    <row r="10290" spans="220:222" x14ac:dyDescent="0.3">
      <c r="HL10290" s="341"/>
      <c r="HM10290" s="341"/>
      <c r="HN10290" s="341"/>
    </row>
    <row r="10291" spans="220:222" x14ac:dyDescent="0.3">
      <c r="HL10291" s="341"/>
      <c r="HM10291" s="341"/>
      <c r="HN10291" s="341"/>
    </row>
    <row r="10292" spans="220:222" x14ac:dyDescent="0.3">
      <c r="HL10292" s="341"/>
      <c r="HM10292" s="341"/>
      <c r="HN10292" s="341"/>
    </row>
    <row r="10293" spans="220:222" x14ac:dyDescent="0.3">
      <c r="HL10293" s="341"/>
      <c r="HM10293" s="341"/>
      <c r="HN10293" s="341"/>
    </row>
    <row r="10294" spans="220:222" x14ac:dyDescent="0.3">
      <c r="HL10294" s="341"/>
      <c r="HM10294" s="341"/>
      <c r="HN10294" s="341"/>
    </row>
    <row r="10295" spans="220:222" x14ac:dyDescent="0.3">
      <c r="HL10295" s="341"/>
      <c r="HM10295" s="341"/>
      <c r="HN10295" s="341"/>
    </row>
    <row r="10296" spans="220:222" x14ac:dyDescent="0.3">
      <c r="HL10296" s="341"/>
      <c r="HM10296" s="341"/>
      <c r="HN10296" s="341"/>
    </row>
    <row r="10297" spans="220:222" x14ac:dyDescent="0.3">
      <c r="HL10297" s="341"/>
      <c r="HM10297" s="341"/>
      <c r="HN10297" s="341"/>
    </row>
    <row r="10298" spans="220:222" x14ac:dyDescent="0.3">
      <c r="HL10298" s="341"/>
      <c r="HM10298" s="341"/>
      <c r="HN10298" s="341"/>
    </row>
    <row r="10299" spans="220:222" x14ac:dyDescent="0.3">
      <c r="HL10299" s="341"/>
      <c r="HM10299" s="341"/>
      <c r="HN10299" s="341"/>
    </row>
    <row r="10300" spans="220:222" x14ac:dyDescent="0.3">
      <c r="HL10300" s="341"/>
      <c r="HM10300" s="341"/>
      <c r="HN10300" s="341"/>
    </row>
    <row r="10301" spans="220:222" x14ac:dyDescent="0.3">
      <c r="HL10301" s="341"/>
      <c r="HM10301" s="341"/>
      <c r="HN10301" s="341"/>
    </row>
    <row r="10302" spans="220:222" x14ac:dyDescent="0.3">
      <c r="HL10302" s="341"/>
      <c r="HM10302" s="341"/>
      <c r="HN10302" s="341"/>
    </row>
    <row r="10303" spans="220:222" x14ac:dyDescent="0.3">
      <c r="HL10303" s="341"/>
      <c r="HM10303" s="341"/>
      <c r="HN10303" s="341"/>
    </row>
    <row r="10304" spans="220:222" x14ac:dyDescent="0.3">
      <c r="HL10304" s="341"/>
      <c r="HM10304" s="341"/>
      <c r="HN10304" s="341"/>
    </row>
    <row r="10305" spans="220:222" x14ac:dyDescent="0.3">
      <c r="HL10305" s="341"/>
      <c r="HM10305" s="341"/>
      <c r="HN10305" s="341"/>
    </row>
    <row r="10306" spans="220:222" x14ac:dyDescent="0.3">
      <c r="HL10306" s="341"/>
      <c r="HM10306" s="341"/>
      <c r="HN10306" s="341"/>
    </row>
    <row r="10307" spans="220:222" x14ac:dyDescent="0.3">
      <c r="HL10307" s="341"/>
      <c r="HM10307" s="341"/>
      <c r="HN10307" s="341"/>
    </row>
    <row r="10308" spans="220:222" x14ac:dyDescent="0.3">
      <c r="HL10308" s="341"/>
      <c r="HM10308" s="341"/>
      <c r="HN10308" s="341"/>
    </row>
    <row r="10309" spans="220:222" x14ac:dyDescent="0.3">
      <c r="HL10309" s="341"/>
      <c r="HM10309" s="341"/>
      <c r="HN10309" s="341"/>
    </row>
    <row r="10310" spans="220:222" x14ac:dyDescent="0.3">
      <c r="HL10310" s="341"/>
      <c r="HM10310" s="341"/>
      <c r="HN10310" s="341"/>
    </row>
    <row r="10311" spans="220:222" x14ac:dyDescent="0.3">
      <c r="HL10311" s="341"/>
      <c r="HM10311" s="341"/>
      <c r="HN10311" s="341"/>
    </row>
    <row r="10312" spans="220:222" x14ac:dyDescent="0.3">
      <c r="HL10312" s="341"/>
      <c r="HM10312" s="341"/>
      <c r="HN10312" s="341"/>
    </row>
    <row r="10313" spans="220:222" x14ac:dyDescent="0.3">
      <c r="HL10313" s="341"/>
      <c r="HM10313" s="341"/>
      <c r="HN10313" s="341"/>
    </row>
    <row r="10314" spans="220:222" x14ac:dyDescent="0.3">
      <c r="HL10314" s="341"/>
      <c r="HM10314" s="341"/>
      <c r="HN10314" s="341"/>
    </row>
    <row r="10315" spans="220:222" x14ac:dyDescent="0.3">
      <c r="HL10315" s="341"/>
      <c r="HM10315" s="341"/>
      <c r="HN10315" s="341"/>
    </row>
    <row r="10316" spans="220:222" x14ac:dyDescent="0.3">
      <c r="HL10316" s="341"/>
      <c r="HM10316" s="341"/>
      <c r="HN10316" s="341"/>
    </row>
    <row r="10317" spans="220:222" x14ac:dyDescent="0.3">
      <c r="HL10317" s="341"/>
      <c r="HM10317" s="341"/>
      <c r="HN10317" s="341"/>
    </row>
    <row r="10318" spans="220:222" x14ac:dyDescent="0.3">
      <c r="HL10318" s="341"/>
      <c r="HM10318" s="341"/>
      <c r="HN10318" s="341"/>
    </row>
    <row r="10319" spans="220:222" x14ac:dyDescent="0.3">
      <c r="HL10319" s="341"/>
      <c r="HM10319" s="341"/>
      <c r="HN10319" s="341"/>
    </row>
    <row r="10320" spans="220:222" x14ac:dyDescent="0.3">
      <c r="HL10320" s="341"/>
      <c r="HM10320" s="341"/>
      <c r="HN10320" s="341"/>
    </row>
    <row r="10321" spans="220:222" x14ac:dyDescent="0.3">
      <c r="HL10321" s="341"/>
      <c r="HM10321" s="341"/>
      <c r="HN10321" s="341"/>
    </row>
    <row r="10322" spans="220:222" x14ac:dyDescent="0.3">
      <c r="HL10322" s="341"/>
      <c r="HM10322" s="341"/>
      <c r="HN10322" s="341"/>
    </row>
    <row r="10323" spans="220:222" x14ac:dyDescent="0.3">
      <c r="HL10323" s="341"/>
      <c r="HM10323" s="341"/>
      <c r="HN10323" s="341"/>
    </row>
    <row r="10324" spans="220:222" x14ac:dyDescent="0.3">
      <c r="HL10324" s="341"/>
      <c r="HM10324" s="341"/>
      <c r="HN10324" s="341"/>
    </row>
    <row r="10325" spans="220:222" x14ac:dyDescent="0.3">
      <c r="HL10325" s="341"/>
      <c r="HM10325" s="341"/>
      <c r="HN10325" s="341"/>
    </row>
    <row r="10326" spans="220:222" x14ac:dyDescent="0.3">
      <c r="HL10326" s="341"/>
      <c r="HM10326" s="341"/>
      <c r="HN10326" s="341"/>
    </row>
    <row r="10327" spans="220:222" x14ac:dyDescent="0.3">
      <c r="HL10327" s="341"/>
      <c r="HM10327" s="341"/>
      <c r="HN10327" s="341"/>
    </row>
    <row r="10328" spans="220:222" x14ac:dyDescent="0.3">
      <c r="HL10328" s="341"/>
      <c r="HM10328" s="341"/>
      <c r="HN10328" s="341"/>
    </row>
    <row r="10329" spans="220:222" x14ac:dyDescent="0.3">
      <c r="HL10329" s="341"/>
      <c r="HM10329" s="341"/>
      <c r="HN10329" s="341"/>
    </row>
    <row r="10330" spans="220:222" x14ac:dyDescent="0.3">
      <c r="HL10330" s="341"/>
      <c r="HM10330" s="341"/>
      <c r="HN10330" s="341"/>
    </row>
    <row r="10331" spans="220:222" x14ac:dyDescent="0.3">
      <c r="HL10331" s="341"/>
      <c r="HM10331" s="341"/>
      <c r="HN10331" s="341"/>
    </row>
    <row r="10332" spans="220:222" x14ac:dyDescent="0.3">
      <c r="HL10332" s="341"/>
      <c r="HM10332" s="341"/>
      <c r="HN10332" s="341"/>
    </row>
    <row r="10333" spans="220:222" x14ac:dyDescent="0.3">
      <c r="HL10333" s="341"/>
      <c r="HM10333" s="341"/>
      <c r="HN10333" s="341"/>
    </row>
    <row r="10334" spans="220:222" x14ac:dyDescent="0.3">
      <c r="HL10334" s="341"/>
      <c r="HM10334" s="341"/>
      <c r="HN10334" s="341"/>
    </row>
    <row r="10335" spans="220:222" x14ac:dyDescent="0.3">
      <c r="HL10335" s="341"/>
      <c r="HM10335" s="341"/>
      <c r="HN10335" s="341"/>
    </row>
    <row r="10336" spans="220:222" x14ac:dyDescent="0.3">
      <c r="HL10336" s="341"/>
      <c r="HM10336" s="341"/>
      <c r="HN10336" s="341"/>
    </row>
    <row r="10337" spans="220:222" x14ac:dyDescent="0.3">
      <c r="HL10337" s="341"/>
      <c r="HM10337" s="341"/>
      <c r="HN10337" s="341"/>
    </row>
    <row r="10338" spans="220:222" x14ac:dyDescent="0.3">
      <c r="HL10338" s="341"/>
      <c r="HM10338" s="341"/>
      <c r="HN10338" s="341"/>
    </row>
    <row r="10339" spans="220:222" x14ac:dyDescent="0.3">
      <c r="HL10339" s="341"/>
      <c r="HM10339" s="341"/>
      <c r="HN10339" s="341"/>
    </row>
    <row r="10340" spans="220:222" x14ac:dyDescent="0.3">
      <c r="HL10340" s="341"/>
      <c r="HM10340" s="341"/>
      <c r="HN10340" s="341"/>
    </row>
    <row r="10341" spans="220:222" x14ac:dyDescent="0.3">
      <c r="HL10341" s="341"/>
      <c r="HM10341" s="341"/>
      <c r="HN10341" s="341"/>
    </row>
    <row r="10342" spans="220:222" x14ac:dyDescent="0.3">
      <c r="HL10342" s="341"/>
      <c r="HM10342" s="341"/>
      <c r="HN10342" s="341"/>
    </row>
    <row r="10343" spans="220:222" x14ac:dyDescent="0.3">
      <c r="HL10343" s="341"/>
      <c r="HM10343" s="341"/>
      <c r="HN10343" s="341"/>
    </row>
    <row r="10344" spans="220:222" x14ac:dyDescent="0.3">
      <c r="HL10344" s="341"/>
      <c r="HM10344" s="341"/>
      <c r="HN10344" s="341"/>
    </row>
    <row r="10345" spans="220:222" x14ac:dyDescent="0.3">
      <c r="HL10345" s="341"/>
      <c r="HM10345" s="341"/>
      <c r="HN10345" s="341"/>
    </row>
    <row r="10346" spans="220:222" x14ac:dyDescent="0.3">
      <c r="HL10346" s="341"/>
      <c r="HM10346" s="341"/>
      <c r="HN10346" s="341"/>
    </row>
    <row r="10347" spans="220:222" x14ac:dyDescent="0.3">
      <c r="HL10347" s="341"/>
      <c r="HM10347" s="341"/>
      <c r="HN10347" s="341"/>
    </row>
    <row r="10348" spans="220:222" x14ac:dyDescent="0.3">
      <c r="HL10348" s="341"/>
      <c r="HM10348" s="341"/>
      <c r="HN10348" s="341"/>
    </row>
    <row r="10349" spans="220:222" x14ac:dyDescent="0.3">
      <c r="HL10349" s="341"/>
      <c r="HM10349" s="341"/>
      <c r="HN10349" s="341"/>
    </row>
    <row r="10350" spans="220:222" x14ac:dyDescent="0.3">
      <c r="HL10350" s="341"/>
      <c r="HM10350" s="341"/>
      <c r="HN10350" s="341"/>
    </row>
    <row r="10351" spans="220:222" x14ac:dyDescent="0.3">
      <c r="HL10351" s="341"/>
      <c r="HM10351" s="341"/>
      <c r="HN10351" s="341"/>
    </row>
    <row r="10352" spans="220:222" x14ac:dyDescent="0.3">
      <c r="HL10352" s="341"/>
      <c r="HM10352" s="341"/>
      <c r="HN10352" s="341"/>
    </row>
    <row r="10353" spans="220:222" x14ac:dyDescent="0.3">
      <c r="HL10353" s="341"/>
      <c r="HM10353" s="341"/>
      <c r="HN10353" s="341"/>
    </row>
    <row r="10354" spans="220:222" x14ac:dyDescent="0.3">
      <c r="HL10354" s="341"/>
      <c r="HM10354" s="341"/>
      <c r="HN10354" s="341"/>
    </row>
    <row r="10355" spans="220:222" x14ac:dyDescent="0.3">
      <c r="HL10355" s="341"/>
      <c r="HM10355" s="341"/>
      <c r="HN10355" s="341"/>
    </row>
    <row r="10356" spans="220:222" x14ac:dyDescent="0.3">
      <c r="HL10356" s="341"/>
      <c r="HM10356" s="341"/>
      <c r="HN10356" s="341"/>
    </row>
    <row r="10357" spans="220:222" x14ac:dyDescent="0.3">
      <c r="HL10357" s="341"/>
      <c r="HM10357" s="341"/>
      <c r="HN10357" s="341"/>
    </row>
    <row r="10358" spans="220:222" x14ac:dyDescent="0.3">
      <c r="HL10358" s="341"/>
      <c r="HM10358" s="341"/>
      <c r="HN10358" s="341"/>
    </row>
    <row r="10359" spans="220:222" x14ac:dyDescent="0.3">
      <c r="HL10359" s="341"/>
      <c r="HM10359" s="341"/>
      <c r="HN10359" s="341"/>
    </row>
    <row r="10360" spans="220:222" x14ac:dyDescent="0.3">
      <c r="HL10360" s="341"/>
      <c r="HM10360" s="341"/>
      <c r="HN10360" s="341"/>
    </row>
    <row r="10361" spans="220:222" x14ac:dyDescent="0.3">
      <c r="HL10361" s="341"/>
      <c r="HM10361" s="341"/>
      <c r="HN10361" s="341"/>
    </row>
    <row r="10362" spans="220:222" x14ac:dyDescent="0.3">
      <c r="HL10362" s="341"/>
      <c r="HM10362" s="341"/>
      <c r="HN10362" s="341"/>
    </row>
    <row r="10363" spans="220:222" x14ac:dyDescent="0.3">
      <c r="HL10363" s="341"/>
      <c r="HM10363" s="341"/>
      <c r="HN10363" s="341"/>
    </row>
    <row r="10364" spans="220:222" x14ac:dyDescent="0.3">
      <c r="HL10364" s="341"/>
      <c r="HM10364" s="341"/>
      <c r="HN10364" s="341"/>
    </row>
    <row r="10365" spans="220:222" x14ac:dyDescent="0.3">
      <c r="HL10365" s="341"/>
      <c r="HM10365" s="341"/>
      <c r="HN10365" s="341"/>
    </row>
    <row r="10366" spans="220:222" x14ac:dyDescent="0.3">
      <c r="HL10366" s="341"/>
      <c r="HM10366" s="341"/>
      <c r="HN10366" s="341"/>
    </row>
    <row r="10367" spans="220:222" x14ac:dyDescent="0.3">
      <c r="HL10367" s="341"/>
      <c r="HM10367" s="341"/>
      <c r="HN10367" s="341"/>
    </row>
    <row r="10368" spans="220:222" x14ac:dyDescent="0.3">
      <c r="HL10368" s="341"/>
      <c r="HM10368" s="341"/>
      <c r="HN10368" s="341"/>
    </row>
    <row r="10369" spans="220:222" x14ac:dyDescent="0.3">
      <c r="HL10369" s="341"/>
      <c r="HM10369" s="341"/>
      <c r="HN10369" s="341"/>
    </row>
    <row r="10370" spans="220:222" x14ac:dyDescent="0.3">
      <c r="HL10370" s="341"/>
      <c r="HM10370" s="341"/>
      <c r="HN10370" s="341"/>
    </row>
    <row r="10371" spans="220:222" x14ac:dyDescent="0.3">
      <c r="HL10371" s="341"/>
      <c r="HM10371" s="341"/>
      <c r="HN10371" s="341"/>
    </row>
    <row r="10372" spans="220:222" x14ac:dyDescent="0.3">
      <c r="HL10372" s="341"/>
      <c r="HM10372" s="341"/>
      <c r="HN10372" s="341"/>
    </row>
    <row r="10373" spans="220:222" x14ac:dyDescent="0.3">
      <c r="HL10373" s="341"/>
      <c r="HM10373" s="341"/>
      <c r="HN10373" s="341"/>
    </row>
    <row r="10374" spans="220:222" x14ac:dyDescent="0.3">
      <c r="HL10374" s="341"/>
      <c r="HM10374" s="341"/>
      <c r="HN10374" s="341"/>
    </row>
    <row r="10375" spans="220:222" x14ac:dyDescent="0.3">
      <c r="HL10375" s="341"/>
      <c r="HM10375" s="341"/>
      <c r="HN10375" s="341"/>
    </row>
    <row r="10376" spans="220:222" x14ac:dyDescent="0.3">
      <c r="HL10376" s="341"/>
      <c r="HM10376" s="341"/>
      <c r="HN10376" s="341"/>
    </row>
    <row r="10377" spans="220:222" x14ac:dyDescent="0.3">
      <c r="HL10377" s="341"/>
      <c r="HM10377" s="341"/>
      <c r="HN10377" s="341"/>
    </row>
    <row r="10378" spans="220:222" x14ac:dyDescent="0.3">
      <c r="HL10378" s="341"/>
      <c r="HM10378" s="341"/>
      <c r="HN10378" s="341"/>
    </row>
    <row r="10379" spans="220:222" x14ac:dyDescent="0.3">
      <c r="HL10379" s="341"/>
      <c r="HM10379" s="341"/>
      <c r="HN10379" s="341"/>
    </row>
    <row r="10380" spans="220:222" x14ac:dyDescent="0.3">
      <c r="HL10380" s="341"/>
      <c r="HM10380" s="341"/>
      <c r="HN10380" s="341"/>
    </row>
    <row r="10381" spans="220:222" x14ac:dyDescent="0.3">
      <c r="HL10381" s="341"/>
      <c r="HM10381" s="341"/>
      <c r="HN10381" s="341"/>
    </row>
    <row r="10382" spans="220:222" x14ac:dyDescent="0.3">
      <c r="HL10382" s="341"/>
      <c r="HM10382" s="341"/>
      <c r="HN10382" s="341"/>
    </row>
    <row r="10383" spans="220:222" x14ac:dyDescent="0.3">
      <c r="HL10383" s="341"/>
      <c r="HM10383" s="341"/>
      <c r="HN10383" s="341"/>
    </row>
    <row r="10384" spans="220:222" x14ac:dyDescent="0.3">
      <c r="HL10384" s="341"/>
      <c r="HM10384" s="341"/>
      <c r="HN10384" s="341"/>
    </row>
    <row r="10385" spans="220:222" x14ac:dyDescent="0.3">
      <c r="HL10385" s="341"/>
      <c r="HM10385" s="341"/>
      <c r="HN10385" s="341"/>
    </row>
    <row r="10386" spans="220:222" x14ac:dyDescent="0.3">
      <c r="HL10386" s="341"/>
      <c r="HM10386" s="341"/>
      <c r="HN10386" s="341"/>
    </row>
    <row r="10387" spans="220:222" x14ac:dyDescent="0.3">
      <c r="HL10387" s="341"/>
      <c r="HM10387" s="341"/>
      <c r="HN10387" s="341"/>
    </row>
    <row r="10388" spans="220:222" x14ac:dyDescent="0.3">
      <c r="HL10388" s="341"/>
      <c r="HM10388" s="341"/>
      <c r="HN10388" s="341"/>
    </row>
    <row r="10389" spans="220:222" x14ac:dyDescent="0.3">
      <c r="HL10389" s="341"/>
      <c r="HM10389" s="341"/>
      <c r="HN10389" s="341"/>
    </row>
    <row r="10390" spans="220:222" x14ac:dyDescent="0.3">
      <c r="HL10390" s="341"/>
      <c r="HM10390" s="341"/>
      <c r="HN10390" s="341"/>
    </row>
    <row r="10391" spans="220:222" x14ac:dyDescent="0.3">
      <c r="HL10391" s="341"/>
      <c r="HM10391" s="341"/>
      <c r="HN10391" s="341"/>
    </row>
    <row r="10392" spans="220:222" x14ac:dyDescent="0.3">
      <c r="HL10392" s="341"/>
      <c r="HM10392" s="341"/>
      <c r="HN10392" s="341"/>
    </row>
    <row r="10393" spans="220:222" x14ac:dyDescent="0.3">
      <c r="HL10393" s="341"/>
      <c r="HM10393" s="341"/>
      <c r="HN10393" s="341"/>
    </row>
    <row r="10394" spans="220:222" x14ac:dyDescent="0.3">
      <c r="HL10394" s="341"/>
      <c r="HM10394" s="341"/>
      <c r="HN10394" s="341"/>
    </row>
    <row r="10395" spans="220:222" x14ac:dyDescent="0.3">
      <c r="HL10395" s="341"/>
      <c r="HM10395" s="341"/>
      <c r="HN10395" s="341"/>
    </row>
    <row r="10396" spans="220:222" x14ac:dyDescent="0.3">
      <c r="HL10396" s="341"/>
      <c r="HM10396" s="341"/>
      <c r="HN10396" s="341"/>
    </row>
    <row r="10397" spans="220:222" x14ac:dyDescent="0.3">
      <c r="HL10397" s="341"/>
      <c r="HM10397" s="341"/>
      <c r="HN10397" s="341"/>
    </row>
    <row r="10398" spans="220:222" x14ac:dyDescent="0.3">
      <c r="HL10398" s="341"/>
      <c r="HM10398" s="341"/>
      <c r="HN10398" s="341"/>
    </row>
    <row r="10399" spans="220:222" x14ac:dyDescent="0.3">
      <c r="HL10399" s="341"/>
      <c r="HM10399" s="341"/>
      <c r="HN10399" s="341"/>
    </row>
    <row r="10400" spans="220:222" x14ac:dyDescent="0.3">
      <c r="HL10400" s="341"/>
      <c r="HM10400" s="341"/>
      <c r="HN10400" s="341"/>
    </row>
    <row r="10401" spans="220:222" x14ac:dyDescent="0.3">
      <c r="HL10401" s="341"/>
      <c r="HM10401" s="341"/>
      <c r="HN10401" s="341"/>
    </row>
    <row r="10402" spans="220:222" x14ac:dyDescent="0.3">
      <c r="HL10402" s="341"/>
      <c r="HM10402" s="341"/>
      <c r="HN10402" s="341"/>
    </row>
    <row r="10403" spans="220:222" x14ac:dyDescent="0.3">
      <c r="HL10403" s="341"/>
      <c r="HM10403" s="341"/>
      <c r="HN10403" s="341"/>
    </row>
    <row r="10404" spans="220:222" x14ac:dyDescent="0.3">
      <c r="HL10404" s="341"/>
      <c r="HM10404" s="341"/>
      <c r="HN10404" s="341"/>
    </row>
    <row r="10405" spans="220:222" x14ac:dyDescent="0.3">
      <c r="HL10405" s="341"/>
      <c r="HM10405" s="341"/>
      <c r="HN10405" s="341"/>
    </row>
    <row r="10406" spans="220:222" x14ac:dyDescent="0.3">
      <c r="HL10406" s="341"/>
      <c r="HM10406" s="341"/>
      <c r="HN10406" s="341"/>
    </row>
    <row r="10407" spans="220:222" x14ac:dyDescent="0.3">
      <c r="HL10407" s="341"/>
      <c r="HM10407" s="341"/>
      <c r="HN10407" s="341"/>
    </row>
    <row r="10408" spans="220:222" x14ac:dyDescent="0.3">
      <c r="HL10408" s="341"/>
      <c r="HM10408" s="341"/>
      <c r="HN10408" s="341"/>
    </row>
    <row r="10409" spans="220:222" x14ac:dyDescent="0.3">
      <c r="HL10409" s="341"/>
      <c r="HM10409" s="341"/>
      <c r="HN10409" s="341"/>
    </row>
    <row r="10410" spans="220:222" x14ac:dyDescent="0.3">
      <c r="HL10410" s="341"/>
      <c r="HM10410" s="341"/>
      <c r="HN10410" s="341"/>
    </row>
    <row r="10411" spans="220:222" x14ac:dyDescent="0.3">
      <c r="HL10411" s="341"/>
      <c r="HM10411" s="341"/>
      <c r="HN10411" s="341"/>
    </row>
    <row r="10412" spans="220:222" x14ac:dyDescent="0.3">
      <c r="HL10412" s="341"/>
      <c r="HM10412" s="341"/>
      <c r="HN10412" s="341"/>
    </row>
    <row r="10413" spans="220:222" x14ac:dyDescent="0.3">
      <c r="HL10413" s="341"/>
      <c r="HM10413" s="341"/>
      <c r="HN10413" s="341"/>
    </row>
    <row r="10414" spans="220:222" x14ac:dyDescent="0.3">
      <c r="HL10414" s="341"/>
      <c r="HM10414" s="341"/>
      <c r="HN10414" s="341"/>
    </row>
    <row r="10415" spans="220:222" x14ac:dyDescent="0.3">
      <c r="HL10415" s="341"/>
      <c r="HM10415" s="341"/>
      <c r="HN10415" s="341"/>
    </row>
    <row r="10416" spans="220:222" x14ac:dyDescent="0.3">
      <c r="HL10416" s="341"/>
      <c r="HM10416" s="341"/>
      <c r="HN10416" s="341"/>
    </row>
    <row r="10417" spans="220:222" x14ac:dyDescent="0.3">
      <c r="HL10417" s="341"/>
      <c r="HM10417" s="341"/>
      <c r="HN10417" s="341"/>
    </row>
    <row r="10418" spans="220:222" x14ac:dyDescent="0.3">
      <c r="HL10418" s="341"/>
      <c r="HM10418" s="341"/>
      <c r="HN10418" s="341"/>
    </row>
    <row r="10419" spans="220:222" x14ac:dyDescent="0.3">
      <c r="HL10419" s="341"/>
      <c r="HM10419" s="341"/>
      <c r="HN10419" s="341"/>
    </row>
    <row r="10420" spans="220:222" x14ac:dyDescent="0.3">
      <c r="HL10420" s="341"/>
      <c r="HM10420" s="341"/>
      <c r="HN10420" s="341"/>
    </row>
    <row r="10421" spans="220:222" x14ac:dyDescent="0.3">
      <c r="HL10421" s="341"/>
      <c r="HM10421" s="341"/>
      <c r="HN10421" s="341"/>
    </row>
    <row r="10422" spans="220:222" x14ac:dyDescent="0.3">
      <c r="HL10422" s="341"/>
      <c r="HM10422" s="341"/>
      <c r="HN10422" s="341"/>
    </row>
    <row r="10423" spans="220:222" x14ac:dyDescent="0.3">
      <c r="HL10423" s="341"/>
      <c r="HM10423" s="341"/>
      <c r="HN10423" s="341"/>
    </row>
    <row r="10424" spans="220:222" x14ac:dyDescent="0.3">
      <c r="HL10424" s="341"/>
      <c r="HM10424" s="341"/>
      <c r="HN10424" s="341"/>
    </row>
    <row r="10425" spans="220:222" x14ac:dyDescent="0.3">
      <c r="HL10425" s="341"/>
      <c r="HM10425" s="341"/>
      <c r="HN10425" s="341"/>
    </row>
    <row r="10426" spans="220:222" x14ac:dyDescent="0.3">
      <c r="HL10426" s="341"/>
      <c r="HM10426" s="341"/>
      <c r="HN10426" s="341"/>
    </row>
    <row r="10427" spans="220:222" x14ac:dyDescent="0.3">
      <c r="HL10427" s="341"/>
      <c r="HM10427" s="341"/>
      <c r="HN10427" s="341"/>
    </row>
    <row r="10428" spans="220:222" x14ac:dyDescent="0.3">
      <c r="HL10428" s="341"/>
      <c r="HM10428" s="341"/>
      <c r="HN10428" s="341"/>
    </row>
    <row r="10429" spans="220:222" x14ac:dyDescent="0.3">
      <c r="HL10429" s="341"/>
      <c r="HM10429" s="341"/>
      <c r="HN10429" s="341"/>
    </row>
    <row r="10430" spans="220:222" x14ac:dyDescent="0.3">
      <c r="HL10430" s="341"/>
      <c r="HM10430" s="341"/>
      <c r="HN10430" s="341"/>
    </row>
    <row r="10431" spans="220:222" x14ac:dyDescent="0.3">
      <c r="HL10431" s="341"/>
      <c r="HM10431" s="341"/>
      <c r="HN10431" s="341"/>
    </row>
    <row r="10432" spans="220:222" x14ac:dyDescent="0.3">
      <c r="HL10432" s="341"/>
      <c r="HM10432" s="341"/>
      <c r="HN10432" s="341"/>
    </row>
    <row r="10433" spans="220:222" x14ac:dyDescent="0.3">
      <c r="HL10433" s="341"/>
      <c r="HM10433" s="341"/>
      <c r="HN10433" s="341"/>
    </row>
    <row r="10434" spans="220:222" x14ac:dyDescent="0.3">
      <c r="HL10434" s="341"/>
      <c r="HM10434" s="341"/>
      <c r="HN10434" s="341"/>
    </row>
    <row r="10435" spans="220:222" x14ac:dyDescent="0.3">
      <c r="HL10435" s="341"/>
      <c r="HM10435" s="341"/>
      <c r="HN10435" s="341"/>
    </row>
    <row r="10436" spans="220:222" x14ac:dyDescent="0.3">
      <c r="HL10436" s="341"/>
      <c r="HM10436" s="341"/>
      <c r="HN10436" s="341"/>
    </row>
    <row r="10437" spans="220:222" x14ac:dyDescent="0.3">
      <c r="HL10437" s="341"/>
      <c r="HM10437" s="341"/>
      <c r="HN10437" s="341"/>
    </row>
    <row r="10438" spans="220:222" x14ac:dyDescent="0.3">
      <c r="HL10438" s="341"/>
      <c r="HM10438" s="341"/>
      <c r="HN10438" s="341"/>
    </row>
    <row r="10439" spans="220:222" x14ac:dyDescent="0.3">
      <c r="HL10439" s="341"/>
      <c r="HM10439" s="341"/>
      <c r="HN10439" s="341"/>
    </row>
    <row r="10440" spans="220:222" x14ac:dyDescent="0.3">
      <c r="HL10440" s="341"/>
      <c r="HM10440" s="341"/>
      <c r="HN10440" s="341"/>
    </row>
    <row r="10441" spans="220:222" x14ac:dyDescent="0.3">
      <c r="HL10441" s="341"/>
      <c r="HM10441" s="341"/>
      <c r="HN10441" s="341"/>
    </row>
    <row r="10442" spans="220:222" x14ac:dyDescent="0.3">
      <c r="HL10442" s="341"/>
      <c r="HM10442" s="341"/>
      <c r="HN10442" s="341"/>
    </row>
    <row r="10443" spans="220:222" x14ac:dyDescent="0.3">
      <c r="HL10443" s="341"/>
      <c r="HM10443" s="341"/>
      <c r="HN10443" s="341"/>
    </row>
    <row r="10444" spans="220:222" x14ac:dyDescent="0.3">
      <c r="HL10444" s="341"/>
      <c r="HM10444" s="341"/>
      <c r="HN10444" s="341"/>
    </row>
    <row r="10445" spans="220:222" x14ac:dyDescent="0.3">
      <c r="HL10445" s="341"/>
      <c r="HM10445" s="341"/>
      <c r="HN10445" s="341"/>
    </row>
    <row r="10446" spans="220:222" x14ac:dyDescent="0.3">
      <c r="HL10446" s="341"/>
      <c r="HM10446" s="341"/>
      <c r="HN10446" s="341"/>
    </row>
    <row r="10447" spans="220:222" x14ac:dyDescent="0.3">
      <c r="HL10447" s="341"/>
      <c r="HM10447" s="341"/>
      <c r="HN10447" s="341"/>
    </row>
    <row r="10448" spans="220:222" x14ac:dyDescent="0.3">
      <c r="HL10448" s="341"/>
      <c r="HM10448" s="341"/>
      <c r="HN10448" s="341"/>
    </row>
    <row r="10449" spans="220:222" x14ac:dyDescent="0.3">
      <c r="HL10449" s="341"/>
      <c r="HM10449" s="341"/>
      <c r="HN10449" s="341"/>
    </row>
    <row r="10450" spans="220:222" x14ac:dyDescent="0.3">
      <c r="HL10450" s="341"/>
      <c r="HM10450" s="341"/>
      <c r="HN10450" s="341"/>
    </row>
    <row r="10451" spans="220:222" x14ac:dyDescent="0.3">
      <c r="HL10451" s="341"/>
      <c r="HM10451" s="341"/>
      <c r="HN10451" s="341"/>
    </row>
    <row r="10452" spans="220:222" x14ac:dyDescent="0.3">
      <c r="HL10452" s="341"/>
      <c r="HM10452" s="341"/>
      <c r="HN10452" s="341"/>
    </row>
    <row r="10453" spans="220:222" x14ac:dyDescent="0.3">
      <c r="HL10453" s="341"/>
      <c r="HM10453" s="341"/>
      <c r="HN10453" s="341"/>
    </row>
    <row r="10454" spans="220:222" x14ac:dyDescent="0.3">
      <c r="HL10454" s="341"/>
      <c r="HM10454" s="341"/>
      <c r="HN10454" s="341"/>
    </row>
    <row r="10455" spans="220:222" x14ac:dyDescent="0.3">
      <c r="HL10455" s="341"/>
      <c r="HM10455" s="341"/>
      <c r="HN10455" s="341"/>
    </row>
    <row r="10456" spans="220:222" x14ac:dyDescent="0.3">
      <c r="HL10456" s="341"/>
      <c r="HM10456" s="341"/>
      <c r="HN10456" s="341"/>
    </row>
    <row r="10457" spans="220:222" x14ac:dyDescent="0.3">
      <c r="HL10457" s="341"/>
      <c r="HM10457" s="341"/>
      <c r="HN10457" s="341"/>
    </row>
    <row r="10458" spans="220:222" x14ac:dyDescent="0.3">
      <c r="HL10458" s="341"/>
      <c r="HM10458" s="341"/>
      <c r="HN10458" s="341"/>
    </row>
    <row r="10459" spans="220:222" x14ac:dyDescent="0.3">
      <c r="HL10459" s="341"/>
      <c r="HM10459" s="341"/>
      <c r="HN10459" s="341"/>
    </row>
    <row r="10460" spans="220:222" x14ac:dyDescent="0.3">
      <c r="HL10460" s="341"/>
      <c r="HM10460" s="341"/>
      <c r="HN10460" s="341"/>
    </row>
    <row r="10461" spans="220:222" x14ac:dyDescent="0.3">
      <c r="HL10461" s="341"/>
      <c r="HM10461" s="341"/>
      <c r="HN10461" s="341"/>
    </row>
    <row r="10462" spans="220:222" x14ac:dyDescent="0.3">
      <c r="HL10462" s="341"/>
      <c r="HM10462" s="341"/>
      <c r="HN10462" s="341"/>
    </row>
    <row r="10463" spans="220:222" x14ac:dyDescent="0.3">
      <c r="HL10463" s="341"/>
      <c r="HM10463" s="341"/>
      <c r="HN10463" s="341"/>
    </row>
    <row r="10464" spans="220:222" x14ac:dyDescent="0.3">
      <c r="HL10464" s="341"/>
      <c r="HM10464" s="341"/>
      <c r="HN10464" s="341"/>
    </row>
    <row r="10465" spans="220:222" x14ac:dyDescent="0.3">
      <c r="HL10465" s="341"/>
      <c r="HM10465" s="341"/>
      <c r="HN10465" s="341"/>
    </row>
    <row r="10466" spans="220:222" x14ac:dyDescent="0.3">
      <c r="HL10466" s="341"/>
      <c r="HM10466" s="341"/>
      <c r="HN10466" s="341"/>
    </row>
    <row r="10467" spans="220:222" x14ac:dyDescent="0.3">
      <c r="HL10467" s="341"/>
      <c r="HM10467" s="341"/>
      <c r="HN10467" s="341"/>
    </row>
    <row r="10468" spans="220:222" x14ac:dyDescent="0.3">
      <c r="HL10468" s="341"/>
      <c r="HM10468" s="341"/>
      <c r="HN10468" s="341"/>
    </row>
    <row r="10469" spans="220:222" x14ac:dyDescent="0.3">
      <c r="HL10469" s="341"/>
      <c r="HM10469" s="341"/>
      <c r="HN10469" s="341"/>
    </row>
    <row r="10470" spans="220:222" x14ac:dyDescent="0.3">
      <c r="HL10470" s="341"/>
      <c r="HM10470" s="341"/>
      <c r="HN10470" s="341"/>
    </row>
    <row r="10471" spans="220:222" x14ac:dyDescent="0.3">
      <c r="HL10471" s="341"/>
      <c r="HM10471" s="341"/>
      <c r="HN10471" s="341"/>
    </row>
    <row r="10472" spans="220:222" x14ac:dyDescent="0.3">
      <c r="HL10472" s="341"/>
      <c r="HM10472" s="341"/>
      <c r="HN10472" s="341"/>
    </row>
    <row r="10473" spans="220:222" x14ac:dyDescent="0.3">
      <c r="HL10473" s="341"/>
      <c r="HM10473" s="341"/>
      <c r="HN10473" s="341"/>
    </row>
    <row r="10474" spans="220:222" x14ac:dyDescent="0.3">
      <c r="HL10474" s="341"/>
      <c r="HM10474" s="341"/>
      <c r="HN10474" s="341"/>
    </row>
    <row r="10475" spans="220:222" x14ac:dyDescent="0.3">
      <c r="HL10475" s="341"/>
      <c r="HM10475" s="341"/>
      <c r="HN10475" s="341"/>
    </row>
    <row r="10476" spans="220:222" x14ac:dyDescent="0.3">
      <c r="HL10476" s="341"/>
      <c r="HM10476" s="341"/>
      <c r="HN10476" s="341"/>
    </row>
    <row r="10477" spans="220:222" x14ac:dyDescent="0.3">
      <c r="HL10477" s="341"/>
      <c r="HM10477" s="341"/>
      <c r="HN10477" s="341"/>
    </row>
    <row r="10478" spans="220:222" x14ac:dyDescent="0.3">
      <c r="HL10478" s="341"/>
      <c r="HM10478" s="341"/>
      <c r="HN10478" s="341"/>
    </row>
    <row r="10479" spans="220:222" x14ac:dyDescent="0.3">
      <c r="HL10479" s="341"/>
      <c r="HM10479" s="341"/>
      <c r="HN10479" s="341"/>
    </row>
    <row r="10480" spans="220:222" x14ac:dyDescent="0.3">
      <c r="HL10480" s="341"/>
      <c r="HM10480" s="341"/>
      <c r="HN10480" s="341"/>
    </row>
    <row r="10481" spans="220:222" x14ac:dyDescent="0.3">
      <c r="HL10481" s="341"/>
      <c r="HM10481" s="341"/>
      <c r="HN10481" s="341"/>
    </row>
    <row r="10482" spans="220:222" x14ac:dyDescent="0.3">
      <c r="HL10482" s="341"/>
      <c r="HM10482" s="341"/>
      <c r="HN10482" s="341"/>
    </row>
    <row r="10483" spans="220:222" x14ac:dyDescent="0.3">
      <c r="HL10483" s="341"/>
      <c r="HM10483" s="341"/>
      <c r="HN10483" s="341"/>
    </row>
    <row r="10484" spans="220:222" x14ac:dyDescent="0.3">
      <c r="HL10484" s="341"/>
      <c r="HM10484" s="341"/>
      <c r="HN10484" s="341"/>
    </row>
    <row r="10485" spans="220:222" x14ac:dyDescent="0.3">
      <c r="HL10485" s="341"/>
      <c r="HM10485" s="341"/>
      <c r="HN10485" s="341"/>
    </row>
    <row r="10486" spans="220:222" x14ac:dyDescent="0.3">
      <c r="HL10486" s="341"/>
      <c r="HM10486" s="341"/>
      <c r="HN10486" s="341"/>
    </row>
    <row r="10487" spans="220:222" x14ac:dyDescent="0.3">
      <c r="HL10487" s="341"/>
      <c r="HM10487" s="341"/>
      <c r="HN10487" s="341"/>
    </row>
    <row r="10488" spans="220:222" x14ac:dyDescent="0.3">
      <c r="HL10488" s="341"/>
      <c r="HM10488" s="341"/>
      <c r="HN10488" s="341"/>
    </row>
    <row r="10489" spans="220:222" x14ac:dyDescent="0.3">
      <c r="HL10489" s="341"/>
      <c r="HM10489" s="341"/>
      <c r="HN10489" s="341"/>
    </row>
    <row r="10490" spans="220:222" x14ac:dyDescent="0.3">
      <c r="HL10490" s="341"/>
      <c r="HM10490" s="341"/>
      <c r="HN10490" s="341"/>
    </row>
    <row r="10491" spans="220:222" x14ac:dyDescent="0.3">
      <c r="HL10491" s="341"/>
      <c r="HM10491" s="341"/>
      <c r="HN10491" s="341"/>
    </row>
    <row r="10492" spans="220:222" x14ac:dyDescent="0.3">
      <c r="HL10492" s="341"/>
      <c r="HM10492" s="341"/>
      <c r="HN10492" s="341"/>
    </row>
    <row r="10493" spans="220:222" x14ac:dyDescent="0.3">
      <c r="HL10493" s="341"/>
      <c r="HM10493" s="341"/>
      <c r="HN10493" s="341"/>
    </row>
    <row r="10494" spans="220:222" x14ac:dyDescent="0.3">
      <c r="HL10494" s="341"/>
      <c r="HM10494" s="341"/>
      <c r="HN10494" s="341"/>
    </row>
    <row r="10495" spans="220:222" x14ac:dyDescent="0.3">
      <c r="HL10495" s="341"/>
      <c r="HM10495" s="341"/>
      <c r="HN10495" s="341"/>
    </row>
    <row r="10496" spans="220:222" x14ac:dyDescent="0.3">
      <c r="HL10496" s="341"/>
      <c r="HM10496" s="341"/>
      <c r="HN10496" s="341"/>
    </row>
    <row r="10497" spans="220:222" x14ac:dyDescent="0.3">
      <c r="HL10497" s="341"/>
      <c r="HM10497" s="341"/>
      <c r="HN10497" s="341"/>
    </row>
    <row r="10498" spans="220:222" x14ac:dyDescent="0.3">
      <c r="HL10498" s="341"/>
      <c r="HM10498" s="341"/>
      <c r="HN10498" s="341"/>
    </row>
    <row r="10499" spans="220:222" x14ac:dyDescent="0.3">
      <c r="HL10499" s="341"/>
      <c r="HM10499" s="341"/>
      <c r="HN10499" s="341"/>
    </row>
    <row r="10500" spans="220:222" x14ac:dyDescent="0.3">
      <c r="HL10500" s="341"/>
      <c r="HM10500" s="341"/>
      <c r="HN10500" s="341"/>
    </row>
    <row r="10501" spans="220:222" x14ac:dyDescent="0.3">
      <c r="HL10501" s="341"/>
      <c r="HM10501" s="341"/>
      <c r="HN10501" s="341"/>
    </row>
    <row r="10502" spans="220:222" x14ac:dyDescent="0.3">
      <c r="HL10502" s="341"/>
      <c r="HM10502" s="341"/>
      <c r="HN10502" s="341"/>
    </row>
    <row r="10503" spans="220:222" x14ac:dyDescent="0.3">
      <c r="HL10503" s="341"/>
      <c r="HM10503" s="341"/>
      <c r="HN10503" s="341"/>
    </row>
    <row r="10504" spans="220:222" x14ac:dyDescent="0.3">
      <c r="HL10504" s="341"/>
      <c r="HM10504" s="341"/>
      <c r="HN10504" s="341"/>
    </row>
    <row r="10505" spans="220:222" x14ac:dyDescent="0.3">
      <c r="HL10505" s="341"/>
      <c r="HM10505" s="341"/>
      <c r="HN10505" s="341"/>
    </row>
    <row r="10506" spans="220:222" x14ac:dyDescent="0.3">
      <c r="HL10506" s="341"/>
      <c r="HM10506" s="341"/>
      <c r="HN10506" s="341"/>
    </row>
    <row r="10507" spans="220:222" x14ac:dyDescent="0.3">
      <c r="HL10507" s="341"/>
      <c r="HM10507" s="341"/>
      <c r="HN10507" s="341"/>
    </row>
    <row r="10508" spans="220:222" x14ac:dyDescent="0.3">
      <c r="HL10508" s="341"/>
      <c r="HM10508" s="341"/>
      <c r="HN10508" s="341"/>
    </row>
    <row r="10509" spans="220:222" x14ac:dyDescent="0.3">
      <c r="HL10509" s="341"/>
      <c r="HM10509" s="341"/>
      <c r="HN10509" s="341"/>
    </row>
    <row r="10510" spans="220:222" x14ac:dyDescent="0.3">
      <c r="HL10510" s="341"/>
      <c r="HM10510" s="341"/>
      <c r="HN10510" s="341"/>
    </row>
    <row r="10511" spans="220:222" x14ac:dyDescent="0.3">
      <c r="HL10511" s="341"/>
      <c r="HM10511" s="341"/>
      <c r="HN10511" s="341"/>
    </row>
    <row r="10512" spans="220:222" x14ac:dyDescent="0.3">
      <c r="HL10512" s="341"/>
      <c r="HM10512" s="341"/>
      <c r="HN10512" s="341"/>
    </row>
    <row r="10513" spans="220:222" x14ac:dyDescent="0.3">
      <c r="HL10513" s="341"/>
      <c r="HM10513" s="341"/>
      <c r="HN10513" s="341"/>
    </row>
    <row r="10514" spans="220:222" x14ac:dyDescent="0.3">
      <c r="HL10514" s="341"/>
      <c r="HM10514" s="341"/>
      <c r="HN10514" s="341"/>
    </row>
    <row r="10515" spans="220:222" x14ac:dyDescent="0.3">
      <c r="HL10515" s="341"/>
      <c r="HM10515" s="341"/>
      <c r="HN10515" s="341"/>
    </row>
    <row r="10516" spans="220:222" x14ac:dyDescent="0.3">
      <c r="HL10516" s="341"/>
      <c r="HM10516" s="341"/>
      <c r="HN10516" s="341"/>
    </row>
    <row r="10517" spans="220:222" x14ac:dyDescent="0.3">
      <c r="HL10517" s="341"/>
      <c r="HM10517" s="341"/>
      <c r="HN10517" s="341"/>
    </row>
    <row r="10518" spans="220:222" x14ac:dyDescent="0.3">
      <c r="HL10518" s="341"/>
      <c r="HM10518" s="341"/>
      <c r="HN10518" s="341"/>
    </row>
    <row r="10519" spans="220:222" x14ac:dyDescent="0.3">
      <c r="HL10519" s="341"/>
      <c r="HM10519" s="341"/>
      <c r="HN10519" s="341"/>
    </row>
    <row r="10520" spans="220:222" x14ac:dyDescent="0.3">
      <c r="HL10520" s="341"/>
      <c r="HM10520" s="341"/>
      <c r="HN10520" s="341"/>
    </row>
    <row r="10521" spans="220:222" x14ac:dyDescent="0.3">
      <c r="HL10521" s="341"/>
      <c r="HM10521" s="341"/>
      <c r="HN10521" s="341"/>
    </row>
    <row r="10522" spans="220:222" x14ac:dyDescent="0.3">
      <c r="HL10522" s="341"/>
      <c r="HM10522" s="341"/>
      <c r="HN10522" s="341"/>
    </row>
    <row r="10523" spans="220:222" x14ac:dyDescent="0.3">
      <c r="HL10523" s="341"/>
      <c r="HM10523" s="341"/>
      <c r="HN10523" s="341"/>
    </row>
    <row r="10524" spans="220:222" x14ac:dyDescent="0.3">
      <c r="HL10524" s="341"/>
      <c r="HM10524" s="341"/>
      <c r="HN10524" s="341"/>
    </row>
    <row r="10525" spans="220:222" x14ac:dyDescent="0.3">
      <c r="HL10525" s="341"/>
      <c r="HM10525" s="341"/>
      <c r="HN10525" s="341"/>
    </row>
    <row r="10526" spans="220:222" x14ac:dyDescent="0.3">
      <c r="HL10526" s="341"/>
      <c r="HM10526" s="341"/>
      <c r="HN10526" s="341"/>
    </row>
    <row r="10527" spans="220:222" x14ac:dyDescent="0.3">
      <c r="HL10527" s="341"/>
      <c r="HM10527" s="341"/>
      <c r="HN10527" s="341"/>
    </row>
    <row r="10528" spans="220:222" x14ac:dyDescent="0.3">
      <c r="HL10528" s="341"/>
      <c r="HM10528" s="341"/>
      <c r="HN10528" s="341"/>
    </row>
    <row r="10529" spans="220:222" x14ac:dyDescent="0.3">
      <c r="HL10529" s="341"/>
      <c r="HM10529" s="341"/>
      <c r="HN10529" s="341"/>
    </row>
    <row r="10530" spans="220:222" x14ac:dyDescent="0.3">
      <c r="HL10530" s="341"/>
      <c r="HM10530" s="341"/>
      <c r="HN10530" s="341"/>
    </row>
    <row r="10531" spans="220:222" x14ac:dyDescent="0.3">
      <c r="HL10531" s="341"/>
      <c r="HM10531" s="341"/>
      <c r="HN10531" s="341"/>
    </row>
    <row r="10532" spans="220:222" x14ac:dyDescent="0.3">
      <c r="HL10532" s="341"/>
      <c r="HM10532" s="341"/>
      <c r="HN10532" s="341"/>
    </row>
    <row r="10533" spans="220:222" x14ac:dyDescent="0.3">
      <c r="HL10533" s="341"/>
      <c r="HM10533" s="341"/>
      <c r="HN10533" s="341"/>
    </row>
    <row r="10534" spans="220:222" x14ac:dyDescent="0.3">
      <c r="HL10534" s="341"/>
      <c r="HM10534" s="341"/>
      <c r="HN10534" s="341"/>
    </row>
    <row r="10535" spans="220:222" x14ac:dyDescent="0.3">
      <c r="HL10535" s="341"/>
      <c r="HM10535" s="341"/>
      <c r="HN10535" s="341"/>
    </row>
    <row r="10536" spans="220:222" x14ac:dyDescent="0.3">
      <c r="HL10536" s="341"/>
      <c r="HM10536" s="341"/>
      <c r="HN10536" s="341"/>
    </row>
    <row r="10537" spans="220:222" x14ac:dyDescent="0.3">
      <c r="HL10537" s="341"/>
      <c r="HM10537" s="341"/>
      <c r="HN10537" s="341"/>
    </row>
    <row r="10538" spans="220:222" x14ac:dyDescent="0.3">
      <c r="HL10538" s="341"/>
      <c r="HM10538" s="341"/>
      <c r="HN10538" s="341"/>
    </row>
    <row r="10539" spans="220:222" x14ac:dyDescent="0.3">
      <c r="HL10539" s="341"/>
      <c r="HM10539" s="341"/>
      <c r="HN10539" s="341"/>
    </row>
    <row r="10540" spans="220:222" x14ac:dyDescent="0.3">
      <c r="HL10540" s="341"/>
      <c r="HM10540" s="341"/>
      <c r="HN10540" s="341"/>
    </row>
    <row r="10541" spans="220:222" x14ac:dyDescent="0.3">
      <c r="HL10541" s="341"/>
      <c r="HM10541" s="341"/>
      <c r="HN10541" s="341"/>
    </row>
    <row r="10542" spans="220:222" x14ac:dyDescent="0.3">
      <c r="HL10542" s="341"/>
      <c r="HM10542" s="341"/>
      <c r="HN10542" s="341"/>
    </row>
    <row r="10543" spans="220:222" x14ac:dyDescent="0.3">
      <c r="HL10543" s="341"/>
      <c r="HM10543" s="341"/>
      <c r="HN10543" s="341"/>
    </row>
    <row r="10544" spans="220:222" x14ac:dyDescent="0.3">
      <c r="HL10544" s="341"/>
      <c r="HM10544" s="341"/>
      <c r="HN10544" s="341"/>
    </row>
    <row r="10545" spans="220:222" x14ac:dyDescent="0.3">
      <c r="HL10545" s="341"/>
      <c r="HM10545" s="341"/>
      <c r="HN10545" s="341"/>
    </row>
    <row r="10546" spans="220:222" x14ac:dyDescent="0.3">
      <c r="HL10546" s="341"/>
      <c r="HM10546" s="341"/>
      <c r="HN10546" s="341"/>
    </row>
    <row r="10547" spans="220:222" x14ac:dyDescent="0.3">
      <c r="HL10547" s="341"/>
      <c r="HM10547" s="341"/>
      <c r="HN10547" s="341"/>
    </row>
    <row r="10548" spans="220:222" x14ac:dyDescent="0.3">
      <c r="HL10548" s="341"/>
      <c r="HM10548" s="341"/>
      <c r="HN10548" s="341"/>
    </row>
    <row r="10549" spans="220:222" x14ac:dyDescent="0.3">
      <c r="HL10549" s="341"/>
      <c r="HM10549" s="341"/>
      <c r="HN10549" s="341"/>
    </row>
    <row r="10550" spans="220:222" x14ac:dyDescent="0.3">
      <c r="HL10550" s="341"/>
      <c r="HM10550" s="341"/>
      <c r="HN10550" s="341"/>
    </row>
    <row r="10551" spans="220:222" x14ac:dyDescent="0.3">
      <c r="HL10551" s="341"/>
      <c r="HM10551" s="341"/>
      <c r="HN10551" s="341"/>
    </row>
    <row r="10552" spans="220:222" x14ac:dyDescent="0.3">
      <c r="HL10552" s="341"/>
      <c r="HM10552" s="341"/>
      <c r="HN10552" s="341"/>
    </row>
    <row r="10553" spans="220:222" x14ac:dyDescent="0.3">
      <c r="HL10553" s="341"/>
      <c r="HM10553" s="341"/>
      <c r="HN10553" s="341"/>
    </row>
    <row r="10554" spans="220:222" x14ac:dyDescent="0.3">
      <c r="HL10554" s="341"/>
      <c r="HM10554" s="341"/>
      <c r="HN10554" s="341"/>
    </row>
    <row r="10555" spans="220:222" x14ac:dyDescent="0.3">
      <c r="HL10555" s="341"/>
      <c r="HM10555" s="341"/>
      <c r="HN10555" s="341"/>
    </row>
    <row r="10556" spans="220:222" x14ac:dyDescent="0.3">
      <c r="HL10556" s="341"/>
      <c r="HM10556" s="341"/>
      <c r="HN10556" s="341"/>
    </row>
    <row r="10557" spans="220:222" x14ac:dyDescent="0.3">
      <c r="HL10557" s="341"/>
      <c r="HM10557" s="341"/>
      <c r="HN10557" s="341"/>
    </row>
    <row r="10558" spans="220:222" x14ac:dyDescent="0.3">
      <c r="HL10558" s="341"/>
      <c r="HM10558" s="341"/>
      <c r="HN10558" s="341"/>
    </row>
    <row r="10559" spans="220:222" x14ac:dyDescent="0.3">
      <c r="HL10559" s="341"/>
      <c r="HM10559" s="341"/>
      <c r="HN10559" s="341"/>
    </row>
    <row r="10560" spans="220:222" x14ac:dyDescent="0.3">
      <c r="HL10560" s="341"/>
      <c r="HM10560" s="341"/>
      <c r="HN10560" s="341"/>
    </row>
    <row r="10561" spans="220:222" x14ac:dyDescent="0.3">
      <c r="HL10561" s="341"/>
      <c r="HM10561" s="341"/>
      <c r="HN10561" s="341"/>
    </row>
    <row r="10562" spans="220:222" x14ac:dyDescent="0.3">
      <c r="HL10562" s="341"/>
      <c r="HM10562" s="341"/>
      <c r="HN10562" s="341"/>
    </row>
    <row r="10563" spans="220:222" x14ac:dyDescent="0.3">
      <c r="HL10563" s="341"/>
      <c r="HM10563" s="341"/>
      <c r="HN10563" s="341"/>
    </row>
    <row r="10564" spans="220:222" x14ac:dyDescent="0.3">
      <c r="HL10564" s="341"/>
      <c r="HM10564" s="341"/>
      <c r="HN10564" s="341"/>
    </row>
    <row r="10565" spans="220:222" x14ac:dyDescent="0.3">
      <c r="HL10565" s="341"/>
      <c r="HM10565" s="341"/>
      <c r="HN10565" s="341"/>
    </row>
    <row r="10566" spans="220:222" x14ac:dyDescent="0.3">
      <c r="HL10566" s="341"/>
      <c r="HM10566" s="341"/>
      <c r="HN10566" s="341"/>
    </row>
    <row r="10567" spans="220:222" x14ac:dyDescent="0.3">
      <c r="HL10567" s="341"/>
      <c r="HM10567" s="341"/>
      <c r="HN10567" s="341"/>
    </row>
    <row r="10568" spans="220:222" x14ac:dyDescent="0.3">
      <c r="HL10568" s="341"/>
      <c r="HM10568" s="341"/>
      <c r="HN10568" s="341"/>
    </row>
    <row r="10569" spans="220:222" x14ac:dyDescent="0.3">
      <c r="HL10569" s="341"/>
      <c r="HM10569" s="341"/>
      <c r="HN10569" s="341"/>
    </row>
    <row r="10570" spans="220:222" x14ac:dyDescent="0.3">
      <c r="HL10570" s="341"/>
      <c r="HM10570" s="341"/>
      <c r="HN10570" s="341"/>
    </row>
    <row r="10571" spans="220:222" x14ac:dyDescent="0.3">
      <c r="HL10571" s="341"/>
      <c r="HM10571" s="341"/>
      <c r="HN10571" s="341"/>
    </row>
    <row r="10572" spans="220:222" x14ac:dyDescent="0.3">
      <c r="HL10572" s="341"/>
      <c r="HM10572" s="341"/>
      <c r="HN10572" s="341"/>
    </row>
    <row r="10573" spans="220:222" x14ac:dyDescent="0.3">
      <c r="HL10573" s="341"/>
      <c r="HM10573" s="341"/>
      <c r="HN10573" s="341"/>
    </row>
    <row r="10574" spans="220:222" x14ac:dyDescent="0.3">
      <c r="HL10574" s="341"/>
      <c r="HM10574" s="341"/>
      <c r="HN10574" s="341"/>
    </row>
    <row r="10575" spans="220:222" x14ac:dyDescent="0.3">
      <c r="HL10575" s="341"/>
      <c r="HM10575" s="341"/>
      <c r="HN10575" s="341"/>
    </row>
    <row r="10576" spans="220:222" x14ac:dyDescent="0.3">
      <c r="HL10576" s="341"/>
      <c r="HM10576" s="341"/>
      <c r="HN10576" s="341"/>
    </row>
    <row r="10577" spans="220:222" x14ac:dyDescent="0.3">
      <c r="HL10577" s="341"/>
      <c r="HM10577" s="341"/>
      <c r="HN10577" s="341"/>
    </row>
    <row r="10578" spans="220:222" x14ac:dyDescent="0.3">
      <c r="HL10578" s="341"/>
      <c r="HM10578" s="341"/>
      <c r="HN10578" s="341"/>
    </row>
    <row r="10579" spans="220:222" x14ac:dyDescent="0.3">
      <c r="HL10579" s="341"/>
      <c r="HM10579" s="341"/>
      <c r="HN10579" s="341"/>
    </row>
    <row r="10580" spans="220:222" x14ac:dyDescent="0.3">
      <c r="HL10580" s="341"/>
      <c r="HM10580" s="341"/>
      <c r="HN10580" s="341"/>
    </row>
    <row r="10581" spans="220:222" x14ac:dyDescent="0.3">
      <c r="HL10581" s="341"/>
      <c r="HM10581" s="341"/>
      <c r="HN10581" s="341"/>
    </row>
    <row r="10582" spans="220:222" x14ac:dyDescent="0.3">
      <c r="HL10582" s="341"/>
      <c r="HM10582" s="341"/>
      <c r="HN10582" s="341"/>
    </row>
    <row r="10583" spans="220:222" x14ac:dyDescent="0.3">
      <c r="HL10583" s="341"/>
      <c r="HM10583" s="341"/>
      <c r="HN10583" s="341"/>
    </row>
    <row r="10584" spans="220:222" x14ac:dyDescent="0.3">
      <c r="HL10584" s="341"/>
      <c r="HM10584" s="341"/>
      <c r="HN10584" s="341"/>
    </row>
    <row r="10585" spans="220:222" x14ac:dyDescent="0.3">
      <c r="HL10585" s="341"/>
      <c r="HM10585" s="341"/>
      <c r="HN10585" s="341"/>
    </row>
    <row r="10586" spans="220:222" x14ac:dyDescent="0.3">
      <c r="HL10586" s="341"/>
      <c r="HM10586" s="341"/>
      <c r="HN10586" s="341"/>
    </row>
    <row r="10587" spans="220:222" x14ac:dyDescent="0.3">
      <c r="HL10587" s="341"/>
      <c r="HM10587" s="341"/>
      <c r="HN10587" s="341"/>
    </row>
    <row r="10588" spans="220:222" x14ac:dyDescent="0.3">
      <c r="HL10588" s="341"/>
      <c r="HM10588" s="341"/>
      <c r="HN10588" s="341"/>
    </row>
    <row r="10589" spans="220:222" x14ac:dyDescent="0.3">
      <c r="HL10589" s="341"/>
      <c r="HM10589" s="341"/>
      <c r="HN10589" s="341"/>
    </row>
    <row r="10590" spans="220:222" x14ac:dyDescent="0.3">
      <c r="HL10590" s="341"/>
      <c r="HM10590" s="341"/>
      <c r="HN10590" s="341"/>
    </row>
    <row r="10591" spans="220:222" x14ac:dyDescent="0.3">
      <c r="HL10591" s="341"/>
      <c r="HM10591" s="341"/>
      <c r="HN10591" s="341"/>
    </row>
    <row r="10592" spans="220:222" x14ac:dyDescent="0.3">
      <c r="HL10592" s="341"/>
      <c r="HM10592" s="341"/>
      <c r="HN10592" s="341"/>
    </row>
    <row r="10593" spans="220:222" x14ac:dyDescent="0.3">
      <c r="HL10593" s="341"/>
      <c r="HM10593" s="341"/>
      <c r="HN10593" s="341"/>
    </row>
    <row r="10594" spans="220:222" x14ac:dyDescent="0.3">
      <c r="HL10594" s="341"/>
      <c r="HM10594" s="341"/>
      <c r="HN10594" s="341"/>
    </row>
    <row r="10595" spans="220:222" x14ac:dyDescent="0.3">
      <c r="HL10595" s="341"/>
      <c r="HM10595" s="341"/>
      <c r="HN10595" s="341"/>
    </row>
    <row r="10596" spans="220:222" x14ac:dyDescent="0.3">
      <c r="HL10596" s="341"/>
      <c r="HM10596" s="341"/>
      <c r="HN10596" s="341"/>
    </row>
    <row r="10597" spans="220:222" x14ac:dyDescent="0.3">
      <c r="HL10597" s="341"/>
      <c r="HM10597" s="341"/>
      <c r="HN10597" s="341"/>
    </row>
    <row r="10598" spans="220:222" x14ac:dyDescent="0.3">
      <c r="HL10598" s="341"/>
      <c r="HM10598" s="341"/>
      <c r="HN10598" s="341"/>
    </row>
    <row r="10599" spans="220:222" x14ac:dyDescent="0.3">
      <c r="HL10599" s="341"/>
      <c r="HM10599" s="341"/>
      <c r="HN10599" s="341"/>
    </row>
    <row r="10600" spans="220:222" x14ac:dyDescent="0.3">
      <c r="HL10600" s="341"/>
      <c r="HM10600" s="341"/>
      <c r="HN10600" s="341"/>
    </row>
    <row r="10601" spans="220:222" x14ac:dyDescent="0.3">
      <c r="HL10601" s="341"/>
      <c r="HM10601" s="341"/>
      <c r="HN10601" s="341"/>
    </row>
    <row r="10602" spans="220:222" x14ac:dyDescent="0.3">
      <c r="HL10602" s="341"/>
      <c r="HM10602" s="341"/>
      <c r="HN10602" s="341"/>
    </row>
    <row r="10603" spans="220:222" x14ac:dyDescent="0.3">
      <c r="HL10603" s="341"/>
      <c r="HM10603" s="341"/>
      <c r="HN10603" s="341"/>
    </row>
    <row r="10604" spans="220:222" x14ac:dyDescent="0.3">
      <c r="HL10604" s="341"/>
      <c r="HM10604" s="341"/>
      <c r="HN10604" s="341"/>
    </row>
    <row r="10605" spans="220:222" x14ac:dyDescent="0.3">
      <c r="HL10605" s="341"/>
      <c r="HM10605" s="341"/>
      <c r="HN10605" s="341"/>
    </row>
    <row r="10606" spans="220:222" x14ac:dyDescent="0.3">
      <c r="HL10606" s="341"/>
      <c r="HM10606" s="341"/>
      <c r="HN10606" s="341"/>
    </row>
    <row r="10607" spans="220:222" x14ac:dyDescent="0.3">
      <c r="HL10607" s="341"/>
      <c r="HM10607" s="341"/>
      <c r="HN10607" s="341"/>
    </row>
    <row r="10608" spans="220:222" x14ac:dyDescent="0.3">
      <c r="HL10608" s="341"/>
      <c r="HM10608" s="341"/>
      <c r="HN10608" s="341"/>
    </row>
    <row r="10609" spans="220:222" x14ac:dyDescent="0.3">
      <c r="HL10609" s="341"/>
      <c r="HM10609" s="341"/>
      <c r="HN10609" s="341"/>
    </row>
    <row r="10610" spans="220:222" x14ac:dyDescent="0.3">
      <c r="HL10610" s="341"/>
      <c r="HM10610" s="341"/>
      <c r="HN10610" s="341"/>
    </row>
    <row r="10611" spans="220:222" x14ac:dyDescent="0.3">
      <c r="HL10611" s="341"/>
      <c r="HM10611" s="341"/>
      <c r="HN10611" s="341"/>
    </row>
    <row r="10612" spans="220:222" x14ac:dyDescent="0.3">
      <c r="HL10612" s="341"/>
      <c r="HM10612" s="341"/>
      <c r="HN10612" s="341"/>
    </row>
    <row r="10613" spans="220:222" x14ac:dyDescent="0.3">
      <c r="HL10613" s="341"/>
      <c r="HM10613" s="341"/>
      <c r="HN10613" s="341"/>
    </row>
    <row r="10614" spans="220:222" x14ac:dyDescent="0.3">
      <c r="HL10614" s="341"/>
      <c r="HM10614" s="341"/>
      <c r="HN10614" s="341"/>
    </row>
    <row r="10615" spans="220:222" x14ac:dyDescent="0.3">
      <c r="HL10615" s="341"/>
      <c r="HM10615" s="341"/>
      <c r="HN10615" s="341"/>
    </row>
    <row r="10616" spans="220:222" x14ac:dyDescent="0.3">
      <c r="HL10616" s="341"/>
      <c r="HM10616" s="341"/>
      <c r="HN10616" s="341"/>
    </row>
    <row r="10617" spans="220:222" x14ac:dyDescent="0.3">
      <c r="HL10617" s="341"/>
      <c r="HM10617" s="341"/>
      <c r="HN10617" s="341"/>
    </row>
    <row r="10618" spans="220:222" x14ac:dyDescent="0.3">
      <c r="HL10618" s="341"/>
      <c r="HM10618" s="341"/>
      <c r="HN10618" s="341"/>
    </row>
    <row r="10619" spans="220:222" x14ac:dyDescent="0.3">
      <c r="HL10619" s="341"/>
      <c r="HM10619" s="341"/>
      <c r="HN10619" s="341"/>
    </row>
    <row r="10620" spans="220:222" x14ac:dyDescent="0.3">
      <c r="HL10620" s="341"/>
      <c r="HM10620" s="341"/>
      <c r="HN10620" s="341"/>
    </row>
    <row r="10621" spans="220:222" x14ac:dyDescent="0.3">
      <c r="HL10621" s="341"/>
      <c r="HM10621" s="341"/>
      <c r="HN10621" s="341"/>
    </row>
    <row r="10622" spans="220:222" x14ac:dyDescent="0.3">
      <c r="HL10622" s="341"/>
      <c r="HM10622" s="341"/>
      <c r="HN10622" s="341"/>
    </row>
    <row r="10623" spans="220:222" x14ac:dyDescent="0.3">
      <c r="HL10623" s="341"/>
      <c r="HM10623" s="341"/>
      <c r="HN10623" s="341"/>
    </row>
    <row r="10624" spans="220:222" x14ac:dyDescent="0.3">
      <c r="HL10624" s="341"/>
      <c r="HM10624" s="341"/>
      <c r="HN10624" s="341"/>
    </row>
    <row r="10625" spans="220:222" x14ac:dyDescent="0.3">
      <c r="HL10625" s="341"/>
      <c r="HM10625" s="341"/>
      <c r="HN10625" s="341"/>
    </row>
    <row r="10626" spans="220:222" x14ac:dyDescent="0.3">
      <c r="HL10626" s="341"/>
      <c r="HM10626" s="341"/>
      <c r="HN10626" s="341"/>
    </row>
    <row r="10627" spans="220:222" x14ac:dyDescent="0.3">
      <c r="HL10627" s="341"/>
      <c r="HM10627" s="341"/>
      <c r="HN10627" s="341"/>
    </row>
    <row r="10628" spans="220:222" x14ac:dyDescent="0.3">
      <c r="HL10628" s="341"/>
      <c r="HM10628" s="341"/>
      <c r="HN10628" s="341"/>
    </row>
    <row r="10629" spans="220:222" x14ac:dyDescent="0.3">
      <c r="HL10629" s="341"/>
      <c r="HM10629" s="341"/>
      <c r="HN10629" s="341"/>
    </row>
    <row r="10630" spans="220:222" x14ac:dyDescent="0.3">
      <c r="HL10630" s="341"/>
      <c r="HM10630" s="341"/>
      <c r="HN10630" s="341"/>
    </row>
    <row r="10631" spans="220:222" x14ac:dyDescent="0.3">
      <c r="HL10631" s="341"/>
      <c r="HM10631" s="341"/>
      <c r="HN10631" s="341"/>
    </row>
    <row r="10632" spans="220:222" x14ac:dyDescent="0.3">
      <c r="HL10632" s="341"/>
      <c r="HM10632" s="341"/>
      <c r="HN10632" s="341"/>
    </row>
    <row r="10633" spans="220:222" x14ac:dyDescent="0.3">
      <c r="HL10633" s="341"/>
      <c r="HM10633" s="341"/>
      <c r="HN10633" s="341"/>
    </row>
    <row r="10634" spans="220:222" x14ac:dyDescent="0.3">
      <c r="HL10634" s="341"/>
      <c r="HM10634" s="341"/>
      <c r="HN10634" s="341"/>
    </row>
    <row r="10635" spans="220:222" x14ac:dyDescent="0.3">
      <c r="HL10635" s="341"/>
      <c r="HM10635" s="341"/>
      <c r="HN10635" s="341"/>
    </row>
    <row r="10636" spans="220:222" x14ac:dyDescent="0.3">
      <c r="HL10636" s="341"/>
      <c r="HM10636" s="341"/>
      <c r="HN10636" s="341"/>
    </row>
    <row r="10637" spans="220:222" x14ac:dyDescent="0.3">
      <c r="HL10637" s="341"/>
      <c r="HM10637" s="341"/>
      <c r="HN10637" s="341"/>
    </row>
    <row r="10638" spans="220:222" x14ac:dyDescent="0.3">
      <c r="HL10638" s="341"/>
      <c r="HM10638" s="341"/>
      <c r="HN10638" s="341"/>
    </row>
    <row r="10639" spans="220:222" x14ac:dyDescent="0.3">
      <c r="HL10639" s="341"/>
      <c r="HM10639" s="341"/>
      <c r="HN10639" s="341"/>
    </row>
    <row r="10640" spans="220:222" x14ac:dyDescent="0.3">
      <c r="HL10640" s="341"/>
      <c r="HM10640" s="341"/>
      <c r="HN10640" s="341"/>
    </row>
    <row r="10641" spans="220:222" x14ac:dyDescent="0.3">
      <c r="HL10641" s="341"/>
      <c r="HM10641" s="341"/>
      <c r="HN10641" s="341"/>
    </row>
    <row r="10642" spans="220:222" x14ac:dyDescent="0.3">
      <c r="HL10642" s="341"/>
      <c r="HM10642" s="341"/>
      <c r="HN10642" s="341"/>
    </row>
    <row r="10643" spans="220:222" x14ac:dyDescent="0.3">
      <c r="HL10643" s="341"/>
      <c r="HM10643" s="341"/>
      <c r="HN10643" s="341"/>
    </row>
    <row r="10644" spans="220:222" x14ac:dyDescent="0.3">
      <c r="HL10644" s="341"/>
      <c r="HM10644" s="341"/>
      <c r="HN10644" s="341"/>
    </row>
    <row r="10645" spans="220:222" x14ac:dyDescent="0.3">
      <c r="HL10645" s="341"/>
      <c r="HM10645" s="341"/>
      <c r="HN10645" s="341"/>
    </row>
    <row r="10646" spans="220:222" x14ac:dyDescent="0.3">
      <c r="HL10646" s="341"/>
      <c r="HM10646" s="341"/>
      <c r="HN10646" s="341"/>
    </row>
    <row r="10647" spans="220:222" x14ac:dyDescent="0.3">
      <c r="HL10647" s="341"/>
      <c r="HM10647" s="341"/>
      <c r="HN10647" s="341"/>
    </row>
    <row r="10648" spans="220:222" x14ac:dyDescent="0.3">
      <c r="HL10648" s="341"/>
      <c r="HM10648" s="341"/>
      <c r="HN10648" s="341"/>
    </row>
    <row r="10649" spans="220:222" x14ac:dyDescent="0.3">
      <c r="HL10649" s="341"/>
      <c r="HM10649" s="341"/>
      <c r="HN10649" s="341"/>
    </row>
    <row r="10650" spans="220:222" x14ac:dyDescent="0.3">
      <c r="HL10650" s="341"/>
      <c r="HM10650" s="341"/>
      <c r="HN10650" s="341"/>
    </row>
    <row r="10651" spans="220:222" x14ac:dyDescent="0.3">
      <c r="HL10651" s="341"/>
      <c r="HM10651" s="341"/>
      <c r="HN10651" s="341"/>
    </row>
    <row r="10652" spans="220:222" x14ac:dyDescent="0.3">
      <c r="HL10652" s="341"/>
      <c r="HM10652" s="341"/>
      <c r="HN10652" s="341"/>
    </row>
    <row r="10653" spans="220:222" x14ac:dyDescent="0.3">
      <c r="HL10653" s="341"/>
      <c r="HM10653" s="341"/>
      <c r="HN10653" s="341"/>
    </row>
    <row r="10654" spans="220:222" x14ac:dyDescent="0.3">
      <c r="HL10654" s="341"/>
      <c r="HM10654" s="341"/>
      <c r="HN10654" s="341"/>
    </row>
    <row r="10655" spans="220:222" x14ac:dyDescent="0.3">
      <c r="HL10655" s="341"/>
      <c r="HM10655" s="341"/>
      <c r="HN10655" s="341"/>
    </row>
    <row r="10656" spans="220:222" x14ac:dyDescent="0.3">
      <c r="HL10656" s="341"/>
      <c r="HM10656" s="341"/>
      <c r="HN10656" s="341"/>
    </row>
    <row r="10657" spans="220:222" x14ac:dyDescent="0.3">
      <c r="HL10657" s="341"/>
      <c r="HM10657" s="341"/>
      <c r="HN10657" s="341"/>
    </row>
    <row r="10658" spans="220:222" x14ac:dyDescent="0.3">
      <c r="HL10658" s="341"/>
      <c r="HM10658" s="341"/>
      <c r="HN10658" s="341"/>
    </row>
    <row r="10659" spans="220:222" x14ac:dyDescent="0.3">
      <c r="HL10659" s="341"/>
      <c r="HM10659" s="341"/>
      <c r="HN10659" s="341"/>
    </row>
    <row r="10660" spans="220:222" x14ac:dyDescent="0.3">
      <c r="HL10660" s="341"/>
      <c r="HM10660" s="341"/>
      <c r="HN10660" s="341"/>
    </row>
    <row r="10661" spans="220:222" x14ac:dyDescent="0.3">
      <c r="HL10661" s="341"/>
      <c r="HM10661" s="341"/>
      <c r="HN10661" s="341"/>
    </row>
    <row r="10662" spans="220:222" x14ac:dyDescent="0.3">
      <c r="HL10662" s="341"/>
      <c r="HM10662" s="341"/>
      <c r="HN10662" s="341"/>
    </row>
    <row r="10663" spans="220:222" x14ac:dyDescent="0.3">
      <c r="HL10663" s="341"/>
      <c r="HM10663" s="341"/>
      <c r="HN10663" s="341"/>
    </row>
    <row r="10664" spans="220:222" x14ac:dyDescent="0.3">
      <c r="HL10664" s="341"/>
      <c r="HM10664" s="341"/>
      <c r="HN10664" s="341"/>
    </row>
    <row r="10665" spans="220:222" x14ac:dyDescent="0.3">
      <c r="HL10665" s="341"/>
      <c r="HM10665" s="341"/>
      <c r="HN10665" s="341"/>
    </row>
    <row r="10666" spans="220:222" x14ac:dyDescent="0.3">
      <c r="HL10666" s="341"/>
      <c r="HM10666" s="341"/>
      <c r="HN10666" s="341"/>
    </row>
    <row r="10667" spans="220:222" x14ac:dyDescent="0.3">
      <c r="HL10667" s="341"/>
      <c r="HM10667" s="341"/>
      <c r="HN10667" s="341"/>
    </row>
    <row r="10668" spans="220:222" x14ac:dyDescent="0.3">
      <c r="HL10668" s="341"/>
      <c r="HM10668" s="341"/>
      <c r="HN10668" s="341"/>
    </row>
    <row r="10669" spans="220:222" x14ac:dyDescent="0.3">
      <c r="HL10669" s="341"/>
      <c r="HM10669" s="341"/>
      <c r="HN10669" s="341"/>
    </row>
    <row r="10670" spans="220:222" x14ac:dyDescent="0.3">
      <c r="HL10670" s="341"/>
      <c r="HM10670" s="341"/>
      <c r="HN10670" s="341"/>
    </row>
    <row r="10671" spans="220:222" x14ac:dyDescent="0.3">
      <c r="HL10671" s="341"/>
      <c r="HM10671" s="341"/>
      <c r="HN10671" s="341"/>
    </row>
    <row r="10672" spans="220:222" x14ac:dyDescent="0.3">
      <c r="HL10672" s="341"/>
      <c r="HM10672" s="341"/>
      <c r="HN10672" s="341"/>
    </row>
    <row r="10673" spans="220:222" x14ac:dyDescent="0.3">
      <c r="HL10673" s="341"/>
      <c r="HM10673" s="341"/>
      <c r="HN10673" s="341"/>
    </row>
    <row r="10674" spans="220:222" x14ac:dyDescent="0.3">
      <c r="HL10674" s="341"/>
      <c r="HM10674" s="341"/>
      <c r="HN10674" s="341"/>
    </row>
    <row r="10675" spans="220:222" x14ac:dyDescent="0.3">
      <c r="HL10675" s="341"/>
      <c r="HM10675" s="341"/>
      <c r="HN10675" s="341"/>
    </row>
    <row r="10676" spans="220:222" x14ac:dyDescent="0.3">
      <c r="HL10676" s="341"/>
      <c r="HM10676" s="341"/>
      <c r="HN10676" s="341"/>
    </row>
    <row r="10677" spans="220:222" x14ac:dyDescent="0.3">
      <c r="HL10677" s="341"/>
      <c r="HM10677" s="341"/>
      <c r="HN10677" s="341"/>
    </row>
    <row r="10678" spans="220:222" x14ac:dyDescent="0.3">
      <c r="HL10678" s="341"/>
      <c r="HM10678" s="341"/>
      <c r="HN10678" s="341"/>
    </row>
    <row r="10679" spans="220:222" x14ac:dyDescent="0.3">
      <c r="HL10679" s="341"/>
      <c r="HM10679" s="341"/>
      <c r="HN10679" s="341"/>
    </row>
    <row r="10680" spans="220:222" x14ac:dyDescent="0.3">
      <c r="HL10680" s="341"/>
      <c r="HM10680" s="341"/>
      <c r="HN10680" s="341"/>
    </row>
    <row r="10681" spans="220:222" x14ac:dyDescent="0.3">
      <c r="HL10681" s="341"/>
      <c r="HM10681" s="341"/>
      <c r="HN10681" s="341"/>
    </row>
    <row r="10682" spans="220:222" x14ac:dyDescent="0.3">
      <c r="HL10682" s="341"/>
      <c r="HM10682" s="341"/>
      <c r="HN10682" s="341"/>
    </row>
    <row r="10683" spans="220:222" x14ac:dyDescent="0.3">
      <c r="HL10683" s="341"/>
      <c r="HM10683" s="341"/>
      <c r="HN10683" s="341"/>
    </row>
    <row r="10684" spans="220:222" x14ac:dyDescent="0.3">
      <c r="HL10684" s="341"/>
      <c r="HM10684" s="341"/>
      <c r="HN10684" s="341"/>
    </row>
    <row r="10685" spans="220:222" x14ac:dyDescent="0.3">
      <c r="HL10685" s="341"/>
      <c r="HM10685" s="341"/>
      <c r="HN10685" s="341"/>
    </row>
    <row r="10686" spans="220:222" x14ac:dyDescent="0.3">
      <c r="HL10686" s="341"/>
      <c r="HM10686" s="341"/>
      <c r="HN10686" s="341"/>
    </row>
    <row r="10687" spans="220:222" x14ac:dyDescent="0.3">
      <c r="HL10687" s="341"/>
      <c r="HM10687" s="341"/>
      <c r="HN10687" s="341"/>
    </row>
    <row r="10688" spans="220:222" x14ac:dyDescent="0.3">
      <c r="HL10688" s="341"/>
      <c r="HM10688" s="341"/>
      <c r="HN10688" s="341"/>
    </row>
    <row r="10689" spans="220:222" x14ac:dyDescent="0.3">
      <c r="HL10689" s="341"/>
      <c r="HM10689" s="341"/>
      <c r="HN10689" s="341"/>
    </row>
    <row r="10690" spans="220:222" x14ac:dyDescent="0.3">
      <c r="HL10690" s="341"/>
      <c r="HM10690" s="341"/>
      <c r="HN10690" s="341"/>
    </row>
    <row r="10691" spans="220:222" x14ac:dyDescent="0.3">
      <c r="HL10691" s="341"/>
      <c r="HM10691" s="341"/>
      <c r="HN10691" s="341"/>
    </row>
    <row r="10692" spans="220:222" x14ac:dyDescent="0.3">
      <c r="HL10692" s="341"/>
      <c r="HM10692" s="341"/>
      <c r="HN10692" s="341"/>
    </row>
    <row r="10693" spans="220:222" x14ac:dyDescent="0.3">
      <c r="HL10693" s="341"/>
      <c r="HM10693" s="341"/>
      <c r="HN10693" s="341"/>
    </row>
    <row r="10694" spans="220:222" x14ac:dyDescent="0.3">
      <c r="HL10694" s="341"/>
      <c r="HM10694" s="341"/>
      <c r="HN10694" s="341"/>
    </row>
    <row r="10695" spans="220:222" x14ac:dyDescent="0.3">
      <c r="HL10695" s="341"/>
      <c r="HM10695" s="341"/>
      <c r="HN10695" s="341"/>
    </row>
    <row r="10696" spans="220:222" x14ac:dyDescent="0.3">
      <c r="HL10696" s="341"/>
      <c r="HM10696" s="341"/>
      <c r="HN10696" s="341"/>
    </row>
    <row r="10697" spans="220:222" x14ac:dyDescent="0.3">
      <c r="HL10697" s="341"/>
      <c r="HM10697" s="341"/>
      <c r="HN10697" s="341"/>
    </row>
    <row r="10698" spans="220:222" x14ac:dyDescent="0.3">
      <c r="HL10698" s="341"/>
      <c r="HM10698" s="341"/>
      <c r="HN10698" s="341"/>
    </row>
    <row r="10699" spans="220:222" x14ac:dyDescent="0.3">
      <c r="HL10699" s="341"/>
      <c r="HM10699" s="341"/>
      <c r="HN10699" s="341"/>
    </row>
    <row r="10700" spans="220:222" x14ac:dyDescent="0.3">
      <c r="HL10700" s="341"/>
      <c r="HM10700" s="341"/>
      <c r="HN10700" s="341"/>
    </row>
    <row r="10701" spans="220:222" x14ac:dyDescent="0.3">
      <c r="HL10701" s="341"/>
      <c r="HM10701" s="341"/>
      <c r="HN10701" s="341"/>
    </row>
    <row r="10702" spans="220:222" x14ac:dyDescent="0.3">
      <c r="HL10702" s="341"/>
      <c r="HM10702" s="341"/>
      <c r="HN10702" s="341"/>
    </row>
    <row r="10703" spans="220:222" x14ac:dyDescent="0.3">
      <c r="HL10703" s="341"/>
      <c r="HM10703" s="341"/>
      <c r="HN10703" s="341"/>
    </row>
    <row r="10704" spans="220:222" x14ac:dyDescent="0.3">
      <c r="HL10704" s="341"/>
      <c r="HM10704" s="341"/>
      <c r="HN10704" s="341"/>
    </row>
    <row r="10705" spans="220:222" x14ac:dyDescent="0.3">
      <c r="HL10705" s="341"/>
      <c r="HM10705" s="341"/>
      <c r="HN10705" s="341"/>
    </row>
    <row r="10706" spans="220:222" x14ac:dyDescent="0.3">
      <c r="HL10706" s="341"/>
      <c r="HM10706" s="341"/>
      <c r="HN10706" s="341"/>
    </row>
    <row r="10707" spans="220:222" x14ac:dyDescent="0.3">
      <c r="HL10707" s="341"/>
      <c r="HM10707" s="341"/>
      <c r="HN10707" s="341"/>
    </row>
    <row r="10708" spans="220:222" x14ac:dyDescent="0.3">
      <c r="HL10708" s="341"/>
      <c r="HM10708" s="341"/>
      <c r="HN10708" s="341"/>
    </row>
    <row r="10709" spans="220:222" x14ac:dyDescent="0.3">
      <c r="HL10709" s="341"/>
      <c r="HM10709" s="341"/>
      <c r="HN10709" s="341"/>
    </row>
    <row r="10710" spans="220:222" x14ac:dyDescent="0.3">
      <c r="HL10710" s="341"/>
      <c r="HM10710" s="341"/>
      <c r="HN10710" s="341"/>
    </row>
    <row r="10711" spans="220:222" x14ac:dyDescent="0.3">
      <c r="HL10711" s="341"/>
      <c r="HM10711" s="341"/>
      <c r="HN10711" s="341"/>
    </row>
    <row r="10712" spans="220:222" x14ac:dyDescent="0.3">
      <c r="HL10712" s="341"/>
      <c r="HM10712" s="341"/>
      <c r="HN10712" s="341"/>
    </row>
    <row r="10713" spans="220:222" x14ac:dyDescent="0.3">
      <c r="HL10713" s="341"/>
      <c r="HM10713" s="341"/>
      <c r="HN10713" s="341"/>
    </row>
    <row r="10714" spans="220:222" x14ac:dyDescent="0.3">
      <c r="HL10714" s="341"/>
      <c r="HM10714" s="341"/>
      <c r="HN10714" s="341"/>
    </row>
    <row r="10715" spans="220:222" x14ac:dyDescent="0.3">
      <c r="HL10715" s="341"/>
      <c r="HM10715" s="341"/>
      <c r="HN10715" s="341"/>
    </row>
    <row r="10716" spans="220:222" x14ac:dyDescent="0.3">
      <c r="HL10716" s="341"/>
      <c r="HM10716" s="341"/>
      <c r="HN10716" s="341"/>
    </row>
    <row r="10717" spans="220:222" x14ac:dyDescent="0.3">
      <c r="HL10717" s="341"/>
      <c r="HM10717" s="341"/>
      <c r="HN10717" s="341"/>
    </row>
    <row r="10718" spans="220:222" x14ac:dyDescent="0.3">
      <c r="HL10718" s="341"/>
      <c r="HM10718" s="341"/>
      <c r="HN10718" s="341"/>
    </row>
    <row r="10719" spans="220:222" x14ac:dyDescent="0.3">
      <c r="HL10719" s="341"/>
      <c r="HM10719" s="341"/>
      <c r="HN10719" s="341"/>
    </row>
    <row r="10720" spans="220:222" x14ac:dyDescent="0.3">
      <c r="HL10720" s="341"/>
      <c r="HM10720" s="341"/>
      <c r="HN10720" s="341"/>
    </row>
    <row r="10721" spans="220:222" x14ac:dyDescent="0.3">
      <c r="HL10721" s="341"/>
      <c r="HM10721" s="341"/>
      <c r="HN10721" s="341"/>
    </row>
    <row r="10722" spans="220:222" x14ac:dyDescent="0.3">
      <c r="HL10722" s="341"/>
      <c r="HM10722" s="341"/>
      <c r="HN10722" s="341"/>
    </row>
    <row r="10723" spans="220:222" x14ac:dyDescent="0.3">
      <c r="HL10723" s="341"/>
      <c r="HM10723" s="341"/>
      <c r="HN10723" s="341"/>
    </row>
    <row r="10724" spans="220:222" x14ac:dyDescent="0.3">
      <c r="HL10724" s="341"/>
      <c r="HM10724" s="341"/>
      <c r="HN10724" s="341"/>
    </row>
    <row r="10725" spans="220:222" x14ac:dyDescent="0.3">
      <c r="HL10725" s="341"/>
      <c r="HM10725" s="341"/>
      <c r="HN10725" s="341"/>
    </row>
    <row r="10726" spans="220:222" x14ac:dyDescent="0.3">
      <c r="HL10726" s="341"/>
      <c r="HM10726" s="341"/>
      <c r="HN10726" s="341"/>
    </row>
    <row r="10727" spans="220:222" x14ac:dyDescent="0.3">
      <c r="HL10727" s="341"/>
      <c r="HM10727" s="341"/>
      <c r="HN10727" s="341"/>
    </row>
    <row r="10728" spans="220:222" x14ac:dyDescent="0.3">
      <c r="HL10728" s="341"/>
      <c r="HM10728" s="341"/>
      <c r="HN10728" s="341"/>
    </row>
    <row r="10729" spans="220:222" x14ac:dyDescent="0.3">
      <c r="HL10729" s="341"/>
      <c r="HM10729" s="341"/>
      <c r="HN10729" s="341"/>
    </row>
    <row r="10730" spans="220:222" x14ac:dyDescent="0.3">
      <c r="HL10730" s="341"/>
      <c r="HM10730" s="341"/>
      <c r="HN10730" s="341"/>
    </row>
    <row r="10731" spans="220:222" x14ac:dyDescent="0.3">
      <c r="HL10731" s="341"/>
      <c r="HM10731" s="341"/>
      <c r="HN10731" s="341"/>
    </row>
    <row r="10732" spans="220:222" x14ac:dyDescent="0.3">
      <c r="HL10732" s="341"/>
      <c r="HM10732" s="341"/>
      <c r="HN10732" s="341"/>
    </row>
    <row r="10733" spans="220:222" x14ac:dyDescent="0.3">
      <c r="HL10733" s="341"/>
      <c r="HM10733" s="341"/>
      <c r="HN10733" s="341"/>
    </row>
    <row r="10734" spans="220:222" x14ac:dyDescent="0.3">
      <c r="HL10734" s="341"/>
      <c r="HM10734" s="341"/>
      <c r="HN10734" s="341"/>
    </row>
    <row r="10735" spans="220:222" x14ac:dyDescent="0.3">
      <c r="HL10735" s="341"/>
      <c r="HM10735" s="341"/>
      <c r="HN10735" s="341"/>
    </row>
    <row r="10736" spans="220:222" x14ac:dyDescent="0.3">
      <c r="HL10736" s="341"/>
      <c r="HM10736" s="341"/>
      <c r="HN10736" s="341"/>
    </row>
    <row r="10737" spans="220:222" x14ac:dyDescent="0.3">
      <c r="HL10737" s="341"/>
      <c r="HM10737" s="341"/>
      <c r="HN10737" s="341"/>
    </row>
    <row r="10738" spans="220:222" x14ac:dyDescent="0.3">
      <c r="HL10738" s="341"/>
      <c r="HM10738" s="341"/>
      <c r="HN10738" s="341"/>
    </row>
    <row r="10739" spans="220:222" x14ac:dyDescent="0.3">
      <c r="HL10739" s="341"/>
      <c r="HM10739" s="341"/>
      <c r="HN10739" s="341"/>
    </row>
    <row r="10740" spans="220:222" x14ac:dyDescent="0.3">
      <c r="HL10740" s="341"/>
      <c r="HM10740" s="341"/>
      <c r="HN10740" s="341"/>
    </row>
    <row r="10741" spans="220:222" x14ac:dyDescent="0.3">
      <c r="HL10741" s="341"/>
      <c r="HM10741" s="341"/>
      <c r="HN10741" s="341"/>
    </row>
    <row r="10742" spans="220:222" x14ac:dyDescent="0.3">
      <c r="HL10742" s="341"/>
      <c r="HM10742" s="341"/>
      <c r="HN10742" s="341"/>
    </row>
    <row r="10743" spans="220:222" x14ac:dyDescent="0.3">
      <c r="HL10743" s="341"/>
      <c r="HM10743" s="341"/>
      <c r="HN10743" s="341"/>
    </row>
    <row r="10744" spans="220:222" x14ac:dyDescent="0.3">
      <c r="HL10744" s="341"/>
      <c r="HM10744" s="341"/>
      <c r="HN10744" s="341"/>
    </row>
    <row r="10745" spans="220:222" x14ac:dyDescent="0.3">
      <c r="HL10745" s="341"/>
      <c r="HM10745" s="341"/>
      <c r="HN10745" s="341"/>
    </row>
    <row r="10746" spans="220:222" x14ac:dyDescent="0.3">
      <c r="HL10746" s="341"/>
      <c r="HM10746" s="341"/>
      <c r="HN10746" s="341"/>
    </row>
    <row r="10747" spans="220:222" x14ac:dyDescent="0.3">
      <c r="HL10747" s="341"/>
      <c r="HM10747" s="341"/>
      <c r="HN10747" s="341"/>
    </row>
    <row r="10748" spans="220:222" x14ac:dyDescent="0.3">
      <c r="HL10748" s="341"/>
      <c r="HM10748" s="341"/>
      <c r="HN10748" s="341"/>
    </row>
    <row r="10749" spans="220:222" x14ac:dyDescent="0.3">
      <c r="HL10749" s="341"/>
      <c r="HM10749" s="341"/>
      <c r="HN10749" s="341"/>
    </row>
    <row r="10750" spans="220:222" x14ac:dyDescent="0.3">
      <c r="HL10750" s="341"/>
      <c r="HM10750" s="341"/>
      <c r="HN10750" s="341"/>
    </row>
    <row r="10751" spans="220:222" x14ac:dyDescent="0.3">
      <c r="HL10751" s="341"/>
      <c r="HM10751" s="341"/>
      <c r="HN10751" s="341"/>
    </row>
    <row r="10752" spans="220:222" x14ac:dyDescent="0.3">
      <c r="HL10752" s="341"/>
      <c r="HM10752" s="341"/>
      <c r="HN10752" s="341"/>
    </row>
    <row r="10753" spans="220:222" x14ac:dyDescent="0.3">
      <c r="HL10753" s="341"/>
      <c r="HM10753" s="341"/>
      <c r="HN10753" s="341"/>
    </row>
    <row r="10754" spans="220:222" x14ac:dyDescent="0.3">
      <c r="HL10754" s="341"/>
      <c r="HM10754" s="341"/>
      <c r="HN10754" s="341"/>
    </row>
    <row r="10755" spans="220:222" x14ac:dyDescent="0.3">
      <c r="HL10755" s="341"/>
      <c r="HM10755" s="341"/>
      <c r="HN10755" s="341"/>
    </row>
    <row r="10756" spans="220:222" x14ac:dyDescent="0.3">
      <c r="HL10756" s="341"/>
      <c r="HM10756" s="341"/>
      <c r="HN10756" s="341"/>
    </row>
    <row r="10757" spans="220:222" x14ac:dyDescent="0.3">
      <c r="HL10757" s="341"/>
      <c r="HM10757" s="341"/>
      <c r="HN10757" s="341"/>
    </row>
    <row r="10758" spans="220:222" x14ac:dyDescent="0.3">
      <c r="HL10758" s="341"/>
      <c r="HM10758" s="341"/>
      <c r="HN10758" s="341"/>
    </row>
    <row r="10759" spans="220:222" x14ac:dyDescent="0.3">
      <c r="HL10759" s="341"/>
      <c r="HM10759" s="341"/>
      <c r="HN10759" s="341"/>
    </row>
    <row r="10760" spans="220:222" x14ac:dyDescent="0.3">
      <c r="HL10760" s="341"/>
      <c r="HM10760" s="341"/>
      <c r="HN10760" s="341"/>
    </row>
    <row r="10761" spans="220:222" x14ac:dyDescent="0.3">
      <c r="HL10761" s="341"/>
      <c r="HM10761" s="341"/>
      <c r="HN10761" s="341"/>
    </row>
    <row r="10762" spans="220:222" x14ac:dyDescent="0.3">
      <c r="HL10762" s="341"/>
      <c r="HM10762" s="341"/>
      <c r="HN10762" s="341"/>
    </row>
    <row r="10763" spans="220:222" x14ac:dyDescent="0.3">
      <c r="HL10763" s="341"/>
      <c r="HM10763" s="341"/>
      <c r="HN10763" s="341"/>
    </row>
    <row r="10764" spans="220:222" x14ac:dyDescent="0.3">
      <c r="HL10764" s="341"/>
      <c r="HM10764" s="341"/>
      <c r="HN10764" s="341"/>
    </row>
    <row r="10765" spans="220:222" x14ac:dyDescent="0.3">
      <c r="HL10765" s="341"/>
      <c r="HM10765" s="341"/>
      <c r="HN10765" s="341"/>
    </row>
    <row r="10766" spans="220:222" x14ac:dyDescent="0.3">
      <c r="HL10766" s="341"/>
      <c r="HM10766" s="341"/>
      <c r="HN10766" s="341"/>
    </row>
    <row r="10767" spans="220:222" x14ac:dyDescent="0.3">
      <c r="HL10767" s="341"/>
      <c r="HM10767" s="341"/>
      <c r="HN10767" s="341"/>
    </row>
    <row r="10768" spans="220:222" x14ac:dyDescent="0.3">
      <c r="HL10768" s="341"/>
      <c r="HM10768" s="341"/>
      <c r="HN10768" s="341"/>
    </row>
    <row r="10769" spans="220:222" x14ac:dyDescent="0.3">
      <c r="HL10769" s="341"/>
      <c r="HM10769" s="341"/>
      <c r="HN10769" s="341"/>
    </row>
    <row r="10770" spans="220:222" x14ac:dyDescent="0.3">
      <c r="HL10770" s="341"/>
      <c r="HM10770" s="341"/>
      <c r="HN10770" s="341"/>
    </row>
    <row r="10771" spans="220:222" x14ac:dyDescent="0.3">
      <c r="HL10771" s="341"/>
      <c r="HM10771" s="341"/>
      <c r="HN10771" s="341"/>
    </row>
    <row r="10772" spans="220:222" x14ac:dyDescent="0.3">
      <c r="HL10772" s="341"/>
      <c r="HM10772" s="341"/>
      <c r="HN10772" s="341"/>
    </row>
    <row r="10773" spans="220:222" x14ac:dyDescent="0.3">
      <c r="HL10773" s="341"/>
      <c r="HM10773" s="341"/>
      <c r="HN10773" s="341"/>
    </row>
    <row r="10774" spans="220:222" x14ac:dyDescent="0.3">
      <c r="HL10774" s="341"/>
      <c r="HM10774" s="341"/>
      <c r="HN10774" s="341"/>
    </row>
    <row r="10775" spans="220:222" x14ac:dyDescent="0.3">
      <c r="HL10775" s="341"/>
      <c r="HM10775" s="341"/>
      <c r="HN10775" s="341"/>
    </row>
    <row r="10776" spans="220:222" x14ac:dyDescent="0.3">
      <c r="HL10776" s="341"/>
      <c r="HM10776" s="341"/>
      <c r="HN10776" s="341"/>
    </row>
    <row r="10777" spans="220:222" x14ac:dyDescent="0.3">
      <c r="HL10777" s="341"/>
      <c r="HM10777" s="341"/>
      <c r="HN10777" s="341"/>
    </row>
    <row r="10778" spans="220:222" x14ac:dyDescent="0.3">
      <c r="HL10778" s="341"/>
      <c r="HM10778" s="341"/>
      <c r="HN10778" s="341"/>
    </row>
    <row r="10779" spans="220:222" x14ac:dyDescent="0.3">
      <c r="HL10779" s="341"/>
      <c r="HM10779" s="341"/>
      <c r="HN10779" s="341"/>
    </row>
    <row r="10780" spans="220:222" x14ac:dyDescent="0.3">
      <c r="HL10780" s="341"/>
      <c r="HM10780" s="341"/>
      <c r="HN10780" s="341"/>
    </row>
    <row r="10781" spans="220:222" x14ac:dyDescent="0.3">
      <c r="HL10781" s="341"/>
      <c r="HM10781" s="341"/>
      <c r="HN10781" s="341"/>
    </row>
    <row r="10782" spans="220:222" x14ac:dyDescent="0.3">
      <c r="HL10782" s="341"/>
      <c r="HM10782" s="341"/>
      <c r="HN10782" s="341"/>
    </row>
    <row r="10783" spans="220:222" x14ac:dyDescent="0.3">
      <c r="HL10783" s="341"/>
      <c r="HM10783" s="341"/>
      <c r="HN10783" s="341"/>
    </row>
    <row r="10784" spans="220:222" x14ac:dyDescent="0.3">
      <c r="HL10784" s="341"/>
      <c r="HM10784" s="341"/>
      <c r="HN10784" s="341"/>
    </row>
    <row r="10785" spans="220:222" x14ac:dyDescent="0.3">
      <c r="HL10785" s="341"/>
      <c r="HM10785" s="341"/>
      <c r="HN10785" s="341"/>
    </row>
    <row r="10786" spans="220:222" x14ac:dyDescent="0.3">
      <c r="HL10786" s="341"/>
      <c r="HM10786" s="341"/>
      <c r="HN10786" s="341"/>
    </row>
    <row r="10787" spans="220:222" x14ac:dyDescent="0.3">
      <c r="HL10787" s="341"/>
      <c r="HM10787" s="341"/>
      <c r="HN10787" s="341"/>
    </row>
    <row r="10788" spans="220:222" x14ac:dyDescent="0.3">
      <c r="HL10788" s="341"/>
      <c r="HM10788" s="341"/>
      <c r="HN10788" s="341"/>
    </row>
    <row r="10789" spans="220:222" x14ac:dyDescent="0.3">
      <c r="HL10789" s="341"/>
      <c r="HM10789" s="341"/>
      <c r="HN10789" s="341"/>
    </row>
    <row r="10790" spans="220:222" x14ac:dyDescent="0.3">
      <c r="HL10790" s="341"/>
      <c r="HM10790" s="341"/>
      <c r="HN10790" s="341"/>
    </row>
    <row r="10791" spans="220:222" x14ac:dyDescent="0.3">
      <c r="HL10791" s="341"/>
      <c r="HM10791" s="341"/>
      <c r="HN10791" s="341"/>
    </row>
    <row r="10792" spans="220:222" x14ac:dyDescent="0.3">
      <c r="HL10792" s="341"/>
      <c r="HM10792" s="341"/>
      <c r="HN10792" s="341"/>
    </row>
    <row r="10793" spans="220:222" x14ac:dyDescent="0.3">
      <c r="HL10793" s="341"/>
      <c r="HM10793" s="341"/>
      <c r="HN10793" s="341"/>
    </row>
    <row r="10794" spans="220:222" x14ac:dyDescent="0.3">
      <c r="HL10794" s="341"/>
      <c r="HM10794" s="341"/>
      <c r="HN10794" s="341"/>
    </row>
    <row r="10795" spans="220:222" x14ac:dyDescent="0.3">
      <c r="HL10795" s="341"/>
      <c r="HM10795" s="341"/>
      <c r="HN10795" s="341"/>
    </row>
    <row r="10796" spans="220:222" x14ac:dyDescent="0.3">
      <c r="HL10796" s="341"/>
      <c r="HM10796" s="341"/>
      <c r="HN10796" s="341"/>
    </row>
    <row r="10797" spans="220:222" x14ac:dyDescent="0.3">
      <c r="HL10797" s="341"/>
      <c r="HM10797" s="341"/>
      <c r="HN10797" s="341"/>
    </row>
    <row r="10798" spans="220:222" x14ac:dyDescent="0.3">
      <c r="HL10798" s="341"/>
      <c r="HM10798" s="341"/>
      <c r="HN10798" s="341"/>
    </row>
    <row r="10799" spans="220:222" x14ac:dyDescent="0.3">
      <c r="HL10799" s="341"/>
      <c r="HM10799" s="341"/>
      <c r="HN10799" s="341"/>
    </row>
    <row r="10800" spans="220:222" x14ac:dyDescent="0.3">
      <c r="HL10800" s="341"/>
      <c r="HM10800" s="341"/>
      <c r="HN10800" s="341"/>
    </row>
    <row r="10801" spans="220:222" x14ac:dyDescent="0.3">
      <c r="HL10801" s="341"/>
      <c r="HM10801" s="341"/>
      <c r="HN10801" s="341"/>
    </row>
    <row r="10802" spans="220:222" x14ac:dyDescent="0.3">
      <c r="HL10802" s="341"/>
      <c r="HM10802" s="341"/>
      <c r="HN10802" s="341"/>
    </row>
    <row r="10803" spans="220:222" x14ac:dyDescent="0.3">
      <c r="HL10803" s="341"/>
      <c r="HM10803" s="341"/>
      <c r="HN10803" s="341"/>
    </row>
    <row r="10804" spans="220:222" x14ac:dyDescent="0.3">
      <c r="HL10804" s="341"/>
      <c r="HM10804" s="341"/>
      <c r="HN10804" s="341"/>
    </row>
    <row r="10805" spans="220:222" x14ac:dyDescent="0.3">
      <c r="HL10805" s="341"/>
      <c r="HM10805" s="341"/>
      <c r="HN10805" s="341"/>
    </row>
    <row r="10806" spans="220:222" x14ac:dyDescent="0.3">
      <c r="HL10806" s="341"/>
      <c r="HM10806" s="341"/>
      <c r="HN10806" s="341"/>
    </row>
    <row r="10807" spans="220:222" x14ac:dyDescent="0.3">
      <c r="HL10807" s="341"/>
      <c r="HM10807" s="341"/>
      <c r="HN10807" s="341"/>
    </row>
    <row r="10808" spans="220:222" x14ac:dyDescent="0.3">
      <c r="HL10808" s="341"/>
      <c r="HM10808" s="341"/>
      <c r="HN10808" s="341"/>
    </row>
    <row r="10809" spans="220:222" x14ac:dyDescent="0.3">
      <c r="HL10809" s="341"/>
      <c r="HM10809" s="341"/>
      <c r="HN10809" s="341"/>
    </row>
    <row r="10810" spans="220:222" x14ac:dyDescent="0.3">
      <c r="HL10810" s="341"/>
      <c r="HM10810" s="341"/>
      <c r="HN10810" s="341"/>
    </row>
    <row r="10811" spans="220:222" x14ac:dyDescent="0.3">
      <c r="HL10811" s="341"/>
      <c r="HM10811" s="341"/>
      <c r="HN10811" s="341"/>
    </row>
    <row r="10812" spans="220:222" x14ac:dyDescent="0.3">
      <c r="HL10812" s="341"/>
      <c r="HM10812" s="341"/>
      <c r="HN10812" s="341"/>
    </row>
    <row r="10813" spans="220:222" x14ac:dyDescent="0.3">
      <c r="HL10813" s="341"/>
      <c r="HM10813" s="341"/>
      <c r="HN10813" s="341"/>
    </row>
    <row r="10814" spans="220:222" x14ac:dyDescent="0.3">
      <c r="HL10814" s="341"/>
      <c r="HM10814" s="341"/>
      <c r="HN10814" s="341"/>
    </row>
    <row r="10815" spans="220:222" x14ac:dyDescent="0.3">
      <c r="HL10815" s="341"/>
      <c r="HM10815" s="341"/>
      <c r="HN10815" s="341"/>
    </row>
    <row r="10816" spans="220:222" x14ac:dyDescent="0.3">
      <c r="HL10816" s="341"/>
      <c r="HM10816" s="341"/>
      <c r="HN10816" s="341"/>
    </row>
    <row r="10817" spans="220:222" x14ac:dyDescent="0.3">
      <c r="HL10817" s="341"/>
      <c r="HM10817" s="341"/>
      <c r="HN10817" s="341"/>
    </row>
    <row r="10818" spans="220:222" x14ac:dyDescent="0.3">
      <c r="HL10818" s="341"/>
      <c r="HM10818" s="341"/>
      <c r="HN10818" s="341"/>
    </row>
    <row r="10819" spans="220:222" x14ac:dyDescent="0.3">
      <c r="HL10819" s="341"/>
      <c r="HM10819" s="341"/>
      <c r="HN10819" s="341"/>
    </row>
    <row r="10820" spans="220:222" x14ac:dyDescent="0.3">
      <c r="HL10820" s="341"/>
      <c r="HM10820" s="341"/>
      <c r="HN10820" s="341"/>
    </row>
    <row r="10821" spans="220:222" x14ac:dyDescent="0.3">
      <c r="HL10821" s="341"/>
      <c r="HM10821" s="341"/>
      <c r="HN10821" s="341"/>
    </row>
    <row r="10822" spans="220:222" x14ac:dyDescent="0.3">
      <c r="HL10822" s="341"/>
      <c r="HM10822" s="341"/>
      <c r="HN10822" s="341"/>
    </row>
    <row r="10823" spans="220:222" x14ac:dyDescent="0.3">
      <c r="HL10823" s="341"/>
      <c r="HM10823" s="341"/>
      <c r="HN10823" s="341"/>
    </row>
    <row r="10824" spans="220:222" x14ac:dyDescent="0.3">
      <c r="HL10824" s="341"/>
      <c r="HM10824" s="341"/>
      <c r="HN10824" s="341"/>
    </row>
    <row r="10825" spans="220:222" x14ac:dyDescent="0.3">
      <c r="HL10825" s="341"/>
      <c r="HM10825" s="341"/>
      <c r="HN10825" s="341"/>
    </row>
    <row r="10826" spans="220:222" x14ac:dyDescent="0.3">
      <c r="HL10826" s="341"/>
      <c r="HM10826" s="341"/>
      <c r="HN10826" s="341"/>
    </row>
    <row r="10827" spans="220:222" x14ac:dyDescent="0.3">
      <c r="HL10827" s="341"/>
      <c r="HM10827" s="341"/>
      <c r="HN10827" s="341"/>
    </row>
    <row r="10828" spans="220:222" x14ac:dyDescent="0.3">
      <c r="HL10828" s="341"/>
      <c r="HM10828" s="341"/>
      <c r="HN10828" s="341"/>
    </row>
    <row r="10829" spans="220:222" x14ac:dyDescent="0.3">
      <c r="HL10829" s="341"/>
      <c r="HM10829" s="341"/>
      <c r="HN10829" s="341"/>
    </row>
    <row r="10830" spans="220:222" x14ac:dyDescent="0.3">
      <c r="HL10830" s="341"/>
      <c r="HM10830" s="341"/>
      <c r="HN10830" s="341"/>
    </row>
    <row r="10831" spans="220:222" x14ac:dyDescent="0.3">
      <c r="HL10831" s="341"/>
      <c r="HM10831" s="341"/>
      <c r="HN10831" s="341"/>
    </row>
    <row r="10832" spans="220:222" x14ac:dyDescent="0.3">
      <c r="HL10832" s="341"/>
      <c r="HM10832" s="341"/>
      <c r="HN10832" s="341"/>
    </row>
    <row r="10833" spans="220:222" x14ac:dyDescent="0.3">
      <c r="HL10833" s="341"/>
      <c r="HM10833" s="341"/>
      <c r="HN10833" s="341"/>
    </row>
    <row r="10834" spans="220:222" x14ac:dyDescent="0.3">
      <c r="HL10834" s="341"/>
      <c r="HM10834" s="341"/>
      <c r="HN10834" s="341"/>
    </row>
    <row r="10835" spans="220:222" x14ac:dyDescent="0.3">
      <c r="HL10835" s="341"/>
      <c r="HM10835" s="341"/>
      <c r="HN10835" s="341"/>
    </row>
    <row r="10836" spans="220:222" x14ac:dyDescent="0.3">
      <c r="HL10836" s="341"/>
      <c r="HM10836" s="341"/>
      <c r="HN10836" s="341"/>
    </row>
    <row r="10837" spans="220:222" x14ac:dyDescent="0.3">
      <c r="HL10837" s="341"/>
      <c r="HM10837" s="341"/>
      <c r="HN10837" s="341"/>
    </row>
    <row r="10838" spans="220:222" x14ac:dyDescent="0.3">
      <c r="HL10838" s="341"/>
      <c r="HM10838" s="341"/>
      <c r="HN10838" s="341"/>
    </row>
    <row r="10839" spans="220:222" x14ac:dyDescent="0.3">
      <c r="HL10839" s="341"/>
      <c r="HM10839" s="341"/>
      <c r="HN10839" s="341"/>
    </row>
    <row r="10840" spans="220:222" x14ac:dyDescent="0.3">
      <c r="HL10840" s="341"/>
      <c r="HM10840" s="341"/>
      <c r="HN10840" s="341"/>
    </row>
    <row r="10841" spans="220:222" x14ac:dyDescent="0.3">
      <c r="HL10841" s="341"/>
      <c r="HM10841" s="341"/>
      <c r="HN10841" s="341"/>
    </row>
    <row r="10842" spans="220:222" x14ac:dyDescent="0.3">
      <c r="HL10842" s="341"/>
      <c r="HM10842" s="341"/>
      <c r="HN10842" s="341"/>
    </row>
    <row r="10843" spans="220:222" x14ac:dyDescent="0.3">
      <c r="HL10843" s="341"/>
      <c r="HM10843" s="341"/>
      <c r="HN10843" s="341"/>
    </row>
    <row r="10844" spans="220:222" x14ac:dyDescent="0.3">
      <c r="HL10844" s="341"/>
      <c r="HM10844" s="341"/>
      <c r="HN10844" s="341"/>
    </row>
    <row r="10845" spans="220:222" x14ac:dyDescent="0.3">
      <c r="HL10845" s="341"/>
      <c r="HM10845" s="341"/>
      <c r="HN10845" s="341"/>
    </row>
    <row r="10846" spans="220:222" x14ac:dyDescent="0.3">
      <c r="HL10846" s="341"/>
      <c r="HM10846" s="341"/>
      <c r="HN10846" s="341"/>
    </row>
    <row r="10847" spans="220:222" x14ac:dyDescent="0.3">
      <c r="HL10847" s="341"/>
      <c r="HM10847" s="341"/>
      <c r="HN10847" s="341"/>
    </row>
    <row r="10848" spans="220:222" x14ac:dyDescent="0.3">
      <c r="HL10848" s="341"/>
      <c r="HM10848" s="341"/>
      <c r="HN10848" s="341"/>
    </row>
    <row r="10849" spans="220:222" x14ac:dyDescent="0.3">
      <c r="HL10849" s="341"/>
      <c r="HM10849" s="341"/>
      <c r="HN10849" s="341"/>
    </row>
    <row r="10850" spans="220:222" x14ac:dyDescent="0.3">
      <c r="HL10850" s="341"/>
      <c r="HM10850" s="341"/>
      <c r="HN10850" s="341"/>
    </row>
    <row r="10851" spans="220:222" x14ac:dyDescent="0.3">
      <c r="HL10851" s="341"/>
      <c r="HM10851" s="341"/>
      <c r="HN10851" s="341"/>
    </row>
    <row r="10852" spans="220:222" x14ac:dyDescent="0.3">
      <c r="HL10852" s="341"/>
      <c r="HM10852" s="341"/>
      <c r="HN10852" s="341"/>
    </row>
    <row r="10853" spans="220:222" x14ac:dyDescent="0.3">
      <c r="HL10853" s="341"/>
      <c r="HM10853" s="341"/>
      <c r="HN10853" s="341"/>
    </row>
    <row r="10854" spans="220:222" x14ac:dyDescent="0.3">
      <c r="HL10854" s="341"/>
      <c r="HM10854" s="341"/>
      <c r="HN10854" s="341"/>
    </row>
    <row r="10855" spans="220:222" x14ac:dyDescent="0.3">
      <c r="HL10855" s="341"/>
      <c r="HM10855" s="341"/>
      <c r="HN10855" s="341"/>
    </row>
    <row r="10856" spans="220:222" x14ac:dyDescent="0.3">
      <c r="HL10856" s="341"/>
      <c r="HM10856" s="341"/>
      <c r="HN10856" s="341"/>
    </row>
    <row r="10857" spans="220:222" x14ac:dyDescent="0.3">
      <c r="HL10857" s="341"/>
      <c r="HM10857" s="341"/>
      <c r="HN10857" s="341"/>
    </row>
    <row r="10858" spans="220:222" x14ac:dyDescent="0.3">
      <c r="HL10858" s="341"/>
      <c r="HM10858" s="341"/>
      <c r="HN10858" s="341"/>
    </row>
    <row r="10859" spans="220:222" x14ac:dyDescent="0.3">
      <c r="HL10859" s="341"/>
      <c r="HM10859" s="341"/>
      <c r="HN10859" s="341"/>
    </row>
    <row r="10860" spans="220:222" x14ac:dyDescent="0.3">
      <c r="HL10860" s="341"/>
      <c r="HM10860" s="341"/>
      <c r="HN10860" s="341"/>
    </row>
    <row r="10861" spans="220:222" x14ac:dyDescent="0.3">
      <c r="HL10861" s="341"/>
      <c r="HM10861" s="341"/>
      <c r="HN10861" s="341"/>
    </row>
    <row r="10862" spans="220:222" x14ac:dyDescent="0.3">
      <c r="HL10862" s="341"/>
      <c r="HM10862" s="341"/>
      <c r="HN10862" s="341"/>
    </row>
    <row r="10863" spans="220:222" x14ac:dyDescent="0.3">
      <c r="HL10863" s="341"/>
      <c r="HM10863" s="341"/>
      <c r="HN10863" s="341"/>
    </row>
    <row r="10864" spans="220:222" x14ac:dyDescent="0.3">
      <c r="HL10864" s="341"/>
      <c r="HM10864" s="341"/>
      <c r="HN10864" s="341"/>
    </row>
    <row r="10865" spans="220:222" x14ac:dyDescent="0.3">
      <c r="HL10865" s="341"/>
      <c r="HM10865" s="341"/>
      <c r="HN10865" s="341"/>
    </row>
    <row r="10866" spans="220:222" x14ac:dyDescent="0.3">
      <c r="HL10866" s="341"/>
      <c r="HM10866" s="341"/>
      <c r="HN10866" s="341"/>
    </row>
    <row r="10867" spans="220:222" x14ac:dyDescent="0.3">
      <c r="HL10867" s="341"/>
      <c r="HM10867" s="341"/>
      <c r="HN10867" s="341"/>
    </row>
    <row r="10868" spans="220:222" x14ac:dyDescent="0.3">
      <c r="HL10868" s="341"/>
      <c r="HM10868" s="341"/>
      <c r="HN10868" s="341"/>
    </row>
    <row r="10869" spans="220:222" x14ac:dyDescent="0.3">
      <c r="HL10869" s="341"/>
      <c r="HM10869" s="341"/>
      <c r="HN10869" s="341"/>
    </row>
    <row r="10870" spans="220:222" x14ac:dyDescent="0.3">
      <c r="HL10870" s="341"/>
      <c r="HM10870" s="341"/>
      <c r="HN10870" s="341"/>
    </row>
    <row r="10871" spans="220:222" x14ac:dyDescent="0.3">
      <c r="HL10871" s="341"/>
      <c r="HM10871" s="341"/>
      <c r="HN10871" s="341"/>
    </row>
    <row r="10872" spans="220:222" x14ac:dyDescent="0.3">
      <c r="HL10872" s="341"/>
      <c r="HM10872" s="341"/>
      <c r="HN10872" s="341"/>
    </row>
    <row r="10873" spans="220:222" x14ac:dyDescent="0.3">
      <c r="HL10873" s="341"/>
      <c r="HM10873" s="341"/>
      <c r="HN10873" s="341"/>
    </row>
    <row r="10874" spans="220:222" x14ac:dyDescent="0.3">
      <c r="HL10874" s="341"/>
      <c r="HM10874" s="341"/>
      <c r="HN10874" s="341"/>
    </row>
    <row r="10875" spans="220:222" x14ac:dyDescent="0.3">
      <c r="HL10875" s="341"/>
      <c r="HM10875" s="341"/>
      <c r="HN10875" s="341"/>
    </row>
    <row r="10876" spans="220:222" x14ac:dyDescent="0.3">
      <c r="HL10876" s="341"/>
      <c r="HM10876" s="341"/>
      <c r="HN10876" s="341"/>
    </row>
    <row r="10877" spans="220:222" x14ac:dyDescent="0.3">
      <c r="HL10877" s="341"/>
      <c r="HM10877" s="341"/>
      <c r="HN10877" s="341"/>
    </row>
    <row r="10878" spans="220:222" x14ac:dyDescent="0.3">
      <c r="HL10878" s="341"/>
      <c r="HM10878" s="341"/>
      <c r="HN10878" s="341"/>
    </row>
    <row r="10879" spans="220:222" x14ac:dyDescent="0.3">
      <c r="HL10879" s="341"/>
      <c r="HM10879" s="341"/>
      <c r="HN10879" s="341"/>
    </row>
    <row r="10880" spans="220:222" x14ac:dyDescent="0.3">
      <c r="HL10880" s="341"/>
      <c r="HM10880" s="341"/>
      <c r="HN10880" s="341"/>
    </row>
    <row r="10881" spans="220:222" x14ac:dyDescent="0.3">
      <c r="HL10881" s="341"/>
      <c r="HM10881" s="341"/>
      <c r="HN10881" s="341"/>
    </row>
    <row r="10882" spans="220:222" x14ac:dyDescent="0.3">
      <c r="HL10882" s="341"/>
      <c r="HM10882" s="341"/>
      <c r="HN10882" s="341"/>
    </row>
    <row r="10883" spans="220:222" x14ac:dyDescent="0.3">
      <c r="HL10883" s="341"/>
      <c r="HM10883" s="341"/>
      <c r="HN10883" s="341"/>
    </row>
    <row r="10884" spans="220:222" x14ac:dyDescent="0.3">
      <c r="HL10884" s="341"/>
      <c r="HM10884" s="341"/>
      <c r="HN10884" s="341"/>
    </row>
    <row r="10885" spans="220:222" x14ac:dyDescent="0.3">
      <c r="HL10885" s="341"/>
      <c r="HM10885" s="341"/>
      <c r="HN10885" s="341"/>
    </row>
    <row r="10886" spans="220:222" x14ac:dyDescent="0.3">
      <c r="HL10886" s="341"/>
      <c r="HM10886" s="341"/>
      <c r="HN10886" s="341"/>
    </row>
    <row r="10887" spans="220:222" x14ac:dyDescent="0.3">
      <c r="HL10887" s="341"/>
      <c r="HM10887" s="341"/>
      <c r="HN10887" s="341"/>
    </row>
    <row r="10888" spans="220:222" x14ac:dyDescent="0.3">
      <c r="HL10888" s="341"/>
      <c r="HM10888" s="341"/>
      <c r="HN10888" s="341"/>
    </row>
    <row r="10889" spans="220:222" x14ac:dyDescent="0.3">
      <c r="HL10889" s="341"/>
      <c r="HM10889" s="341"/>
      <c r="HN10889" s="341"/>
    </row>
    <row r="10890" spans="220:222" x14ac:dyDescent="0.3">
      <c r="HL10890" s="341"/>
      <c r="HM10890" s="341"/>
      <c r="HN10890" s="341"/>
    </row>
    <row r="10891" spans="220:222" x14ac:dyDescent="0.3">
      <c r="HL10891" s="341"/>
      <c r="HM10891" s="341"/>
      <c r="HN10891" s="341"/>
    </row>
    <row r="10892" spans="220:222" x14ac:dyDescent="0.3">
      <c r="HL10892" s="341"/>
      <c r="HM10892" s="341"/>
      <c r="HN10892" s="341"/>
    </row>
    <row r="10893" spans="220:222" x14ac:dyDescent="0.3">
      <c r="HL10893" s="341"/>
      <c r="HM10893" s="341"/>
      <c r="HN10893" s="341"/>
    </row>
    <row r="10894" spans="220:222" x14ac:dyDescent="0.3">
      <c r="HL10894" s="341"/>
      <c r="HM10894" s="341"/>
      <c r="HN10894" s="341"/>
    </row>
    <row r="10895" spans="220:222" x14ac:dyDescent="0.3">
      <c r="HL10895" s="341"/>
      <c r="HM10895" s="341"/>
      <c r="HN10895" s="341"/>
    </row>
    <row r="10896" spans="220:222" x14ac:dyDescent="0.3">
      <c r="HL10896" s="341"/>
      <c r="HM10896" s="341"/>
      <c r="HN10896" s="341"/>
    </row>
    <row r="10897" spans="220:222" x14ac:dyDescent="0.3">
      <c r="HL10897" s="341"/>
      <c r="HM10897" s="341"/>
      <c r="HN10897" s="341"/>
    </row>
    <row r="10898" spans="220:222" x14ac:dyDescent="0.3">
      <c r="HL10898" s="341"/>
      <c r="HM10898" s="341"/>
      <c r="HN10898" s="341"/>
    </row>
    <row r="10899" spans="220:222" x14ac:dyDescent="0.3">
      <c r="HL10899" s="341"/>
      <c r="HM10899" s="341"/>
      <c r="HN10899" s="341"/>
    </row>
    <row r="10900" spans="220:222" x14ac:dyDescent="0.3">
      <c r="HL10900" s="341"/>
      <c r="HM10900" s="341"/>
      <c r="HN10900" s="341"/>
    </row>
    <row r="10901" spans="220:222" x14ac:dyDescent="0.3">
      <c r="HL10901" s="341"/>
      <c r="HM10901" s="341"/>
      <c r="HN10901" s="341"/>
    </row>
    <row r="10902" spans="220:222" x14ac:dyDescent="0.3">
      <c r="HL10902" s="341"/>
      <c r="HM10902" s="341"/>
      <c r="HN10902" s="341"/>
    </row>
    <row r="10903" spans="220:222" x14ac:dyDescent="0.3">
      <c r="HL10903" s="341"/>
      <c r="HM10903" s="341"/>
      <c r="HN10903" s="341"/>
    </row>
    <row r="10904" spans="220:222" x14ac:dyDescent="0.3">
      <c r="HL10904" s="341"/>
      <c r="HM10904" s="341"/>
      <c r="HN10904" s="341"/>
    </row>
    <row r="10905" spans="220:222" x14ac:dyDescent="0.3">
      <c r="HL10905" s="341"/>
      <c r="HM10905" s="341"/>
      <c r="HN10905" s="341"/>
    </row>
    <row r="10906" spans="220:222" x14ac:dyDescent="0.3">
      <c r="HL10906" s="341"/>
      <c r="HM10906" s="341"/>
      <c r="HN10906" s="341"/>
    </row>
    <row r="10907" spans="220:222" x14ac:dyDescent="0.3">
      <c r="HL10907" s="341"/>
      <c r="HM10907" s="341"/>
      <c r="HN10907" s="341"/>
    </row>
    <row r="10908" spans="220:222" x14ac:dyDescent="0.3">
      <c r="HL10908" s="341"/>
      <c r="HM10908" s="341"/>
      <c r="HN10908" s="341"/>
    </row>
    <row r="10909" spans="220:222" x14ac:dyDescent="0.3">
      <c r="HL10909" s="341"/>
      <c r="HM10909" s="341"/>
      <c r="HN10909" s="341"/>
    </row>
    <row r="10910" spans="220:222" x14ac:dyDescent="0.3">
      <c r="HL10910" s="341"/>
      <c r="HM10910" s="341"/>
      <c r="HN10910" s="341"/>
    </row>
    <row r="10911" spans="220:222" x14ac:dyDescent="0.3">
      <c r="HL10911" s="341"/>
      <c r="HM10911" s="341"/>
      <c r="HN10911" s="341"/>
    </row>
    <row r="10912" spans="220:222" x14ac:dyDescent="0.3">
      <c r="HL10912" s="341"/>
      <c r="HM10912" s="341"/>
      <c r="HN10912" s="341"/>
    </row>
    <row r="10913" spans="220:222" x14ac:dyDescent="0.3">
      <c r="HL10913" s="341"/>
      <c r="HM10913" s="341"/>
      <c r="HN10913" s="341"/>
    </row>
    <row r="10914" spans="220:222" x14ac:dyDescent="0.3">
      <c r="HL10914" s="341"/>
      <c r="HM10914" s="341"/>
      <c r="HN10914" s="341"/>
    </row>
    <row r="10915" spans="220:222" x14ac:dyDescent="0.3">
      <c r="HL10915" s="341"/>
      <c r="HM10915" s="341"/>
      <c r="HN10915" s="341"/>
    </row>
    <row r="10916" spans="220:222" x14ac:dyDescent="0.3">
      <c r="HL10916" s="341"/>
      <c r="HM10916" s="341"/>
      <c r="HN10916" s="341"/>
    </row>
    <row r="10917" spans="220:222" x14ac:dyDescent="0.3">
      <c r="HL10917" s="341"/>
      <c r="HM10917" s="341"/>
      <c r="HN10917" s="341"/>
    </row>
    <row r="10918" spans="220:222" x14ac:dyDescent="0.3">
      <c r="HL10918" s="341"/>
      <c r="HM10918" s="341"/>
      <c r="HN10918" s="341"/>
    </row>
    <row r="10919" spans="220:222" x14ac:dyDescent="0.3">
      <c r="HL10919" s="341"/>
      <c r="HM10919" s="341"/>
      <c r="HN10919" s="341"/>
    </row>
    <row r="10920" spans="220:222" x14ac:dyDescent="0.3">
      <c r="HL10920" s="341"/>
      <c r="HM10920" s="341"/>
      <c r="HN10920" s="341"/>
    </row>
    <row r="10921" spans="220:222" x14ac:dyDescent="0.3">
      <c r="HL10921" s="341"/>
      <c r="HM10921" s="341"/>
      <c r="HN10921" s="341"/>
    </row>
    <row r="10922" spans="220:222" x14ac:dyDescent="0.3">
      <c r="HL10922" s="341"/>
      <c r="HM10922" s="341"/>
      <c r="HN10922" s="341"/>
    </row>
    <row r="10923" spans="220:222" x14ac:dyDescent="0.3">
      <c r="HL10923" s="341"/>
      <c r="HM10923" s="341"/>
      <c r="HN10923" s="341"/>
    </row>
    <row r="10924" spans="220:222" x14ac:dyDescent="0.3">
      <c r="HL10924" s="341"/>
      <c r="HM10924" s="341"/>
      <c r="HN10924" s="341"/>
    </row>
    <row r="10925" spans="220:222" x14ac:dyDescent="0.3">
      <c r="HL10925" s="341"/>
      <c r="HM10925" s="341"/>
      <c r="HN10925" s="341"/>
    </row>
    <row r="10926" spans="220:222" x14ac:dyDescent="0.3">
      <c r="HL10926" s="341"/>
      <c r="HM10926" s="341"/>
      <c r="HN10926" s="341"/>
    </row>
    <row r="10927" spans="220:222" x14ac:dyDescent="0.3">
      <c r="HL10927" s="341"/>
      <c r="HM10927" s="341"/>
      <c r="HN10927" s="341"/>
    </row>
    <row r="10928" spans="220:222" x14ac:dyDescent="0.3">
      <c r="HL10928" s="341"/>
      <c r="HM10928" s="341"/>
      <c r="HN10928" s="341"/>
    </row>
    <row r="10929" spans="220:222" x14ac:dyDescent="0.3">
      <c r="HL10929" s="341"/>
      <c r="HM10929" s="341"/>
      <c r="HN10929" s="341"/>
    </row>
    <row r="10930" spans="220:222" x14ac:dyDescent="0.3">
      <c r="HL10930" s="341"/>
      <c r="HM10930" s="341"/>
      <c r="HN10930" s="341"/>
    </row>
    <row r="10931" spans="220:222" x14ac:dyDescent="0.3">
      <c r="HL10931" s="341"/>
      <c r="HM10931" s="341"/>
      <c r="HN10931" s="341"/>
    </row>
    <row r="10932" spans="220:222" x14ac:dyDescent="0.3">
      <c r="HL10932" s="341"/>
      <c r="HM10932" s="341"/>
      <c r="HN10932" s="341"/>
    </row>
    <row r="10933" spans="220:222" x14ac:dyDescent="0.3">
      <c r="HL10933" s="341"/>
      <c r="HM10933" s="341"/>
      <c r="HN10933" s="341"/>
    </row>
    <row r="10934" spans="220:222" x14ac:dyDescent="0.3">
      <c r="HL10934" s="341"/>
      <c r="HM10934" s="341"/>
      <c r="HN10934" s="341"/>
    </row>
    <row r="10935" spans="220:222" x14ac:dyDescent="0.3">
      <c r="HL10935" s="341"/>
      <c r="HM10935" s="341"/>
      <c r="HN10935" s="341"/>
    </row>
    <row r="10936" spans="220:222" x14ac:dyDescent="0.3">
      <c r="HL10936" s="341"/>
      <c r="HM10936" s="341"/>
      <c r="HN10936" s="341"/>
    </row>
    <row r="10937" spans="220:222" x14ac:dyDescent="0.3">
      <c r="HL10937" s="341"/>
      <c r="HM10937" s="341"/>
      <c r="HN10937" s="341"/>
    </row>
    <row r="10938" spans="220:222" x14ac:dyDescent="0.3">
      <c r="HL10938" s="341"/>
      <c r="HM10938" s="341"/>
      <c r="HN10938" s="341"/>
    </row>
    <row r="10939" spans="220:222" x14ac:dyDescent="0.3">
      <c r="HL10939" s="341"/>
      <c r="HM10939" s="341"/>
      <c r="HN10939" s="341"/>
    </row>
    <row r="10940" spans="220:222" x14ac:dyDescent="0.3">
      <c r="HL10940" s="341"/>
      <c r="HM10940" s="341"/>
      <c r="HN10940" s="341"/>
    </row>
    <row r="10941" spans="220:222" x14ac:dyDescent="0.3">
      <c r="HL10941" s="341"/>
      <c r="HM10941" s="341"/>
      <c r="HN10941" s="341"/>
    </row>
    <row r="10942" spans="220:222" x14ac:dyDescent="0.3">
      <c r="HL10942" s="341"/>
      <c r="HM10942" s="341"/>
      <c r="HN10942" s="341"/>
    </row>
    <row r="10943" spans="220:222" x14ac:dyDescent="0.3">
      <c r="HL10943" s="341"/>
      <c r="HM10943" s="341"/>
      <c r="HN10943" s="341"/>
    </row>
    <row r="10944" spans="220:222" x14ac:dyDescent="0.3">
      <c r="HL10944" s="341"/>
      <c r="HM10944" s="341"/>
      <c r="HN10944" s="341"/>
    </row>
    <row r="10945" spans="220:222" x14ac:dyDescent="0.3">
      <c r="HL10945" s="341"/>
      <c r="HM10945" s="341"/>
      <c r="HN10945" s="341"/>
    </row>
    <row r="10946" spans="220:222" x14ac:dyDescent="0.3">
      <c r="HL10946" s="341"/>
      <c r="HM10946" s="341"/>
      <c r="HN10946" s="341"/>
    </row>
    <row r="10947" spans="220:222" x14ac:dyDescent="0.3">
      <c r="HL10947" s="341"/>
      <c r="HM10947" s="341"/>
      <c r="HN10947" s="341"/>
    </row>
    <row r="10948" spans="220:222" x14ac:dyDescent="0.3">
      <c r="HL10948" s="341"/>
      <c r="HM10948" s="341"/>
      <c r="HN10948" s="341"/>
    </row>
    <row r="10949" spans="220:222" x14ac:dyDescent="0.3">
      <c r="HL10949" s="341"/>
      <c r="HM10949" s="341"/>
      <c r="HN10949" s="341"/>
    </row>
    <row r="10950" spans="220:222" x14ac:dyDescent="0.3">
      <c r="HL10950" s="341"/>
      <c r="HM10950" s="341"/>
      <c r="HN10950" s="341"/>
    </row>
    <row r="10951" spans="220:222" x14ac:dyDescent="0.3">
      <c r="HL10951" s="341"/>
      <c r="HM10951" s="341"/>
      <c r="HN10951" s="341"/>
    </row>
    <row r="10952" spans="220:222" x14ac:dyDescent="0.3">
      <c r="HL10952" s="341"/>
      <c r="HM10952" s="341"/>
      <c r="HN10952" s="341"/>
    </row>
    <row r="10953" spans="220:222" x14ac:dyDescent="0.3">
      <c r="HL10953" s="341"/>
      <c r="HM10953" s="341"/>
      <c r="HN10953" s="341"/>
    </row>
    <row r="10954" spans="220:222" x14ac:dyDescent="0.3">
      <c r="HL10954" s="341"/>
      <c r="HM10954" s="341"/>
      <c r="HN10954" s="341"/>
    </row>
    <row r="10955" spans="220:222" x14ac:dyDescent="0.3">
      <c r="HL10955" s="341"/>
      <c r="HM10955" s="341"/>
      <c r="HN10955" s="341"/>
    </row>
    <row r="10956" spans="220:222" x14ac:dyDescent="0.3">
      <c r="HL10956" s="341"/>
      <c r="HM10956" s="341"/>
      <c r="HN10956" s="341"/>
    </row>
    <row r="10957" spans="220:222" x14ac:dyDescent="0.3">
      <c r="HL10957" s="341"/>
      <c r="HM10957" s="341"/>
      <c r="HN10957" s="341"/>
    </row>
    <row r="10958" spans="220:222" x14ac:dyDescent="0.3">
      <c r="HL10958" s="341"/>
      <c r="HM10958" s="341"/>
      <c r="HN10958" s="341"/>
    </row>
    <row r="10959" spans="220:222" x14ac:dyDescent="0.3">
      <c r="HL10959" s="341"/>
      <c r="HM10959" s="341"/>
      <c r="HN10959" s="341"/>
    </row>
    <row r="10960" spans="220:222" x14ac:dyDescent="0.3">
      <c r="HL10960" s="341"/>
      <c r="HM10960" s="341"/>
      <c r="HN10960" s="341"/>
    </row>
    <row r="10961" spans="220:222" x14ac:dyDescent="0.3">
      <c r="HL10961" s="341"/>
      <c r="HM10961" s="341"/>
      <c r="HN10961" s="341"/>
    </row>
    <row r="10962" spans="220:222" x14ac:dyDescent="0.3">
      <c r="HL10962" s="341"/>
      <c r="HM10962" s="341"/>
      <c r="HN10962" s="341"/>
    </row>
    <row r="10963" spans="220:222" x14ac:dyDescent="0.3">
      <c r="HL10963" s="341"/>
      <c r="HM10963" s="341"/>
      <c r="HN10963" s="341"/>
    </row>
    <row r="10964" spans="220:222" x14ac:dyDescent="0.3">
      <c r="HL10964" s="341"/>
      <c r="HM10964" s="341"/>
      <c r="HN10964" s="341"/>
    </row>
    <row r="10965" spans="220:222" x14ac:dyDescent="0.3">
      <c r="HL10965" s="341"/>
      <c r="HM10965" s="341"/>
      <c r="HN10965" s="341"/>
    </row>
    <row r="10966" spans="220:222" x14ac:dyDescent="0.3">
      <c r="HL10966" s="341"/>
      <c r="HM10966" s="341"/>
      <c r="HN10966" s="341"/>
    </row>
    <row r="10967" spans="220:222" x14ac:dyDescent="0.3">
      <c r="HL10967" s="341"/>
      <c r="HM10967" s="341"/>
      <c r="HN10967" s="341"/>
    </row>
    <row r="10968" spans="220:222" x14ac:dyDescent="0.3">
      <c r="HL10968" s="341"/>
      <c r="HM10968" s="341"/>
      <c r="HN10968" s="341"/>
    </row>
    <row r="10969" spans="220:222" x14ac:dyDescent="0.3">
      <c r="HL10969" s="341"/>
      <c r="HM10969" s="341"/>
      <c r="HN10969" s="341"/>
    </row>
    <row r="10970" spans="220:222" x14ac:dyDescent="0.3">
      <c r="HL10970" s="341"/>
      <c r="HM10970" s="341"/>
      <c r="HN10970" s="341"/>
    </row>
    <row r="10971" spans="220:222" x14ac:dyDescent="0.3">
      <c r="HL10971" s="341"/>
      <c r="HM10971" s="341"/>
      <c r="HN10971" s="341"/>
    </row>
    <row r="10972" spans="220:222" x14ac:dyDescent="0.3">
      <c r="HL10972" s="341"/>
      <c r="HM10972" s="341"/>
      <c r="HN10972" s="341"/>
    </row>
    <row r="10973" spans="220:222" x14ac:dyDescent="0.3">
      <c r="HL10973" s="341"/>
      <c r="HM10973" s="341"/>
      <c r="HN10973" s="341"/>
    </row>
    <row r="10974" spans="220:222" x14ac:dyDescent="0.3">
      <c r="HL10974" s="341"/>
      <c r="HM10974" s="341"/>
      <c r="HN10974" s="341"/>
    </row>
    <row r="10975" spans="220:222" x14ac:dyDescent="0.3">
      <c r="HL10975" s="341"/>
      <c r="HM10975" s="341"/>
      <c r="HN10975" s="341"/>
    </row>
    <row r="10976" spans="220:222" x14ac:dyDescent="0.3">
      <c r="HL10976" s="341"/>
      <c r="HM10976" s="341"/>
      <c r="HN10976" s="341"/>
    </row>
    <row r="10977" spans="220:222" x14ac:dyDescent="0.3">
      <c r="HL10977" s="341"/>
      <c r="HM10977" s="341"/>
      <c r="HN10977" s="341"/>
    </row>
    <row r="10978" spans="220:222" x14ac:dyDescent="0.3">
      <c r="HL10978" s="341"/>
      <c r="HM10978" s="341"/>
      <c r="HN10978" s="341"/>
    </row>
    <row r="10979" spans="220:222" x14ac:dyDescent="0.3">
      <c r="HL10979" s="341"/>
      <c r="HM10979" s="341"/>
      <c r="HN10979" s="341"/>
    </row>
    <row r="10980" spans="220:222" x14ac:dyDescent="0.3">
      <c r="HL10980" s="341"/>
      <c r="HM10980" s="341"/>
      <c r="HN10980" s="341"/>
    </row>
    <row r="10981" spans="220:222" x14ac:dyDescent="0.3">
      <c r="HL10981" s="341"/>
      <c r="HM10981" s="341"/>
      <c r="HN10981" s="341"/>
    </row>
    <row r="10982" spans="220:222" x14ac:dyDescent="0.3">
      <c r="HL10982" s="341"/>
      <c r="HM10982" s="341"/>
      <c r="HN10982" s="341"/>
    </row>
    <row r="10983" spans="220:222" x14ac:dyDescent="0.3">
      <c r="HL10983" s="341"/>
      <c r="HM10983" s="341"/>
      <c r="HN10983" s="341"/>
    </row>
    <row r="10984" spans="220:222" x14ac:dyDescent="0.3">
      <c r="HL10984" s="341"/>
      <c r="HM10984" s="341"/>
      <c r="HN10984" s="341"/>
    </row>
    <row r="10985" spans="220:222" x14ac:dyDescent="0.3">
      <c r="HL10985" s="341"/>
      <c r="HM10985" s="341"/>
      <c r="HN10985" s="341"/>
    </row>
    <row r="10986" spans="220:222" x14ac:dyDescent="0.3">
      <c r="HL10986" s="341"/>
      <c r="HM10986" s="341"/>
      <c r="HN10986" s="341"/>
    </row>
    <row r="10987" spans="220:222" x14ac:dyDescent="0.3">
      <c r="HL10987" s="341"/>
      <c r="HM10987" s="341"/>
      <c r="HN10987" s="341"/>
    </row>
    <row r="10988" spans="220:222" x14ac:dyDescent="0.3">
      <c r="HL10988" s="341"/>
      <c r="HM10988" s="341"/>
      <c r="HN10988" s="341"/>
    </row>
    <row r="10989" spans="220:222" x14ac:dyDescent="0.3">
      <c r="HL10989" s="341"/>
      <c r="HM10989" s="341"/>
      <c r="HN10989" s="341"/>
    </row>
    <row r="10990" spans="220:222" x14ac:dyDescent="0.3">
      <c r="HL10990" s="341"/>
      <c r="HM10990" s="341"/>
      <c r="HN10990" s="341"/>
    </row>
    <row r="10991" spans="220:222" x14ac:dyDescent="0.3">
      <c r="HL10991" s="341"/>
      <c r="HM10991" s="341"/>
      <c r="HN10991" s="341"/>
    </row>
    <row r="10992" spans="220:222" x14ac:dyDescent="0.3">
      <c r="HL10992" s="341"/>
      <c r="HM10992" s="341"/>
      <c r="HN10992" s="341"/>
    </row>
    <row r="10993" spans="220:222" x14ac:dyDescent="0.3">
      <c r="HL10993" s="341"/>
      <c r="HM10993" s="341"/>
      <c r="HN10993" s="341"/>
    </row>
    <row r="10994" spans="220:222" x14ac:dyDescent="0.3">
      <c r="HL10994" s="341"/>
      <c r="HM10994" s="341"/>
      <c r="HN10994" s="341"/>
    </row>
    <row r="10995" spans="220:222" x14ac:dyDescent="0.3">
      <c r="HL10995" s="341"/>
      <c r="HM10995" s="341"/>
      <c r="HN10995" s="341"/>
    </row>
    <row r="10996" spans="220:222" x14ac:dyDescent="0.3">
      <c r="HL10996" s="341"/>
      <c r="HM10996" s="341"/>
      <c r="HN10996" s="341"/>
    </row>
    <row r="10997" spans="220:222" x14ac:dyDescent="0.3">
      <c r="HL10997" s="341"/>
      <c r="HM10997" s="341"/>
      <c r="HN10997" s="341"/>
    </row>
    <row r="10998" spans="220:222" x14ac:dyDescent="0.3">
      <c r="HL10998" s="341"/>
      <c r="HM10998" s="341"/>
      <c r="HN10998" s="341"/>
    </row>
    <row r="10999" spans="220:222" x14ac:dyDescent="0.3">
      <c r="HL10999" s="341"/>
      <c r="HM10999" s="341"/>
      <c r="HN10999" s="341"/>
    </row>
    <row r="11000" spans="220:222" x14ac:dyDescent="0.3">
      <c r="HL11000" s="341"/>
      <c r="HM11000" s="341"/>
      <c r="HN11000" s="341"/>
    </row>
    <row r="11001" spans="220:222" x14ac:dyDescent="0.3">
      <c r="HL11001" s="341"/>
      <c r="HM11001" s="341"/>
      <c r="HN11001" s="341"/>
    </row>
    <row r="11002" spans="220:222" x14ac:dyDescent="0.3">
      <c r="HL11002" s="341"/>
      <c r="HM11002" s="341"/>
      <c r="HN11002" s="341"/>
    </row>
    <row r="11003" spans="220:222" x14ac:dyDescent="0.3">
      <c r="HL11003" s="341"/>
      <c r="HM11003" s="341"/>
      <c r="HN11003" s="341"/>
    </row>
    <row r="11004" spans="220:222" x14ac:dyDescent="0.3">
      <c r="HL11004" s="341"/>
      <c r="HM11004" s="341"/>
      <c r="HN11004" s="341"/>
    </row>
    <row r="11005" spans="220:222" x14ac:dyDescent="0.3">
      <c r="HL11005" s="341"/>
      <c r="HM11005" s="341"/>
      <c r="HN11005" s="341"/>
    </row>
    <row r="11006" spans="220:222" x14ac:dyDescent="0.3">
      <c r="HL11006" s="341"/>
      <c r="HM11006" s="341"/>
      <c r="HN11006" s="341"/>
    </row>
    <row r="11007" spans="220:222" x14ac:dyDescent="0.3">
      <c r="HL11007" s="341"/>
      <c r="HM11007" s="341"/>
      <c r="HN11007" s="341"/>
    </row>
    <row r="11008" spans="220:222" x14ac:dyDescent="0.3">
      <c r="HL11008" s="341"/>
      <c r="HM11008" s="341"/>
      <c r="HN11008" s="341"/>
    </row>
    <row r="11009" spans="220:222" x14ac:dyDescent="0.3">
      <c r="HL11009" s="341"/>
      <c r="HM11009" s="341"/>
      <c r="HN11009" s="341"/>
    </row>
    <row r="11010" spans="220:222" x14ac:dyDescent="0.3">
      <c r="HL11010" s="341"/>
      <c r="HM11010" s="341"/>
      <c r="HN11010" s="341"/>
    </row>
    <row r="11011" spans="220:222" x14ac:dyDescent="0.3">
      <c r="HL11011" s="341"/>
      <c r="HM11011" s="341"/>
      <c r="HN11011" s="341"/>
    </row>
    <row r="11012" spans="220:222" x14ac:dyDescent="0.3">
      <c r="HL11012" s="341"/>
      <c r="HM11012" s="341"/>
      <c r="HN11012" s="341"/>
    </row>
    <row r="11013" spans="220:222" x14ac:dyDescent="0.3">
      <c r="HL11013" s="341"/>
      <c r="HM11013" s="341"/>
      <c r="HN11013" s="341"/>
    </row>
    <row r="11014" spans="220:222" x14ac:dyDescent="0.3">
      <c r="HL11014" s="341"/>
      <c r="HM11014" s="341"/>
      <c r="HN11014" s="341"/>
    </row>
    <row r="11015" spans="220:222" x14ac:dyDescent="0.3">
      <c r="HL11015" s="341"/>
      <c r="HM11015" s="341"/>
      <c r="HN11015" s="341"/>
    </row>
    <row r="11016" spans="220:222" x14ac:dyDescent="0.3">
      <c r="HL11016" s="341"/>
      <c r="HM11016" s="341"/>
      <c r="HN11016" s="341"/>
    </row>
    <row r="11017" spans="220:222" x14ac:dyDescent="0.3">
      <c r="HL11017" s="341"/>
      <c r="HM11017" s="341"/>
      <c r="HN11017" s="341"/>
    </row>
    <row r="11018" spans="220:222" x14ac:dyDescent="0.3">
      <c r="HL11018" s="341"/>
      <c r="HM11018" s="341"/>
      <c r="HN11018" s="341"/>
    </row>
    <row r="11019" spans="220:222" x14ac:dyDescent="0.3">
      <c r="HL11019" s="341"/>
      <c r="HM11019" s="341"/>
      <c r="HN11019" s="341"/>
    </row>
    <row r="11020" spans="220:222" x14ac:dyDescent="0.3">
      <c r="HL11020" s="341"/>
      <c r="HM11020" s="341"/>
      <c r="HN11020" s="341"/>
    </row>
    <row r="11021" spans="220:222" x14ac:dyDescent="0.3">
      <c r="HL11021" s="341"/>
      <c r="HM11021" s="341"/>
      <c r="HN11021" s="341"/>
    </row>
    <row r="11022" spans="220:222" x14ac:dyDescent="0.3">
      <c r="HL11022" s="341"/>
      <c r="HM11022" s="341"/>
      <c r="HN11022" s="341"/>
    </row>
    <row r="11023" spans="220:222" x14ac:dyDescent="0.3">
      <c r="HL11023" s="341"/>
      <c r="HM11023" s="341"/>
      <c r="HN11023" s="341"/>
    </row>
    <row r="11024" spans="220:222" x14ac:dyDescent="0.3">
      <c r="HL11024" s="341"/>
      <c r="HM11024" s="341"/>
      <c r="HN11024" s="341"/>
    </row>
    <row r="11025" spans="220:222" x14ac:dyDescent="0.3">
      <c r="HL11025" s="341"/>
      <c r="HM11025" s="341"/>
      <c r="HN11025" s="341"/>
    </row>
    <row r="11026" spans="220:222" x14ac:dyDescent="0.3">
      <c r="HL11026" s="341"/>
      <c r="HM11026" s="341"/>
      <c r="HN11026" s="341"/>
    </row>
    <row r="11027" spans="220:222" x14ac:dyDescent="0.3">
      <c r="HL11027" s="341"/>
      <c r="HM11027" s="341"/>
      <c r="HN11027" s="341"/>
    </row>
    <row r="11028" spans="220:222" x14ac:dyDescent="0.3">
      <c r="HL11028" s="341"/>
      <c r="HM11028" s="341"/>
      <c r="HN11028" s="341"/>
    </row>
    <row r="11029" spans="220:222" x14ac:dyDescent="0.3">
      <c r="HL11029" s="341"/>
      <c r="HM11029" s="341"/>
      <c r="HN11029" s="341"/>
    </row>
    <row r="11030" spans="220:222" x14ac:dyDescent="0.3">
      <c r="HL11030" s="341"/>
      <c r="HM11030" s="341"/>
      <c r="HN11030" s="341"/>
    </row>
    <row r="11031" spans="220:222" x14ac:dyDescent="0.3">
      <c r="HL11031" s="341"/>
      <c r="HM11031" s="341"/>
      <c r="HN11031" s="341"/>
    </row>
    <row r="11032" spans="220:222" x14ac:dyDescent="0.3">
      <c r="HL11032" s="341"/>
      <c r="HM11032" s="341"/>
      <c r="HN11032" s="341"/>
    </row>
    <row r="11033" spans="220:222" x14ac:dyDescent="0.3">
      <c r="HL11033" s="341"/>
      <c r="HM11033" s="341"/>
      <c r="HN11033" s="341"/>
    </row>
    <row r="11034" spans="220:222" x14ac:dyDescent="0.3">
      <c r="HL11034" s="341"/>
      <c r="HM11034" s="341"/>
      <c r="HN11034" s="341"/>
    </row>
    <row r="11035" spans="220:222" x14ac:dyDescent="0.3">
      <c r="HL11035" s="341"/>
      <c r="HM11035" s="341"/>
      <c r="HN11035" s="341"/>
    </row>
    <row r="11036" spans="220:222" x14ac:dyDescent="0.3">
      <c r="HL11036" s="341"/>
      <c r="HM11036" s="341"/>
      <c r="HN11036" s="341"/>
    </row>
    <row r="11037" spans="220:222" x14ac:dyDescent="0.3">
      <c r="HL11037" s="341"/>
      <c r="HM11037" s="341"/>
      <c r="HN11037" s="341"/>
    </row>
    <row r="11038" spans="220:222" x14ac:dyDescent="0.3">
      <c r="HL11038" s="341"/>
      <c r="HM11038" s="341"/>
      <c r="HN11038" s="341"/>
    </row>
    <row r="11039" spans="220:222" x14ac:dyDescent="0.3">
      <c r="HL11039" s="341"/>
      <c r="HM11039" s="341"/>
      <c r="HN11039" s="341"/>
    </row>
    <row r="11040" spans="220:222" x14ac:dyDescent="0.3">
      <c r="HL11040" s="341"/>
      <c r="HM11040" s="341"/>
      <c r="HN11040" s="341"/>
    </row>
    <row r="11041" spans="220:222" x14ac:dyDescent="0.3">
      <c r="HL11041" s="341"/>
      <c r="HM11041" s="341"/>
      <c r="HN11041" s="341"/>
    </row>
    <row r="11042" spans="220:222" x14ac:dyDescent="0.3">
      <c r="HL11042" s="341"/>
      <c r="HM11042" s="341"/>
      <c r="HN11042" s="341"/>
    </row>
    <row r="11043" spans="220:222" x14ac:dyDescent="0.3">
      <c r="HL11043" s="341"/>
      <c r="HM11043" s="341"/>
      <c r="HN11043" s="341"/>
    </row>
    <row r="11044" spans="220:222" x14ac:dyDescent="0.3">
      <c r="HL11044" s="341"/>
      <c r="HM11044" s="341"/>
      <c r="HN11044" s="341"/>
    </row>
    <row r="11045" spans="220:222" x14ac:dyDescent="0.3">
      <c r="HL11045" s="341"/>
      <c r="HM11045" s="341"/>
      <c r="HN11045" s="341"/>
    </row>
    <row r="11046" spans="220:222" x14ac:dyDescent="0.3">
      <c r="HL11046" s="341"/>
      <c r="HM11046" s="341"/>
      <c r="HN11046" s="341"/>
    </row>
    <row r="11047" spans="220:222" x14ac:dyDescent="0.3">
      <c r="HL11047" s="341"/>
      <c r="HM11047" s="341"/>
      <c r="HN11047" s="341"/>
    </row>
    <row r="11048" spans="220:222" x14ac:dyDescent="0.3">
      <c r="HL11048" s="341"/>
      <c r="HM11048" s="341"/>
      <c r="HN11048" s="341"/>
    </row>
    <row r="11049" spans="220:222" x14ac:dyDescent="0.3">
      <c r="HL11049" s="341"/>
      <c r="HM11049" s="341"/>
      <c r="HN11049" s="341"/>
    </row>
    <row r="11050" spans="220:222" x14ac:dyDescent="0.3">
      <c r="HL11050" s="341"/>
      <c r="HM11050" s="341"/>
      <c r="HN11050" s="341"/>
    </row>
    <row r="11051" spans="220:222" x14ac:dyDescent="0.3">
      <c r="HL11051" s="341"/>
      <c r="HM11051" s="341"/>
      <c r="HN11051" s="341"/>
    </row>
    <row r="11052" spans="220:222" x14ac:dyDescent="0.3">
      <c r="HL11052" s="341"/>
      <c r="HM11052" s="341"/>
      <c r="HN11052" s="341"/>
    </row>
    <row r="11053" spans="220:222" x14ac:dyDescent="0.3">
      <c r="HL11053" s="341"/>
      <c r="HM11053" s="341"/>
      <c r="HN11053" s="341"/>
    </row>
    <row r="11054" spans="220:222" x14ac:dyDescent="0.3">
      <c r="HL11054" s="341"/>
      <c r="HM11054" s="341"/>
      <c r="HN11054" s="341"/>
    </row>
    <row r="11055" spans="220:222" x14ac:dyDescent="0.3">
      <c r="HL11055" s="341"/>
      <c r="HM11055" s="341"/>
      <c r="HN11055" s="341"/>
    </row>
    <row r="11056" spans="220:222" x14ac:dyDescent="0.3">
      <c r="HL11056" s="341"/>
      <c r="HM11056" s="341"/>
      <c r="HN11056" s="341"/>
    </row>
    <row r="11057" spans="220:222" x14ac:dyDescent="0.3">
      <c r="HL11057" s="341"/>
      <c r="HM11057" s="341"/>
      <c r="HN11057" s="341"/>
    </row>
    <row r="11058" spans="220:222" x14ac:dyDescent="0.3">
      <c r="HL11058" s="341"/>
      <c r="HM11058" s="341"/>
      <c r="HN11058" s="341"/>
    </row>
    <row r="11059" spans="220:222" x14ac:dyDescent="0.3">
      <c r="HL11059" s="341"/>
      <c r="HM11059" s="341"/>
      <c r="HN11059" s="341"/>
    </row>
    <row r="11060" spans="220:222" x14ac:dyDescent="0.3">
      <c r="HL11060" s="341"/>
      <c r="HM11060" s="341"/>
      <c r="HN11060" s="341"/>
    </row>
    <row r="11061" spans="220:222" x14ac:dyDescent="0.3">
      <c r="HL11061" s="341"/>
      <c r="HM11061" s="341"/>
      <c r="HN11061" s="341"/>
    </row>
    <row r="11062" spans="220:222" x14ac:dyDescent="0.3">
      <c r="HL11062" s="341"/>
      <c r="HM11062" s="341"/>
      <c r="HN11062" s="341"/>
    </row>
    <row r="11063" spans="220:222" x14ac:dyDescent="0.3">
      <c r="HL11063" s="341"/>
      <c r="HM11063" s="341"/>
      <c r="HN11063" s="341"/>
    </row>
    <row r="11064" spans="220:222" x14ac:dyDescent="0.3">
      <c r="HL11064" s="341"/>
      <c r="HM11064" s="341"/>
      <c r="HN11064" s="341"/>
    </row>
    <row r="11065" spans="220:222" x14ac:dyDescent="0.3">
      <c r="HL11065" s="341"/>
      <c r="HM11065" s="341"/>
      <c r="HN11065" s="341"/>
    </row>
    <row r="11066" spans="220:222" x14ac:dyDescent="0.3">
      <c r="HL11066" s="341"/>
      <c r="HM11066" s="341"/>
      <c r="HN11066" s="341"/>
    </row>
    <row r="11067" spans="220:222" x14ac:dyDescent="0.3">
      <c r="HL11067" s="341"/>
      <c r="HM11067" s="341"/>
      <c r="HN11067" s="341"/>
    </row>
    <row r="11068" spans="220:222" x14ac:dyDescent="0.3">
      <c r="HL11068" s="341"/>
      <c r="HM11068" s="341"/>
      <c r="HN11068" s="341"/>
    </row>
    <row r="11069" spans="220:222" x14ac:dyDescent="0.3">
      <c r="HL11069" s="341"/>
      <c r="HM11069" s="341"/>
      <c r="HN11069" s="341"/>
    </row>
    <row r="11070" spans="220:222" x14ac:dyDescent="0.3">
      <c r="HL11070" s="341"/>
      <c r="HM11070" s="341"/>
      <c r="HN11070" s="341"/>
    </row>
    <row r="11071" spans="220:222" x14ac:dyDescent="0.3">
      <c r="HL11071" s="341"/>
      <c r="HM11071" s="341"/>
      <c r="HN11071" s="341"/>
    </row>
    <row r="11072" spans="220:222" x14ac:dyDescent="0.3">
      <c r="HL11072" s="341"/>
      <c r="HM11072" s="341"/>
      <c r="HN11072" s="341"/>
    </row>
    <row r="11073" spans="220:222" x14ac:dyDescent="0.3">
      <c r="HL11073" s="341"/>
      <c r="HM11073" s="341"/>
      <c r="HN11073" s="341"/>
    </row>
    <row r="11074" spans="220:222" x14ac:dyDescent="0.3">
      <c r="HL11074" s="341"/>
      <c r="HM11074" s="341"/>
      <c r="HN11074" s="341"/>
    </row>
    <row r="11075" spans="220:222" x14ac:dyDescent="0.3">
      <c r="HL11075" s="341"/>
      <c r="HM11075" s="341"/>
      <c r="HN11075" s="341"/>
    </row>
    <row r="11076" spans="220:222" x14ac:dyDescent="0.3">
      <c r="HL11076" s="341"/>
      <c r="HM11076" s="341"/>
      <c r="HN11076" s="341"/>
    </row>
    <row r="11077" spans="220:222" x14ac:dyDescent="0.3">
      <c r="HL11077" s="341"/>
      <c r="HM11077" s="341"/>
      <c r="HN11077" s="341"/>
    </row>
    <row r="11078" spans="220:222" x14ac:dyDescent="0.3">
      <c r="HL11078" s="341"/>
      <c r="HM11078" s="341"/>
      <c r="HN11078" s="341"/>
    </row>
    <row r="11079" spans="220:222" x14ac:dyDescent="0.3">
      <c r="HL11079" s="341"/>
      <c r="HM11079" s="341"/>
      <c r="HN11079" s="341"/>
    </row>
    <row r="11080" spans="220:222" x14ac:dyDescent="0.3">
      <c r="HL11080" s="341"/>
      <c r="HM11080" s="341"/>
      <c r="HN11080" s="341"/>
    </row>
    <row r="11081" spans="220:222" x14ac:dyDescent="0.3">
      <c r="HL11081" s="341"/>
      <c r="HM11081" s="341"/>
      <c r="HN11081" s="341"/>
    </row>
    <row r="11082" spans="220:222" x14ac:dyDescent="0.3">
      <c r="HL11082" s="341"/>
      <c r="HM11082" s="341"/>
      <c r="HN11082" s="341"/>
    </row>
    <row r="11083" spans="220:222" x14ac:dyDescent="0.3">
      <c r="HL11083" s="341"/>
      <c r="HM11083" s="341"/>
      <c r="HN11083" s="341"/>
    </row>
    <row r="11084" spans="220:222" x14ac:dyDescent="0.3">
      <c r="HL11084" s="341"/>
      <c r="HM11084" s="341"/>
      <c r="HN11084" s="341"/>
    </row>
    <row r="11085" spans="220:222" x14ac:dyDescent="0.3">
      <c r="HL11085" s="341"/>
      <c r="HM11085" s="341"/>
      <c r="HN11085" s="341"/>
    </row>
    <row r="11086" spans="220:222" x14ac:dyDescent="0.3">
      <c r="HL11086" s="341"/>
      <c r="HM11086" s="341"/>
      <c r="HN11086" s="341"/>
    </row>
    <row r="11087" spans="220:222" x14ac:dyDescent="0.3">
      <c r="HL11087" s="341"/>
      <c r="HM11087" s="341"/>
      <c r="HN11087" s="341"/>
    </row>
    <row r="11088" spans="220:222" x14ac:dyDescent="0.3">
      <c r="HL11088" s="341"/>
      <c r="HM11088" s="341"/>
      <c r="HN11088" s="341"/>
    </row>
    <row r="11089" spans="220:222" x14ac:dyDescent="0.3">
      <c r="HL11089" s="341"/>
      <c r="HM11089" s="341"/>
      <c r="HN11089" s="341"/>
    </row>
    <row r="11090" spans="220:222" x14ac:dyDescent="0.3">
      <c r="HL11090" s="341"/>
      <c r="HM11090" s="341"/>
      <c r="HN11090" s="341"/>
    </row>
    <row r="11091" spans="220:222" x14ac:dyDescent="0.3">
      <c r="HL11091" s="341"/>
      <c r="HM11091" s="341"/>
      <c r="HN11091" s="341"/>
    </row>
    <row r="11092" spans="220:222" x14ac:dyDescent="0.3">
      <c r="HL11092" s="341"/>
      <c r="HM11092" s="341"/>
      <c r="HN11092" s="341"/>
    </row>
    <row r="11093" spans="220:222" x14ac:dyDescent="0.3">
      <c r="HL11093" s="341"/>
      <c r="HM11093" s="341"/>
      <c r="HN11093" s="341"/>
    </row>
    <row r="11094" spans="220:222" x14ac:dyDescent="0.3">
      <c r="HL11094" s="341"/>
      <c r="HM11094" s="341"/>
      <c r="HN11094" s="341"/>
    </row>
    <row r="11095" spans="220:222" x14ac:dyDescent="0.3">
      <c r="HL11095" s="341"/>
      <c r="HM11095" s="341"/>
      <c r="HN11095" s="341"/>
    </row>
    <row r="11096" spans="220:222" x14ac:dyDescent="0.3">
      <c r="HL11096" s="341"/>
      <c r="HM11096" s="341"/>
      <c r="HN11096" s="341"/>
    </row>
    <row r="11097" spans="220:222" x14ac:dyDescent="0.3">
      <c r="HL11097" s="341"/>
      <c r="HM11097" s="341"/>
      <c r="HN11097" s="341"/>
    </row>
    <row r="11098" spans="220:222" x14ac:dyDescent="0.3">
      <c r="HL11098" s="341"/>
      <c r="HM11098" s="341"/>
      <c r="HN11098" s="341"/>
    </row>
    <row r="11099" spans="220:222" x14ac:dyDescent="0.3">
      <c r="HL11099" s="341"/>
      <c r="HM11099" s="341"/>
      <c r="HN11099" s="341"/>
    </row>
    <row r="11100" spans="220:222" x14ac:dyDescent="0.3">
      <c r="HL11100" s="341"/>
      <c r="HM11100" s="341"/>
      <c r="HN11100" s="341"/>
    </row>
    <row r="11101" spans="220:222" x14ac:dyDescent="0.3">
      <c r="HL11101" s="341"/>
      <c r="HM11101" s="341"/>
      <c r="HN11101" s="341"/>
    </row>
    <row r="11102" spans="220:222" x14ac:dyDescent="0.3">
      <c r="HL11102" s="341"/>
      <c r="HM11102" s="341"/>
      <c r="HN11102" s="341"/>
    </row>
    <row r="11103" spans="220:222" x14ac:dyDescent="0.3">
      <c r="HL11103" s="341"/>
      <c r="HM11103" s="341"/>
      <c r="HN11103" s="341"/>
    </row>
    <row r="11104" spans="220:222" x14ac:dyDescent="0.3">
      <c r="HL11104" s="341"/>
      <c r="HM11104" s="341"/>
      <c r="HN11104" s="341"/>
    </row>
    <row r="11105" spans="220:222" x14ac:dyDescent="0.3">
      <c r="HL11105" s="341"/>
      <c r="HM11105" s="341"/>
      <c r="HN11105" s="341"/>
    </row>
    <row r="11106" spans="220:222" x14ac:dyDescent="0.3">
      <c r="HL11106" s="341"/>
      <c r="HM11106" s="341"/>
      <c r="HN11106" s="341"/>
    </row>
    <row r="11107" spans="220:222" x14ac:dyDescent="0.3">
      <c r="HL11107" s="341"/>
      <c r="HM11107" s="341"/>
      <c r="HN11107" s="341"/>
    </row>
    <row r="11108" spans="220:222" x14ac:dyDescent="0.3">
      <c r="HL11108" s="341"/>
      <c r="HM11108" s="341"/>
      <c r="HN11108" s="341"/>
    </row>
    <row r="11109" spans="220:222" x14ac:dyDescent="0.3">
      <c r="HL11109" s="341"/>
      <c r="HM11109" s="341"/>
      <c r="HN11109" s="341"/>
    </row>
    <row r="11110" spans="220:222" x14ac:dyDescent="0.3">
      <c r="HL11110" s="341"/>
      <c r="HM11110" s="341"/>
      <c r="HN11110" s="341"/>
    </row>
    <row r="11111" spans="220:222" x14ac:dyDescent="0.3">
      <c r="HL11111" s="341"/>
      <c r="HM11111" s="341"/>
      <c r="HN11111" s="341"/>
    </row>
    <row r="11112" spans="220:222" x14ac:dyDescent="0.3">
      <c r="HL11112" s="341"/>
      <c r="HM11112" s="341"/>
      <c r="HN11112" s="341"/>
    </row>
    <row r="11113" spans="220:222" x14ac:dyDescent="0.3">
      <c r="HL11113" s="341"/>
      <c r="HM11113" s="341"/>
      <c r="HN11113" s="341"/>
    </row>
    <row r="11114" spans="220:222" x14ac:dyDescent="0.3">
      <c r="HL11114" s="341"/>
      <c r="HM11114" s="341"/>
      <c r="HN11114" s="341"/>
    </row>
    <row r="11115" spans="220:222" x14ac:dyDescent="0.3">
      <c r="HL11115" s="341"/>
      <c r="HM11115" s="341"/>
      <c r="HN11115" s="341"/>
    </row>
    <row r="11116" spans="220:222" x14ac:dyDescent="0.3">
      <c r="HL11116" s="341"/>
      <c r="HM11116" s="341"/>
      <c r="HN11116" s="341"/>
    </row>
    <row r="11117" spans="220:222" x14ac:dyDescent="0.3">
      <c r="HL11117" s="341"/>
      <c r="HM11117" s="341"/>
      <c r="HN11117" s="341"/>
    </row>
    <row r="11118" spans="220:222" x14ac:dyDescent="0.3">
      <c r="HL11118" s="341"/>
      <c r="HM11118" s="341"/>
      <c r="HN11118" s="341"/>
    </row>
    <row r="11119" spans="220:222" x14ac:dyDescent="0.3">
      <c r="HL11119" s="341"/>
      <c r="HM11119" s="341"/>
      <c r="HN11119" s="341"/>
    </row>
    <row r="11120" spans="220:222" x14ac:dyDescent="0.3">
      <c r="HL11120" s="341"/>
      <c r="HM11120" s="341"/>
      <c r="HN11120" s="341"/>
    </row>
    <row r="11121" spans="220:222" x14ac:dyDescent="0.3">
      <c r="HL11121" s="341"/>
      <c r="HM11121" s="341"/>
      <c r="HN11121" s="341"/>
    </row>
    <row r="11122" spans="220:222" x14ac:dyDescent="0.3">
      <c r="HL11122" s="341"/>
      <c r="HM11122" s="341"/>
      <c r="HN11122" s="341"/>
    </row>
    <row r="11123" spans="220:222" x14ac:dyDescent="0.3">
      <c r="HL11123" s="341"/>
      <c r="HM11123" s="341"/>
      <c r="HN11123" s="341"/>
    </row>
    <row r="11124" spans="220:222" x14ac:dyDescent="0.3">
      <c r="HL11124" s="341"/>
      <c r="HM11124" s="341"/>
      <c r="HN11124" s="341"/>
    </row>
    <row r="11125" spans="220:222" x14ac:dyDescent="0.3">
      <c r="HL11125" s="341"/>
      <c r="HM11125" s="341"/>
      <c r="HN11125" s="341"/>
    </row>
    <row r="11126" spans="220:222" x14ac:dyDescent="0.3">
      <c r="HL11126" s="341"/>
      <c r="HM11126" s="341"/>
      <c r="HN11126" s="341"/>
    </row>
    <row r="11127" spans="220:222" x14ac:dyDescent="0.3">
      <c r="HL11127" s="341"/>
      <c r="HM11127" s="341"/>
      <c r="HN11127" s="341"/>
    </row>
    <row r="11128" spans="220:222" x14ac:dyDescent="0.3">
      <c r="HL11128" s="341"/>
      <c r="HM11128" s="341"/>
      <c r="HN11128" s="341"/>
    </row>
    <row r="11129" spans="220:222" x14ac:dyDescent="0.3">
      <c r="HL11129" s="341"/>
      <c r="HM11129" s="341"/>
      <c r="HN11129" s="341"/>
    </row>
    <row r="11130" spans="220:222" x14ac:dyDescent="0.3">
      <c r="HL11130" s="341"/>
      <c r="HM11130" s="341"/>
      <c r="HN11130" s="341"/>
    </row>
    <row r="11131" spans="220:222" x14ac:dyDescent="0.3">
      <c r="HL11131" s="341"/>
      <c r="HM11131" s="341"/>
      <c r="HN11131" s="341"/>
    </row>
    <row r="11132" spans="220:222" x14ac:dyDescent="0.3">
      <c r="HL11132" s="341"/>
      <c r="HM11132" s="341"/>
      <c r="HN11132" s="341"/>
    </row>
    <row r="11133" spans="220:222" x14ac:dyDescent="0.3">
      <c r="HL11133" s="341"/>
      <c r="HM11133" s="341"/>
      <c r="HN11133" s="341"/>
    </row>
    <row r="11134" spans="220:222" x14ac:dyDescent="0.3">
      <c r="HL11134" s="341"/>
      <c r="HM11134" s="341"/>
      <c r="HN11134" s="341"/>
    </row>
    <row r="11135" spans="220:222" x14ac:dyDescent="0.3">
      <c r="HL11135" s="341"/>
      <c r="HM11135" s="341"/>
      <c r="HN11135" s="341"/>
    </row>
    <row r="11136" spans="220:222" x14ac:dyDescent="0.3">
      <c r="HL11136" s="341"/>
      <c r="HM11136" s="341"/>
      <c r="HN11136" s="341"/>
    </row>
    <row r="11137" spans="220:222" x14ac:dyDescent="0.3">
      <c r="HL11137" s="341"/>
      <c r="HM11137" s="341"/>
      <c r="HN11137" s="341"/>
    </row>
    <row r="11138" spans="220:222" x14ac:dyDescent="0.3">
      <c r="HL11138" s="341"/>
      <c r="HM11138" s="341"/>
      <c r="HN11138" s="341"/>
    </row>
    <row r="11139" spans="220:222" x14ac:dyDescent="0.3">
      <c r="HL11139" s="341"/>
      <c r="HM11139" s="341"/>
      <c r="HN11139" s="341"/>
    </row>
    <row r="11140" spans="220:222" x14ac:dyDescent="0.3">
      <c r="HL11140" s="341"/>
      <c r="HM11140" s="341"/>
      <c r="HN11140" s="341"/>
    </row>
    <row r="11141" spans="220:222" x14ac:dyDescent="0.3">
      <c r="HL11141" s="341"/>
      <c r="HM11141" s="341"/>
      <c r="HN11141" s="341"/>
    </row>
    <row r="11142" spans="220:222" x14ac:dyDescent="0.3">
      <c r="HL11142" s="341"/>
      <c r="HM11142" s="341"/>
      <c r="HN11142" s="341"/>
    </row>
    <row r="11143" spans="220:222" x14ac:dyDescent="0.3">
      <c r="HL11143" s="341"/>
      <c r="HM11143" s="341"/>
      <c r="HN11143" s="341"/>
    </row>
    <row r="11144" spans="220:222" x14ac:dyDescent="0.3">
      <c r="HL11144" s="341"/>
      <c r="HM11144" s="341"/>
      <c r="HN11144" s="341"/>
    </row>
    <row r="11145" spans="220:222" x14ac:dyDescent="0.3">
      <c r="HL11145" s="341"/>
      <c r="HM11145" s="341"/>
      <c r="HN11145" s="341"/>
    </row>
    <row r="11146" spans="220:222" x14ac:dyDescent="0.3">
      <c r="HL11146" s="341"/>
      <c r="HM11146" s="341"/>
      <c r="HN11146" s="341"/>
    </row>
    <row r="11147" spans="220:222" x14ac:dyDescent="0.3">
      <c r="HL11147" s="341"/>
      <c r="HM11147" s="341"/>
      <c r="HN11147" s="341"/>
    </row>
    <row r="11148" spans="220:222" x14ac:dyDescent="0.3">
      <c r="HL11148" s="341"/>
      <c r="HM11148" s="341"/>
      <c r="HN11148" s="341"/>
    </row>
    <row r="11149" spans="220:222" x14ac:dyDescent="0.3">
      <c r="HL11149" s="341"/>
      <c r="HM11149" s="341"/>
      <c r="HN11149" s="341"/>
    </row>
    <row r="11150" spans="220:222" x14ac:dyDescent="0.3">
      <c r="HL11150" s="341"/>
      <c r="HM11150" s="341"/>
      <c r="HN11150" s="341"/>
    </row>
    <row r="11151" spans="220:222" x14ac:dyDescent="0.3">
      <c r="HL11151" s="341"/>
      <c r="HM11151" s="341"/>
      <c r="HN11151" s="341"/>
    </row>
    <row r="11152" spans="220:222" x14ac:dyDescent="0.3">
      <c r="HL11152" s="341"/>
      <c r="HM11152" s="341"/>
      <c r="HN11152" s="341"/>
    </row>
    <row r="11153" spans="220:222" x14ac:dyDescent="0.3">
      <c r="HL11153" s="341"/>
      <c r="HM11153" s="341"/>
      <c r="HN11153" s="341"/>
    </row>
    <row r="11154" spans="220:222" x14ac:dyDescent="0.3">
      <c r="HL11154" s="341"/>
      <c r="HM11154" s="341"/>
      <c r="HN11154" s="341"/>
    </row>
    <row r="11155" spans="220:222" x14ac:dyDescent="0.3">
      <c r="HL11155" s="341"/>
      <c r="HM11155" s="341"/>
      <c r="HN11155" s="341"/>
    </row>
    <row r="11156" spans="220:222" x14ac:dyDescent="0.3">
      <c r="HL11156" s="341"/>
      <c r="HM11156" s="341"/>
      <c r="HN11156" s="341"/>
    </row>
    <row r="11157" spans="220:222" x14ac:dyDescent="0.3">
      <c r="HL11157" s="341"/>
      <c r="HM11157" s="341"/>
      <c r="HN11157" s="341"/>
    </row>
    <row r="11158" spans="220:222" x14ac:dyDescent="0.3">
      <c r="HL11158" s="341"/>
      <c r="HM11158" s="341"/>
      <c r="HN11158" s="341"/>
    </row>
    <row r="11159" spans="220:222" x14ac:dyDescent="0.3">
      <c r="HL11159" s="341"/>
      <c r="HM11159" s="341"/>
      <c r="HN11159" s="341"/>
    </row>
    <row r="11160" spans="220:222" x14ac:dyDescent="0.3">
      <c r="HL11160" s="341"/>
      <c r="HM11160" s="341"/>
      <c r="HN11160" s="341"/>
    </row>
    <row r="11161" spans="220:222" x14ac:dyDescent="0.3">
      <c r="HL11161" s="341"/>
      <c r="HM11161" s="341"/>
      <c r="HN11161" s="341"/>
    </row>
    <row r="11162" spans="220:222" x14ac:dyDescent="0.3">
      <c r="HL11162" s="341"/>
      <c r="HM11162" s="341"/>
      <c r="HN11162" s="341"/>
    </row>
    <row r="11163" spans="220:222" x14ac:dyDescent="0.3">
      <c r="HL11163" s="341"/>
      <c r="HM11163" s="341"/>
      <c r="HN11163" s="341"/>
    </row>
    <row r="11164" spans="220:222" x14ac:dyDescent="0.3">
      <c r="HL11164" s="341"/>
      <c r="HM11164" s="341"/>
      <c r="HN11164" s="341"/>
    </row>
    <row r="11165" spans="220:222" x14ac:dyDescent="0.3">
      <c r="HL11165" s="341"/>
      <c r="HM11165" s="341"/>
      <c r="HN11165" s="341"/>
    </row>
    <row r="11166" spans="220:222" x14ac:dyDescent="0.3">
      <c r="HL11166" s="341"/>
      <c r="HM11166" s="341"/>
      <c r="HN11166" s="341"/>
    </row>
    <row r="11167" spans="220:222" x14ac:dyDescent="0.3">
      <c r="HL11167" s="341"/>
      <c r="HM11167" s="341"/>
      <c r="HN11167" s="341"/>
    </row>
    <row r="11168" spans="220:222" x14ac:dyDescent="0.3">
      <c r="HL11168" s="341"/>
      <c r="HM11168" s="341"/>
      <c r="HN11168" s="341"/>
    </row>
    <row r="11169" spans="220:222" x14ac:dyDescent="0.3">
      <c r="HL11169" s="341"/>
      <c r="HM11169" s="341"/>
      <c r="HN11169" s="341"/>
    </row>
    <row r="11170" spans="220:222" x14ac:dyDescent="0.3">
      <c r="HL11170" s="341"/>
      <c r="HM11170" s="341"/>
      <c r="HN11170" s="341"/>
    </row>
    <row r="11171" spans="220:222" x14ac:dyDescent="0.3">
      <c r="HL11171" s="341"/>
      <c r="HM11171" s="341"/>
      <c r="HN11171" s="341"/>
    </row>
    <row r="11172" spans="220:222" x14ac:dyDescent="0.3">
      <c r="HL11172" s="341"/>
      <c r="HM11172" s="341"/>
      <c r="HN11172" s="341"/>
    </row>
    <row r="11173" spans="220:222" x14ac:dyDescent="0.3">
      <c r="HL11173" s="341"/>
      <c r="HM11173" s="341"/>
      <c r="HN11173" s="341"/>
    </row>
    <row r="11174" spans="220:222" x14ac:dyDescent="0.3">
      <c r="HL11174" s="341"/>
      <c r="HM11174" s="341"/>
      <c r="HN11174" s="341"/>
    </row>
    <row r="11175" spans="220:222" x14ac:dyDescent="0.3">
      <c r="HL11175" s="341"/>
      <c r="HM11175" s="341"/>
      <c r="HN11175" s="341"/>
    </row>
    <row r="11176" spans="220:222" x14ac:dyDescent="0.3">
      <c r="HL11176" s="341"/>
      <c r="HM11176" s="341"/>
      <c r="HN11176" s="341"/>
    </row>
    <row r="11177" spans="220:222" x14ac:dyDescent="0.3">
      <c r="HL11177" s="341"/>
      <c r="HM11177" s="341"/>
      <c r="HN11177" s="341"/>
    </row>
    <row r="11178" spans="220:222" x14ac:dyDescent="0.3">
      <c r="HL11178" s="341"/>
      <c r="HM11178" s="341"/>
      <c r="HN11178" s="341"/>
    </row>
    <row r="11179" spans="220:222" x14ac:dyDescent="0.3">
      <c r="HL11179" s="341"/>
      <c r="HM11179" s="341"/>
      <c r="HN11179" s="341"/>
    </row>
    <row r="11180" spans="220:222" x14ac:dyDescent="0.3">
      <c r="HL11180" s="341"/>
      <c r="HM11180" s="341"/>
      <c r="HN11180" s="341"/>
    </row>
    <row r="11181" spans="220:222" x14ac:dyDescent="0.3">
      <c r="HL11181" s="341"/>
      <c r="HM11181" s="341"/>
      <c r="HN11181" s="341"/>
    </row>
    <row r="11182" spans="220:222" x14ac:dyDescent="0.3">
      <c r="HL11182" s="341"/>
      <c r="HM11182" s="341"/>
      <c r="HN11182" s="341"/>
    </row>
    <row r="11183" spans="220:222" x14ac:dyDescent="0.3">
      <c r="HL11183" s="341"/>
      <c r="HM11183" s="341"/>
      <c r="HN11183" s="341"/>
    </row>
    <row r="11184" spans="220:222" x14ac:dyDescent="0.3">
      <c r="HL11184" s="341"/>
      <c r="HM11184" s="341"/>
      <c r="HN11184" s="341"/>
    </row>
    <row r="11185" spans="220:222" x14ac:dyDescent="0.3">
      <c r="HL11185" s="341"/>
      <c r="HM11185" s="341"/>
      <c r="HN11185" s="341"/>
    </row>
    <row r="11186" spans="220:222" x14ac:dyDescent="0.3">
      <c r="HL11186" s="341"/>
      <c r="HM11186" s="341"/>
      <c r="HN11186" s="341"/>
    </row>
    <row r="11187" spans="220:222" x14ac:dyDescent="0.3">
      <c r="HL11187" s="341"/>
      <c r="HM11187" s="341"/>
      <c r="HN11187" s="341"/>
    </row>
    <row r="11188" spans="220:222" x14ac:dyDescent="0.3">
      <c r="HL11188" s="341"/>
      <c r="HM11188" s="341"/>
      <c r="HN11188" s="341"/>
    </row>
    <row r="11189" spans="220:222" x14ac:dyDescent="0.3">
      <c r="HL11189" s="341"/>
      <c r="HM11189" s="341"/>
      <c r="HN11189" s="341"/>
    </row>
    <row r="11190" spans="220:222" x14ac:dyDescent="0.3">
      <c r="HL11190" s="341"/>
      <c r="HM11190" s="341"/>
      <c r="HN11190" s="341"/>
    </row>
    <row r="11191" spans="220:222" x14ac:dyDescent="0.3">
      <c r="HL11191" s="341"/>
      <c r="HM11191" s="341"/>
      <c r="HN11191" s="341"/>
    </row>
    <row r="11192" spans="220:222" x14ac:dyDescent="0.3">
      <c r="HL11192" s="341"/>
      <c r="HM11192" s="341"/>
      <c r="HN11192" s="341"/>
    </row>
    <row r="11193" spans="220:222" x14ac:dyDescent="0.3">
      <c r="HL11193" s="341"/>
      <c r="HM11193" s="341"/>
      <c r="HN11193" s="341"/>
    </row>
    <row r="11194" spans="220:222" x14ac:dyDescent="0.3">
      <c r="HL11194" s="341"/>
      <c r="HM11194" s="341"/>
      <c r="HN11194" s="341"/>
    </row>
    <row r="11195" spans="220:222" x14ac:dyDescent="0.3">
      <c r="HL11195" s="341"/>
      <c r="HM11195" s="341"/>
      <c r="HN11195" s="341"/>
    </row>
    <row r="11196" spans="220:222" x14ac:dyDescent="0.3">
      <c r="HL11196" s="341"/>
      <c r="HM11196" s="341"/>
      <c r="HN11196" s="341"/>
    </row>
    <row r="11197" spans="220:222" x14ac:dyDescent="0.3">
      <c r="HL11197" s="341"/>
      <c r="HM11197" s="341"/>
      <c r="HN11197" s="341"/>
    </row>
    <row r="11198" spans="220:222" x14ac:dyDescent="0.3">
      <c r="HL11198" s="341"/>
      <c r="HM11198" s="341"/>
      <c r="HN11198" s="341"/>
    </row>
    <row r="11199" spans="220:222" x14ac:dyDescent="0.3">
      <c r="HL11199" s="341"/>
      <c r="HM11199" s="341"/>
      <c r="HN11199" s="341"/>
    </row>
    <row r="11200" spans="220:222" x14ac:dyDescent="0.3">
      <c r="HL11200" s="341"/>
      <c r="HM11200" s="341"/>
      <c r="HN11200" s="341"/>
    </row>
    <row r="11201" spans="220:222" x14ac:dyDescent="0.3">
      <c r="HL11201" s="341"/>
      <c r="HM11201" s="341"/>
      <c r="HN11201" s="341"/>
    </row>
    <row r="11202" spans="220:222" x14ac:dyDescent="0.3">
      <c r="HL11202" s="341"/>
      <c r="HM11202" s="341"/>
      <c r="HN11202" s="341"/>
    </row>
    <row r="11203" spans="220:222" x14ac:dyDescent="0.3">
      <c r="HL11203" s="341"/>
      <c r="HM11203" s="341"/>
      <c r="HN11203" s="341"/>
    </row>
    <row r="11204" spans="220:222" x14ac:dyDescent="0.3">
      <c r="HL11204" s="341"/>
      <c r="HM11204" s="341"/>
      <c r="HN11204" s="341"/>
    </row>
    <row r="11205" spans="220:222" x14ac:dyDescent="0.3">
      <c r="HL11205" s="341"/>
      <c r="HM11205" s="341"/>
      <c r="HN11205" s="341"/>
    </row>
    <row r="11206" spans="220:222" x14ac:dyDescent="0.3">
      <c r="HL11206" s="341"/>
      <c r="HM11206" s="341"/>
      <c r="HN11206" s="341"/>
    </row>
    <row r="11207" spans="220:222" x14ac:dyDescent="0.3">
      <c r="HL11207" s="341"/>
      <c r="HM11207" s="341"/>
      <c r="HN11207" s="341"/>
    </row>
    <row r="11208" spans="220:222" x14ac:dyDescent="0.3">
      <c r="HL11208" s="341"/>
      <c r="HM11208" s="341"/>
      <c r="HN11208" s="341"/>
    </row>
    <row r="11209" spans="220:222" x14ac:dyDescent="0.3">
      <c r="HL11209" s="341"/>
      <c r="HM11209" s="341"/>
      <c r="HN11209" s="341"/>
    </row>
    <row r="11210" spans="220:222" x14ac:dyDescent="0.3">
      <c r="HL11210" s="341"/>
      <c r="HM11210" s="341"/>
      <c r="HN11210" s="341"/>
    </row>
    <row r="11211" spans="220:222" x14ac:dyDescent="0.3">
      <c r="HL11211" s="341"/>
      <c r="HM11211" s="341"/>
      <c r="HN11211" s="341"/>
    </row>
    <row r="11212" spans="220:222" x14ac:dyDescent="0.3">
      <c r="HL11212" s="341"/>
      <c r="HM11212" s="341"/>
      <c r="HN11212" s="341"/>
    </row>
    <row r="11213" spans="220:222" x14ac:dyDescent="0.3">
      <c r="HL11213" s="341"/>
      <c r="HM11213" s="341"/>
      <c r="HN11213" s="341"/>
    </row>
    <row r="11214" spans="220:222" x14ac:dyDescent="0.3">
      <c r="HL11214" s="341"/>
      <c r="HM11214" s="341"/>
      <c r="HN11214" s="341"/>
    </row>
    <row r="11215" spans="220:222" x14ac:dyDescent="0.3">
      <c r="HL11215" s="341"/>
      <c r="HM11215" s="341"/>
      <c r="HN11215" s="341"/>
    </row>
    <row r="11216" spans="220:222" x14ac:dyDescent="0.3">
      <c r="HL11216" s="341"/>
      <c r="HM11216" s="341"/>
      <c r="HN11216" s="341"/>
    </row>
    <row r="11217" spans="220:222" x14ac:dyDescent="0.3">
      <c r="HL11217" s="341"/>
      <c r="HM11217" s="341"/>
      <c r="HN11217" s="341"/>
    </row>
    <row r="11218" spans="220:222" x14ac:dyDescent="0.3">
      <c r="HL11218" s="341"/>
      <c r="HM11218" s="341"/>
      <c r="HN11218" s="341"/>
    </row>
    <row r="11219" spans="220:222" x14ac:dyDescent="0.3">
      <c r="HL11219" s="341"/>
      <c r="HM11219" s="341"/>
      <c r="HN11219" s="341"/>
    </row>
    <row r="11220" spans="220:222" x14ac:dyDescent="0.3">
      <c r="HL11220" s="341"/>
      <c r="HM11220" s="341"/>
      <c r="HN11220" s="341"/>
    </row>
    <row r="11221" spans="220:222" x14ac:dyDescent="0.3">
      <c r="HL11221" s="341"/>
      <c r="HM11221" s="341"/>
      <c r="HN11221" s="341"/>
    </row>
    <row r="11222" spans="220:222" x14ac:dyDescent="0.3">
      <c r="HL11222" s="341"/>
      <c r="HM11222" s="341"/>
      <c r="HN11222" s="341"/>
    </row>
    <row r="11223" spans="220:222" x14ac:dyDescent="0.3">
      <c r="HL11223" s="341"/>
      <c r="HM11223" s="341"/>
      <c r="HN11223" s="341"/>
    </row>
    <row r="11224" spans="220:222" x14ac:dyDescent="0.3">
      <c r="HL11224" s="341"/>
      <c r="HM11224" s="341"/>
      <c r="HN11224" s="341"/>
    </row>
    <row r="11225" spans="220:222" x14ac:dyDescent="0.3">
      <c r="HL11225" s="341"/>
      <c r="HM11225" s="341"/>
      <c r="HN11225" s="341"/>
    </row>
    <row r="11226" spans="220:222" x14ac:dyDescent="0.3">
      <c r="HL11226" s="341"/>
      <c r="HM11226" s="341"/>
      <c r="HN11226" s="341"/>
    </row>
    <row r="11227" spans="220:222" x14ac:dyDescent="0.3">
      <c r="HL11227" s="341"/>
      <c r="HM11227" s="341"/>
      <c r="HN11227" s="341"/>
    </row>
    <row r="11228" spans="220:222" x14ac:dyDescent="0.3">
      <c r="HL11228" s="341"/>
      <c r="HM11228" s="341"/>
      <c r="HN11228" s="341"/>
    </row>
    <row r="11229" spans="220:222" x14ac:dyDescent="0.3">
      <c r="HL11229" s="341"/>
      <c r="HM11229" s="341"/>
      <c r="HN11229" s="341"/>
    </row>
    <row r="11230" spans="220:222" x14ac:dyDescent="0.3">
      <c r="HL11230" s="341"/>
      <c r="HM11230" s="341"/>
      <c r="HN11230" s="341"/>
    </row>
    <row r="11231" spans="220:222" x14ac:dyDescent="0.3">
      <c r="HL11231" s="341"/>
      <c r="HM11231" s="341"/>
      <c r="HN11231" s="341"/>
    </row>
    <row r="11232" spans="220:222" x14ac:dyDescent="0.3">
      <c r="HL11232" s="341"/>
      <c r="HM11232" s="341"/>
      <c r="HN11232" s="341"/>
    </row>
    <row r="11233" spans="220:222" x14ac:dyDescent="0.3">
      <c r="HL11233" s="341"/>
      <c r="HM11233" s="341"/>
      <c r="HN11233" s="341"/>
    </row>
    <row r="11234" spans="220:222" x14ac:dyDescent="0.3">
      <c r="HL11234" s="341"/>
      <c r="HM11234" s="341"/>
      <c r="HN11234" s="341"/>
    </row>
    <row r="11235" spans="220:222" x14ac:dyDescent="0.3">
      <c r="HL11235" s="341"/>
      <c r="HM11235" s="341"/>
      <c r="HN11235" s="341"/>
    </row>
    <row r="11236" spans="220:222" x14ac:dyDescent="0.3">
      <c r="HL11236" s="341"/>
      <c r="HM11236" s="341"/>
      <c r="HN11236" s="341"/>
    </row>
    <row r="11237" spans="220:222" x14ac:dyDescent="0.3">
      <c r="HL11237" s="341"/>
      <c r="HM11237" s="341"/>
      <c r="HN11237" s="341"/>
    </row>
    <row r="11238" spans="220:222" x14ac:dyDescent="0.3">
      <c r="HL11238" s="341"/>
      <c r="HM11238" s="341"/>
      <c r="HN11238" s="341"/>
    </row>
    <row r="11239" spans="220:222" x14ac:dyDescent="0.3">
      <c r="HL11239" s="341"/>
      <c r="HM11239" s="341"/>
      <c r="HN11239" s="341"/>
    </row>
    <row r="11240" spans="220:222" x14ac:dyDescent="0.3">
      <c r="HL11240" s="341"/>
      <c r="HM11240" s="341"/>
      <c r="HN11240" s="341"/>
    </row>
    <row r="11241" spans="220:222" x14ac:dyDescent="0.3">
      <c r="HL11241" s="341"/>
      <c r="HM11241" s="341"/>
      <c r="HN11241" s="341"/>
    </row>
    <row r="11242" spans="220:222" x14ac:dyDescent="0.3">
      <c r="HL11242" s="341"/>
      <c r="HM11242" s="341"/>
      <c r="HN11242" s="341"/>
    </row>
    <row r="11243" spans="220:222" x14ac:dyDescent="0.3">
      <c r="HL11243" s="341"/>
      <c r="HM11243" s="341"/>
      <c r="HN11243" s="341"/>
    </row>
    <row r="11244" spans="220:222" x14ac:dyDescent="0.3">
      <c r="HL11244" s="341"/>
      <c r="HM11244" s="341"/>
      <c r="HN11244" s="341"/>
    </row>
    <row r="11245" spans="220:222" x14ac:dyDescent="0.3">
      <c r="HL11245" s="341"/>
      <c r="HM11245" s="341"/>
      <c r="HN11245" s="341"/>
    </row>
    <row r="11246" spans="220:222" x14ac:dyDescent="0.3">
      <c r="HL11246" s="341"/>
      <c r="HM11246" s="341"/>
      <c r="HN11246" s="341"/>
    </row>
    <row r="11247" spans="220:222" x14ac:dyDescent="0.3">
      <c r="HL11247" s="341"/>
      <c r="HM11247" s="341"/>
      <c r="HN11247" s="341"/>
    </row>
    <row r="11248" spans="220:222" x14ac:dyDescent="0.3">
      <c r="HL11248" s="341"/>
      <c r="HM11248" s="341"/>
      <c r="HN11248" s="341"/>
    </row>
    <row r="11249" spans="220:222" x14ac:dyDescent="0.3">
      <c r="HL11249" s="341"/>
      <c r="HM11249" s="341"/>
      <c r="HN11249" s="341"/>
    </row>
    <row r="11250" spans="220:222" x14ac:dyDescent="0.3">
      <c r="HL11250" s="341"/>
      <c r="HM11250" s="341"/>
      <c r="HN11250" s="341"/>
    </row>
    <row r="11251" spans="220:222" x14ac:dyDescent="0.3">
      <c r="HL11251" s="341"/>
      <c r="HM11251" s="341"/>
      <c r="HN11251" s="341"/>
    </row>
    <row r="11252" spans="220:222" x14ac:dyDescent="0.3">
      <c r="HL11252" s="341"/>
      <c r="HM11252" s="341"/>
      <c r="HN11252" s="341"/>
    </row>
    <row r="11253" spans="220:222" x14ac:dyDescent="0.3">
      <c r="HL11253" s="341"/>
      <c r="HM11253" s="341"/>
      <c r="HN11253" s="341"/>
    </row>
    <row r="11254" spans="220:222" x14ac:dyDescent="0.3">
      <c r="HL11254" s="341"/>
      <c r="HM11254" s="341"/>
      <c r="HN11254" s="341"/>
    </row>
    <row r="11255" spans="220:222" x14ac:dyDescent="0.3">
      <c r="HL11255" s="341"/>
      <c r="HM11255" s="341"/>
      <c r="HN11255" s="341"/>
    </row>
    <row r="11256" spans="220:222" x14ac:dyDescent="0.3">
      <c r="HL11256" s="341"/>
      <c r="HM11256" s="341"/>
      <c r="HN11256" s="341"/>
    </row>
    <row r="11257" spans="220:222" x14ac:dyDescent="0.3">
      <c r="HL11257" s="341"/>
      <c r="HM11257" s="341"/>
      <c r="HN11257" s="341"/>
    </row>
    <row r="11258" spans="220:222" x14ac:dyDescent="0.3">
      <c r="HL11258" s="341"/>
      <c r="HM11258" s="341"/>
      <c r="HN11258" s="341"/>
    </row>
    <row r="11259" spans="220:222" x14ac:dyDescent="0.3">
      <c r="HL11259" s="341"/>
      <c r="HM11259" s="341"/>
      <c r="HN11259" s="341"/>
    </row>
    <row r="11260" spans="220:222" x14ac:dyDescent="0.3">
      <c r="HL11260" s="341"/>
      <c r="HM11260" s="341"/>
      <c r="HN11260" s="341"/>
    </row>
    <row r="11261" spans="220:222" x14ac:dyDescent="0.3">
      <c r="HL11261" s="341"/>
      <c r="HM11261" s="341"/>
      <c r="HN11261" s="341"/>
    </row>
    <row r="11262" spans="220:222" x14ac:dyDescent="0.3">
      <c r="HL11262" s="341"/>
      <c r="HM11262" s="341"/>
      <c r="HN11262" s="341"/>
    </row>
    <row r="11263" spans="220:222" x14ac:dyDescent="0.3">
      <c r="HL11263" s="341"/>
      <c r="HM11263" s="341"/>
      <c r="HN11263" s="341"/>
    </row>
    <row r="11264" spans="220:222" x14ac:dyDescent="0.3">
      <c r="HL11264" s="341"/>
      <c r="HM11264" s="341"/>
      <c r="HN11264" s="341"/>
    </row>
    <row r="11265" spans="220:222" x14ac:dyDescent="0.3">
      <c r="HL11265" s="341"/>
      <c r="HM11265" s="341"/>
      <c r="HN11265" s="341"/>
    </row>
    <row r="11266" spans="220:222" x14ac:dyDescent="0.3">
      <c r="HL11266" s="341"/>
      <c r="HM11266" s="341"/>
      <c r="HN11266" s="341"/>
    </row>
    <row r="11267" spans="220:222" x14ac:dyDescent="0.3">
      <c r="HL11267" s="341"/>
      <c r="HM11267" s="341"/>
      <c r="HN11267" s="341"/>
    </row>
    <row r="11268" spans="220:222" x14ac:dyDescent="0.3">
      <c r="HL11268" s="341"/>
      <c r="HM11268" s="341"/>
      <c r="HN11268" s="341"/>
    </row>
    <row r="11269" spans="220:222" x14ac:dyDescent="0.3">
      <c r="HL11269" s="341"/>
      <c r="HM11269" s="341"/>
      <c r="HN11269" s="341"/>
    </row>
    <row r="11270" spans="220:222" x14ac:dyDescent="0.3">
      <c r="HL11270" s="341"/>
      <c r="HM11270" s="341"/>
      <c r="HN11270" s="341"/>
    </row>
    <row r="11271" spans="220:222" x14ac:dyDescent="0.3">
      <c r="HL11271" s="341"/>
      <c r="HM11271" s="341"/>
      <c r="HN11271" s="341"/>
    </row>
    <row r="11272" spans="220:222" x14ac:dyDescent="0.3">
      <c r="HL11272" s="341"/>
      <c r="HM11272" s="341"/>
      <c r="HN11272" s="341"/>
    </row>
    <row r="11273" spans="220:222" x14ac:dyDescent="0.3">
      <c r="HL11273" s="341"/>
      <c r="HM11273" s="341"/>
      <c r="HN11273" s="341"/>
    </row>
    <row r="11274" spans="220:222" x14ac:dyDescent="0.3">
      <c r="HL11274" s="341"/>
      <c r="HM11274" s="341"/>
      <c r="HN11274" s="341"/>
    </row>
    <row r="11275" spans="220:222" x14ac:dyDescent="0.3">
      <c r="HL11275" s="341"/>
      <c r="HM11275" s="341"/>
      <c r="HN11275" s="341"/>
    </row>
    <row r="11276" spans="220:222" x14ac:dyDescent="0.3">
      <c r="HL11276" s="341"/>
      <c r="HM11276" s="341"/>
      <c r="HN11276" s="341"/>
    </row>
    <row r="11277" spans="220:222" x14ac:dyDescent="0.3">
      <c r="HL11277" s="341"/>
      <c r="HM11277" s="341"/>
      <c r="HN11277" s="341"/>
    </row>
    <row r="11278" spans="220:222" x14ac:dyDescent="0.3">
      <c r="HL11278" s="341"/>
      <c r="HM11278" s="341"/>
      <c r="HN11278" s="341"/>
    </row>
    <row r="11279" spans="220:222" x14ac:dyDescent="0.3">
      <c r="HL11279" s="341"/>
      <c r="HM11279" s="341"/>
      <c r="HN11279" s="341"/>
    </row>
    <row r="11280" spans="220:222" x14ac:dyDescent="0.3">
      <c r="HL11280" s="341"/>
      <c r="HM11280" s="341"/>
      <c r="HN11280" s="341"/>
    </row>
    <row r="11281" spans="220:222" x14ac:dyDescent="0.3">
      <c r="HL11281" s="341"/>
      <c r="HM11281" s="341"/>
      <c r="HN11281" s="341"/>
    </row>
    <row r="11282" spans="220:222" x14ac:dyDescent="0.3">
      <c r="HL11282" s="341"/>
      <c r="HM11282" s="341"/>
      <c r="HN11282" s="341"/>
    </row>
    <row r="11283" spans="220:222" x14ac:dyDescent="0.3">
      <c r="HL11283" s="341"/>
      <c r="HM11283" s="341"/>
      <c r="HN11283" s="341"/>
    </row>
    <row r="11284" spans="220:222" x14ac:dyDescent="0.3">
      <c r="HL11284" s="341"/>
      <c r="HM11284" s="341"/>
      <c r="HN11284" s="341"/>
    </row>
    <row r="11285" spans="220:222" x14ac:dyDescent="0.3">
      <c r="HL11285" s="341"/>
      <c r="HM11285" s="341"/>
      <c r="HN11285" s="341"/>
    </row>
    <row r="11286" spans="220:222" x14ac:dyDescent="0.3">
      <c r="HL11286" s="341"/>
      <c r="HM11286" s="341"/>
      <c r="HN11286" s="341"/>
    </row>
    <row r="11287" spans="220:222" x14ac:dyDescent="0.3">
      <c r="HL11287" s="341"/>
      <c r="HM11287" s="341"/>
      <c r="HN11287" s="341"/>
    </row>
    <row r="11288" spans="220:222" x14ac:dyDescent="0.3">
      <c r="HL11288" s="341"/>
      <c r="HM11288" s="341"/>
      <c r="HN11288" s="341"/>
    </row>
    <row r="11289" spans="220:222" x14ac:dyDescent="0.3">
      <c r="HL11289" s="341"/>
      <c r="HM11289" s="341"/>
      <c r="HN11289" s="341"/>
    </row>
    <row r="11290" spans="220:222" x14ac:dyDescent="0.3">
      <c r="HL11290" s="341"/>
      <c r="HM11290" s="341"/>
      <c r="HN11290" s="341"/>
    </row>
    <row r="11291" spans="220:222" x14ac:dyDescent="0.3">
      <c r="HL11291" s="341"/>
      <c r="HM11291" s="341"/>
      <c r="HN11291" s="341"/>
    </row>
    <row r="11292" spans="220:222" x14ac:dyDescent="0.3">
      <c r="HL11292" s="341"/>
      <c r="HM11292" s="341"/>
      <c r="HN11292" s="341"/>
    </row>
    <row r="11293" spans="220:222" x14ac:dyDescent="0.3">
      <c r="HL11293" s="341"/>
      <c r="HM11293" s="341"/>
      <c r="HN11293" s="341"/>
    </row>
    <row r="11294" spans="220:222" x14ac:dyDescent="0.3">
      <c r="HL11294" s="341"/>
      <c r="HM11294" s="341"/>
      <c r="HN11294" s="341"/>
    </row>
    <row r="11295" spans="220:222" x14ac:dyDescent="0.3">
      <c r="HL11295" s="341"/>
      <c r="HM11295" s="341"/>
      <c r="HN11295" s="341"/>
    </row>
    <row r="11296" spans="220:222" x14ac:dyDescent="0.3">
      <c r="HL11296" s="341"/>
      <c r="HM11296" s="341"/>
      <c r="HN11296" s="341"/>
    </row>
    <row r="11297" spans="220:222" x14ac:dyDescent="0.3">
      <c r="HL11297" s="341"/>
      <c r="HM11297" s="341"/>
      <c r="HN11297" s="341"/>
    </row>
    <row r="11298" spans="220:222" x14ac:dyDescent="0.3">
      <c r="HL11298" s="341"/>
      <c r="HM11298" s="341"/>
      <c r="HN11298" s="341"/>
    </row>
    <row r="11299" spans="220:222" x14ac:dyDescent="0.3">
      <c r="HL11299" s="341"/>
      <c r="HM11299" s="341"/>
      <c r="HN11299" s="341"/>
    </row>
    <row r="11300" spans="220:222" x14ac:dyDescent="0.3">
      <c r="HL11300" s="341"/>
      <c r="HM11300" s="341"/>
      <c r="HN11300" s="341"/>
    </row>
    <row r="11301" spans="220:222" x14ac:dyDescent="0.3">
      <c r="HL11301" s="341"/>
      <c r="HM11301" s="341"/>
      <c r="HN11301" s="341"/>
    </row>
    <row r="11302" spans="220:222" x14ac:dyDescent="0.3">
      <c r="HL11302" s="341"/>
      <c r="HM11302" s="341"/>
      <c r="HN11302" s="341"/>
    </row>
    <row r="11303" spans="220:222" x14ac:dyDescent="0.3">
      <c r="HL11303" s="341"/>
      <c r="HM11303" s="341"/>
      <c r="HN11303" s="341"/>
    </row>
    <row r="11304" spans="220:222" x14ac:dyDescent="0.3">
      <c r="HL11304" s="341"/>
      <c r="HM11304" s="341"/>
      <c r="HN11304" s="341"/>
    </row>
    <row r="11305" spans="220:222" x14ac:dyDescent="0.3">
      <c r="HL11305" s="341"/>
      <c r="HM11305" s="341"/>
      <c r="HN11305" s="341"/>
    </row>
    <row r="11306" spans="220:222" x14ac:dyDescent="0.3">
      <c r="HL11306" s="341"/>
      <c r="HM11306" s="341"/>
      <c r="HN11306" s="341"/>
    </row>
    <row r="11307" spans="220:222" x14ac:dyDescent="0.3">
      <c r="HL11307" s="341"/>
      <c r="HM11307" s="341"/>
      <c r="HN11307" s="341"/>
    </row>
    <row r="11308" spans="220:222" x14ac:dyDescent="0.3">
      <c r="HL11308" s="341"/>
      <c r="HM11308" s="341"/>
      <c r="HN11308" s="341"/>
    </row>
    <row r="11309" spans="220:222" x14ac:dyDescent="0.3">
      <c r="HL11309" s="341"/>
      <c r="HM11309" s="341"/>
      <c r="HN11309" s="341"/>
    </row>
    <row r="11310" spans="220:222" x14ac:dyDescent="0.3">
      <c r="HL11310" s="341"/>
      <c r="HM11310" s="341"/>
      <c r="HN11310" s="341"/>
    </row>
    <row r="11311" spans="220:222" x14ac:dyDescent="0.3">
      <c r="HL11311" s="341"/>
      <c r="HM11311" s="341"/>
      <c r="HN11311" s="341"/>
    </row>
    <row r="11312" spans="220:222" x14ac:dyDescent="0.3">
      <c r="HL11312" s="341"/>
      <c r="HM11312" s="341"/>
      <c r="HN11312" s="341"/>
    </row>
    <row r="11313" spans="220:222" x14ac:dyDescent="0.3">
      <c r="HL11313" s="341"/>
      <c r="HM11313" s="341"/>
      <c r="HN11313" s="341"/>
    </row>
    <row r="11314" spans="220:222" x14ac:dyDescent="0.3">
      <c r="HL11314" s="341"/>
      <c r="HM11314" s="341"/>
      <c r="HN11314" s="341"/>
    </row>
    <row r="11315" spans="220:222" x14ac:dyDescent="0.3">
      <c r="HL11315" s="341"/>
      <c r="HM11315" s="341"/>
      <c r="HN11315" s="341"/>
    </row>
    <row r="11316" spans="220:222" x14ac:dyDescent="0.3">
      <c r="HL11316" s="341"/>
      <c r="HM11316" s="341"/>
      <c r="HN11316" s="341"/>
    </row>
    <row r="11317" spans="220:222" x14ac:dyDescent="0.3">
      <c r="HL11317" s="341"/>
      <c r="HM11317" s="341"/>
      <c r="HN11317" s="341"/>
    </row>
    <row r="11318" spans="220:222" x14ac:dyDescent="0.3">
      <c r="HL11318" s="341"/>
      <c r="HM11318" s="341"/>
      <c r="HN11318" s="341"/>
    </row>
    <row r="11319" spans="220:222" x14ac:dyDescent="0.3">
      <c r="HL11319" s="341"/>
      <c r="HM11319" s="341"/>
      <c r="HN11319" s="341"/>
    </row>
    <row r="11320" spans="220:222" x14ac:dyDescent="0.3">
      <c r="HL11320" s="341"/>
      <c r="HM11320" s="341"/>
      <c r="HN11320" s="341"/>
    </row>
    <row r="11321" spans="220:222" x14ac:dyDescent="0.3">
      <c r="HL11321" s="341"/>
      <c r="HM11321" s="341"/>
      <c r="HN11321" s="341"/>
    </row>
    <row r="11322" spans="220:222" x14ac:dyDescent="0.3">
      <c r="HL11322" s="341"/>
      <c r="HM11322" s="341"/>
      <c r="HN11322" s="341"/>
    </row>
    <row r="11323" spans="220:222" x14ac:dyDescent="0.3">
      <c r="HL11323" s="341"/>
      <c r="HM11323" s="341"/>
      <c r="HN11323" s="341"/>
    </row>
    <row r="11324" spans="220:222" x14ac:dyDescent="0.3">
      <c r="HL11324" s="341"/>
      <c r="HM11324" s="341"/>
      <c r="HN11324" s="341"/>
    </row>
    <row r="11325" spans="220:222" x14ac:dyDescent="0.3">
      <c r="HL11325" s="341"/>
      <c r="HM11325" s="341"/>
      <c r="HN11325" s="341"/>
    </row>
    <row r="11326" spans="220:222" x14ac:dyDescent="0.3">
      <c r="HL11326" s="341"/>
      <c r="HM11326" s="341"/>
      <c r="HN11326" s="341"/>
    </row>
    <row r="11327" spans="220:222" x14ac:dyDescent="0.3">
      <c r="HL11327" s="341"/>
      <c r="HM11327" s="341"/>
      <c r="HN11327" s="341"/>
    </row>
    <row r="11328" spans="220:222" x14ac:dyDescent="0.3">
      <c r="HL11328" s="341"/>
      <c r="HM11328" s="341"/>
      <c r="HN11328" s="341"/>
    </row>
    <row r="11329" spans="220:222" x14ac:dyDescent="0.3">
      <c r="HL11329" s="341"/>
      <c r="HM11329" s="341"/>
      <c r="HN11329" s="341"/>
    </row>
    <row r="11330" spans="220:222" x14ac:dyDescent="0.3">
      <c r="HL11330" s="341"/>
      <c r="HM11330" s="341"/>
      <c r="HN11330" s="341"/>
    </row>
    <row r="11331" spans="220:222" x14ac:dyDescent="0.3">
      <c r="HL11331" s="341"/>
      <c r="HM11331" s="341"/>
      <c r="HN11331" s="341"/>
    </row>
    <row r="11332" spans="220:222" x14ac:dyDescent="0.3">
      <c r="HL11332" s="341"/>
      <c r="HM11332" s="341"/>
      <c r="HN11332" s="341"/>
    </row>
    <row r="11333" spans="220:222" x14ac:dyDescent="0.3">
      <c r="HL11333" s="341"/>
      <c r="HM11333" s="341"/>
      <c r="HN11333" s="341"/>
    </row>
    <row r="11334" spans="220:222" x14ac:dyDescent="0.3">
      <c r="HL11334" s="341"/>
      <c r="HM11334" s="341"/>
      <c r="HN11334" s="341"/>
    </row>
    <row r="11335" spans="220:222" x14ac:dyDescent="0.3">
      <c r="HL11335" s="341"/>
      <c r="HM11335" s="341"/>
      <c r="HN11335" s="341"/>
    </row>
    <row r="11336" spans="220:222" x14ac:dyDescent="0.3">
      <c r="HL11336" s="341"/>
      <c r="HM11336" s="341"/>
      <c r="HN11336" s="341"/>
    </row>
    <row r="11337" spans="220:222" x14ac:dyDescent="0.3">
      <c r="HL11337" s="341"/>
      <c r="HM11337" s="341"/>
      <c r="HN11337" s="341"/>
    </row>
    <row r="11338" spans="220:222" x14ac:dyDescent="0.3">
      <c r="HL11338" s="341"/>
      <c r="HM11338" s="341"/>
      <c r="HN11338" s="341"/>
    </row>
    <row r="11339" spans="220:222" x14ac:dyDescent="0.3">
      <c r="HL11339" s="341"/>
      <c r="HM11339" s="341"/>
      <c r="HN11339" s="341"/>
    </row>
    <row r="11340" spans="220:222" x14ac:dyDescent="0.3">
      <c r="HL11340" s="341"/>
      <c r="HM11340" s="341"/>
      <c r="HN11340" s="341"/>
    </row>
    <row r="11341" spans="220:222" x14ac:dyDescent="0.3">
      <c r="HL11341" s="341"/>
      <c r="HM11341" s="341"/>
      <c r="HN11341" s="341"/>
    </row>
    <row r="11342" spans="220:222" x14ac:dyDescent="0.3">
      <c r="HL11342" s="341"/>
      <c r="HM11342" s="341"/>
      <c r="HN11342" s="341"/>
    </row>
    <row r="11343" spans="220:222" x14ac:dyDescent="0.3">
      <c r="HL11343" s="341"/>
      <c r="HM11343" s="341"/>
      <c r="HN11343" s="341"/>
    </row>
    <row r="11344" spans="220:222" x14ac:dyDescent="0.3">
      <c r="HL11344" s="341"/>
      <c r="HM11344" s="341"/>
      <c r="HN11344" s="341"/>
    </row>
    <row r="11345" spans="220:222" x14ac:dyDescent="0.3">
      <c r="HL11345" s="341"/>
      <c r="HM11345" s="341"/>
      <c r="HN11345" s="341"/>
    </row>
    <row r="11346" spans="220:222" x14ac:dyDescent="0.3">
      <c r="HL11346" s="341"/>
      <c r="HM11346" s="341"/>
      <c r="HN11346" s="341"/>
    </row>
    <row r="11347" spans="220:222" x14ac:dyDescent="0.3">
      <c r="HL11347" s="341"/>
      <c r="HM11347" s="341"/>
      <c r="HN11347" s="341"/>
    </row>
    <row r="11348" spans="220:222" x14ac:dyDescent="0.3">
      <c r="HL11348" s="341"/>
      <c r="HM11348" s="341"/>
      <c r="HN11348" s="341"/>
    </row>
    <row r="11349" spans="220:222" x14ac:dyDescent="0.3">
      <c r="HL11349" s="341"/>
      <c r="HM11349" s="341"/>
      <c r="HN11349" s="341"/>
    </row>
    <row r="11350" spans="220:222" x14ac:dyDescent="0.3">
      <c r="HL11350" s="341"/>
      <c r="HM11350" s="341"/>
      <c r="HN11350" s="341"/>
    </row>
    <row r="11351" spans="220:222" x14ac:dyDescent="0.3">
      <c r="HL11351" s="341"/>
      <c r="HM11351" s="341"/>
      <c r="HN11351" s="341"/>
    </row>
    <row r="11352" spans="220:222" x14ac:dyDescent="0.3">
      <c r="HL11352" s="341"/>
      <c r="HM11352" s="341"/>
      <c r="HN11352" s="341"/>
    </row>
    <row r="11353" spans="220:222" x14ac:dyDescent="0.3">
      <c r="HL11353" s="341"/>
      <c r="HM11353" s="341"/>
      <c r="HN11353" s="341"/>
    </row>
    <row r="11354" spans="220:222" x14ac:dyDescent="0.3">
      <c r="HL11354" s="341"/>
      <c r="HM11354" s="341"/>
      <c r="HN11354" s="341"/>
    </row>
    <row r="11355" spans="220:222" x14ac:dyDescent="0.3">
      <c r="HL11355" s="341"/>
      <c r="HM11355" s="341"/>
      <c r="HN11355" s="341"/>
    </row>
    <row r="11356" spans="220:222" x14ac:dyDescent="0.3">
      <c r="HL11356" s="341"/>
      <c r="HM11356" s="341"/>
      <c r="HN11356" s="341"/>
    </row>
    <row r="11357" spans="220:222" x14ac:dyDescent="0.3">
      <c r="HL11357" s="341"/>
      <c r="HM11357" s="341"/>
      <c r="HN11357" s="341"/>
    </row>
    <row r="11358" spans="220:222" x14ac:dyDescent="0.3">
      <c r="HL11358" s="341"/>
      <c r="HM11358" s="341"/>
      <c r="HN11358" s="341"/>
    </row>
    <row r="11359" spans="220:222" x14ac:dyDescent="0.3">
      <c r="HL11359" s="341"/>
      <c r="HM11359" s="341"/>
      <c r="HN11359" s="341"/>
    </row>
    <row r="11360" spans="220:222" x14ac:dyDescent="0.3">
      <c r="HL11360" s="341"/>
      <c r="HM11360" s="341"/>
      <c r="HN11360" s="341"/>
    </row>
    <row r="11361" spans="220:222" x14ac:dyDescent="0.3">
      <c r="HL11361" s="341"/>
      <c r="HM11361" s="341"/>
      <c r="HN11361" s="341"/>
    </row>
    <row r="11362" spans="220:222" x14ac:dyDescent="0.3">
      <c r="HL11362" s="341"/>
      <c r="HM11362" s="341"/>
      <c r="HN11362" s="341"/>
    </row>
    <row r="11363" spans="220:222" x14ac:dyDescent="0.3">
      <c r="HL11363" s="341"/>
      <c r="HM11363" s="341"/>
      <c r="HN11363" s="341"/>
    </row>
    <row r="11364" spans="220:222" x14ac:dyDescent="0.3">
      <c r="HL11364" s="341"/>
      <c r="HM11364" s="341"/>
      <c r="HN11364" s="341"/>
    </row>
    <row r="11365" spans="220:222" x14ac:dyDescent="0.3">
      <c r="HL11365" s="341"/>
      <c r="HM11365" s="341"/>
      <c r="HN11365" s="341"/>
    </row>
    <row r="11366" spans="220:222" x14ac:dyDescent="0.3">
      <c r="HL11366" s="341"/>
      <c r="HM11366" s="341"/>
      <c r="HN11366" s="341"/>
    </row>
    <row r="11367" spans="220:222" x14ac:dyDescent="0.3">
      <c r="HL11367" s="341"/>
      <c r="HM11367" s="341"/>
      <c r="HN11367" s="341"/>
    </row>
    <row r="11368" spans="220:222" x14ac:dyDescent="0.3">
      <c r="HL11368" s="341"/>
      <c r="HM11368" s="341"/>
      <c r="HN11368" s="341"/>
    </row>
    <row r="11369" spans="220:222" x14ac:dyDescent="0.3">
      <c r="HL11369" s="341"/>
      <c r="HM11369" s="341"/>
      <c r="HN11369" s="341"/>
    </row>
    <row r="11370" spans="220:222" x14ac:dyDescent="0.3">
      <c r="HL11370" s="341"/>
      <c r="HM11370" s="341"/>
      <c r="HN11370" s="341"/>
    </row>
    <row r="11371" spans="220:222" x14ac:dyDescent="0.3">
      <c r="HL11371" s="341"/>
      <c r="HM11371" s="341"/>
      <c r="HN11371" s="341"/>
    </row>
    <row r="11372" spans="220:222" x14ac:dyDescent="0.3">
      <c r="HL11372" s="341"/>
      <c r="HM11372" s="341"/>
      <c r="HN11372" s="341"/>
    </row>
    <row r="11373" spans="220:222" x14ac:dyDescent="0.3">
      <c r="HL11373" s="341"/>
      <c r="HM11373" s="341"/>
      <c r="HN11373" s="341"/>
    </row>
    <row r="11374" spans="220:222" x14ac:dyDescent="0.3">
      <c r="HL11374" s="341"/>
      <c r="HM11374" s="341"/>
      <c r="HN11374" s="341"/>
    </row>
    <row r="11375" spans="220:222" x14ac:dyDescent="0.3">
      <c r="HL11375" s="341"/>
      <c r="HM11375" s="341"/>
      <c r="HN11375" s="341"/>
    </row>
    <row r="11376" spans="220:222" x14ac:dyDescent="0.3">
      <c r="HL11376" s="341"/>
      <c r="HM11376" s="341"/>
      <c r="HN11376" s="341"/>
    </row>
    <row r="11377" spans="220:222" x14ac:dyDescent="0.3">
      <c r="HL11377" s="341"/>
      <c r="HM11377" s="341"/>
      <c r="HN11377" s="341"/>
    </row>
    <row r="11378" spans="220:222" x14ac:dyDescent="0.3">
      <c r="HL11378" s="341"/>
      <c r="HM11378" s="341"/>
      <c r="HN11378" s="341"/>
    </row>
    <row r="11379" spans="220:222" x14ac:dyDescent="0.3">
      <c r="HL11379" s="341"/>
      <c r="HM11379" s="341"/>
      <c r="HN11379" s="341"/>
    </row>
    <row r="11380" spans="220:222" x14ac:dyDescent="0.3">
      <c r="HL11380" s="341"/>
      <c r="HM11380" s="341"/>
      <c r="HN11380" s="341"/>
    </row>
    <row r="11381" spans="220:222" x14ac:dyDescent="0.3">
      <c r="HL11381" s="341"/>
      <c r="HM11381" s="341"/>
      <c r="HN11381" s="341"/>
    </row>
    <row r="11382" spans="220:222" x14ac:dyDescent="0.3">
      <c r="HL11382" s="341"/>
      <c r="HM11382" s="341"/>
      <c r="HN11382" s="341"/>
    </row>
    <row r="11383" spans="220:222" x14ac:dyDescent="0.3">
      <c r="HL11383" s="341"/>
      <c r="HM11383" s="341"/>
      <c r="HN11383" s="341"/>
    </row>
    <row r="11384" spans="220:222" x14ac:dyDescent="0.3">
      <c r="HL11384" s="341"/>
      <c r="HM11384" s="341"/>
      <c r="HN11384" s="341"/>
    </row>
    <row r="11385" spans="220:222" x14ac:dyDescent="0.3">
      <c r="HL11385" s="341"/>
      <c r="HM11385" s="341"/>
      <c r="HN11385" s="341"/>
    </row>
    <row r="11386" spans="220:222" x14ac:dyDescent="0.3">
      <c r="HL11386" s="341"/>
      <c r="HM11386" s="341"/>
      <c r="HN11386" s="341"/>
    </row>
    <row r="11387" spans="220:222" x14ac:dyDescent="0.3">
      <c r="HL11387" s="341"/>
      <c r="HM11387" s="341"/>
      <c r="HN11387" s="341"/>
    </row>
    <row r="11388" spans="220:222" x14ac:dyDescent="0.3">
      <c r="HL11388" s="341"/>
      <c r="HM11388" s="341"/>
      <c r="HN11388" s="341"/>
    </row>
    <row r="11389" spans="220:222" x14ac:dyDescent="0.3">
      <c r="HL11389" s="341"/>
      <c r="HM11389" s="341"/>
      <c r="HN11389" s="341"/>
    </row>
    <row r="11390" spans="220:222" x14ac:dyDescent="0.3">
      <c r="HL11390" s="341"/>
      <c r="HM11390" s="341"/>
      <c r="HN11390" s="341"/>
    </row>
    <row r="11391" spans="220:222" x14ac:dyDescent="0.3">
      <c r="HL11391" s="341"/>
      <c r="HM11391" s="341"/>
      <c r="HN11391" s="341"/>
    </row>
    <row r="11392" spans="220:222" x14ac:dyDescent="0.3">
      <c r="HL11392" s="341"/>
      <c r="HM11392" s="341"/>
      <c r="HN11392" s="341"/>
    </row>
    <row r="11393" spans="220:222" x14ac:dyDescent="0.3">
      <c r="HL11393" s="341"/>
      <c r="HM11393" s="341"/>
      <c r="HN11393" s="341"/>
    </row>
    <row r="11394" spans="220:222" x14ac:dyDescent="0.3">
      <c r="HL11394" s="341"/>
      <c r="HM11394" s="341"/>
      <c r="HN11394" s="341"/>
    </row>
    <row r="11395" spans="220:222" x14ac:dyDescent="0.3">
      <c r="HL11395" s="341"/>
      <c r="HM11395" s="341"/>
      <c r="HN11395" s="341"/>
    </row>
    <row r="11396" spans="220:222" x14ac:dyDescent="0.3">
      <c r="HL11396" s="341"/>
      <c r="HM11396" s="341"/>
      <c r="HN11396" s="341"/>
    </row>
    <row r="11397" spans="220:222" x14ac:dyDescent="0.3">
      <c r="HL11397" s="341"/>
      <c r="HM11397" s="341"/>
      <c r="HN11397" s="341"/>
    </row>
    <row r="11398" spans="220:222" x14ac:dyDescent="0.3">
      <c r="HL11398" s="341"/>
      <c r="HM11398" s="341"/>
      <c r="HN11398" s="341"/>
    </row>
    <row r="11399" spans="220:222" x14ac:dyDescent="0.3">
      <c r="HL11399" s="341"/>
      <c r="HM11399" s="341"/>
      <c r="HN11399" s="341"/>
    </row>
    <row r="11400" spans="220:222" x14ac:dyDescent="0.3">
      <c r="HL11400" s="341"/>
      <c r="HM11400" s="341"/>
      <c r="HN11400" s="341"/>
    </row>
    <row r="11401" spans="220:222" x14ac:dyDescent="0.3">
      <c r="HL11401" s="341"/>
      <c r="HM11401" s="341"/>
      <c r="HN11401" s="341"/>
    </row>
    <row r="11402" spans="220:222" x14ac:dyDescent="0.3">
      <c r="HL11402" s="341"/>
      <c r="HM11402" s="341"/>
      <c r="HN11402" s="341"/>
    </row>
    <row r="11403" spans="220:222" x14ac:dyDescent="0.3">
      <c r="HL11403" s="341"/>
      <c r="HM11403" s="341"/>
      <c r="HN11403" s="341"/>
    </row>
    <row r="11404" spans="220:222" x14ac:dyDescent="0.3">
      <c r="HL11404" s="341"/>
      <c r="HM11404" s="341"/>
      <c r="HN11404" s="341"/>
    </row>
    <row r="11405" spans="220:222" x14ac:dyDescent="0.3">
      <c r="HL11405" s="341"/>
      <c r="HM11405" s="341"/>
      <c r="HN11405" s="341"/>
    </row>
    <row r="11406" spans="220:222" x14ac:dyDescent="0.3">
      <c r="HL11406" s="341"/>
      <c r="HM11406" s="341"/>
      <c r="HN11406" s="341"/>
    </row>
    <row r="11407" spans="220:222" x14ac:dyDescent="0.3">
      <c r="HL11407" s="341"/>
      <c r="HM11407" s="341"/>
      <c r="HN11407" s="341"/>
    </row>
    <row r="11408" spans="220:222" x14ac:dyDescent="0.3">
      <c r="HL11408" s="341"/>
      <c r="HM11408" s="341"/>
      <c r="HN11408" s="341"/>
    </row>
    <row r="11409" spans="220:222" x14ac:dyDescent="0.3">
      <c r="HL11409" s="341"/>
      <c r="HM11409" s="341"/>
      <c r="HN11409" s="341"/>
    </row>
    <row r="11410" spans="220:222" x14ac:dyDescent="0.3">
      <c r="HL11410" s="341"/>
      <c r="HM11410" s="341"/>
      <c r="HN11410" s="341"/>
    </row>
    <row r="11411" spans="220:222" x14ac:dyDescent="0.3">
      <c r="HL11411" s="341"/>
      <c r="HM11411" s="341"/>
      <c r="HN11411" s="341"/>
    </row>
    <row r="11412" spans="220:222" x14ac:dyDescent="0.3">
      <c r="HL11412" s="341"/>
      <c r="HM11412" s="341"/>
      <c r="HN11412" s="341"/>
    </row>
    <row r="11413" spans="220:222" x14ac:dyDescent="0.3">
      <c r="HL11413" s="341"/>
      <c r="HM11413" s="341"/>
      <c r="HN11413" s="341"/>
    </row>
    <row r="11414" spans="220:222" x14ac:dyDescent="0.3">
      <c r="HL11414" s="341"/>
      <c r="HM11414" s="341"/>
      <c r="HN11414" s="341"/>
    </row>
    <row r="11415" spans="220:222" x14ac:dyDescent="0.3">
      <c r="HL11415" s="341"/>
      <c r="HM11415" s="341"/>
      <c r="HN11415" s="341"/>
    </row>
    <row r="11416" spans="220:222" x14ac:dyDescent="0.3">
      <c r="HL11416" s="341"/>
      <c r="HM11416" s="341"/>
      <c r="HN11416" s="341"/>
    </row>
    <row r="11417" spans="220:222" x14ac:dyDescent="0.3">
      <c r="HL11417" s="341"/>
      <c r="HM11417" s="341"/>
      <c r="HN11417" s="341"/>
    </row>
    <row r="11418" spans="220:222" x14ac:dyDescent="0.3">
      <c r="HL11418" s="341"/>
      <c r="HM11418" s="341"/>
      <c r="HN11418" s="341"/>
    </row>
    <row r="11419" spans="220:222" x14ac:dyDescent="0.3">
      <c r="HL11419" s="341"/>
      <c r="HM11419" s="341"/>
      <c r="HN11419" s="341"/>
    </row>
    <row r="11420" spans="220:222" x14ac:dyDescent="0.3">
      <c r="HL11420" s="341"/>
      <c r="HM11420" s="341"/>
      <c r="HN11420" s="341"/>
    </row>
    <row r="11421" spans="220:222" x14ac:dyDescent="0.3">
      <c r="HL11421" s="341"/>
      <c r="HM11421" s="341"/>
      <c r="HN11421" s="341"/>
    </row>
    <row r="11422" spans="220:222" x14ac:dyDescent="0.3">
      <c r="HL11422" s="341"/>
      <c r="HM11422" s="341"/>
      <c r="HN11422" s="341"/>
    </row>
    <row r="11423" spans="220:222" x14ac:dyDescent="0.3">
      <c r="HL11423" s="341"/>
      <c r="HM11423" s="341"/>
      <c r="HN11423" s="341"/>
    </row>
    <row r="11424" spans="220:222" x14ac:dyDescent="0.3">
      <c r="HL11424" s="341"/>
      <c r="HM11424" s="341"/>
      <c r="HN11424" s="341"/>
    </row>
    <row r="11425" spans="220:222" x14ac:dyDescent="0.3">
      <c r="HL11425" s="341"/>
      <c r="HM11425" s="341"/>
      <c r="HN11425" s="341"/>
    </row>
    <row r="11426" spans="220:222" x14ac:dyDescent="0.3">
      <c r="HL11426" s="341"/>
      <c r="HM11426" s="341"/>
      <c r="HN11426" s="341"/>
    </row>
    <row r="11427" spans="220:222" x14ac:dyDescent="0.3">
      <c r="HL11427" s="341"/>
      <c r="HM11427" s="341"/>
      <c r="HN11427" s="341"/>
    </row>
    <row r="11428" spans="220:222" x14ac:dyDescent="0.3">
      <c r="HL11428" s="341"/>
      <c r="HM11428" s="341"/>
      <c r="HN11428" s="341"/>
    </row>
    <row r="11429" spans="220:222" x14ac:dyDescent="0.3">
      <c r="HL11429" s="341"/>
      <c r="HM11429" s="341"/>
      <c r="HN11429" s="341"/>
    </row>
    <row r="11430" spans="220:222" x14ac:dyDescent="0.3">
      <c r="HL11430" s="341"/>
      <c r="HM11430" s="341"/>
      <c r="HN11430" s="341"/>
    </row>
    <row r="11431" spans="220:222" x14ac:dyDescent="0.3">
      <c r="HL11431" s="341"/>
      <c r="HM11431" s="341"/>
      <c r="HN11431" s="341"/>
    </row>
    <row r="11432" spans="220:222" x14ac:dyDescent="0.3">
      <c r="HL11432" s="341"/>
      <c r="HM11432" s="341"/>
      <c r="HN11432" s="341"/>
    </row>
    <row r="11433" spans="220:222" x14ac:dyDescent="0.3">
      <c r="HL11433" s="341"/>
      <c r="HM11433" s="341"/>
      <c r="HN11433" s="341"/>
    </row>
    <row r="11434" spans="220:222" x14ac:dyDescent="0.3">
      <c r="HL11434" s="341"/>
      <c r="HM11434" s="341"/>
      <c r="HN11434" s="341"/>
    </row>
    <row r="11435" spans="220:222" x14ac:dyDescent="0.3">
      <c r="HL11435" s="341"/>
      <c r="HM11435" s="341"/>
      <c r="HN11435" s="341"/>
    </row>
    <row r="11436" spans="220:222" x14ac:dyDescent="0.3">
      <c r="HL11436" s="341"/>
      <c r="HM11436" s="341"/>
      <c r="HN11436" s="341"/>
    </row>
    <row r="11437" spans="220:222" x14ac:dyDescent="0.3">
      <c r="HL11437" s="341"/>
      <c r="HM11437" s="341"/>
      <c r="HN11437" s="341"/>
    </row>
    <row r="11438" spans="220:222" x14ac:dyDescent="0.3">
      <c r="HL11438" s="341"/>
      <c r="HM11438" s="341"/>
      <c r="HN11438" s="341"/>
    </row>
    <row r="11439" spans="220:222" x14ac:dyDescent="0.3">
      <c r="HL11439" s="341"/>
      <c r="HM11439" s="341"/>
      <c r="HN11439" s="341"/>
    </row>
    <row r="11440" spans="220:222" x14ac:dyDescent="0.3">
      <c r="HL11440" s="341"/>
      <c r="HM11440" s="341"/>
      <c r="HN11440" s="341"/>
    </row>
    <row r="11441" spans="220:222" x14ac:dyDescent="0.3">
      <c r="HL11441" s="341"/>
      <c r="HM11441" s="341"/>
      <c r="HN11441" s="341"/>
    </row>
    <row r="11442" spans="220:222" x14ac:dyDescent="0.3">
      <c r="HL11442" s="341"/>
      <c r="HM11442" s="341"/>
      <c r="HN11442" s="341"/>
    </row>
    <row r="11443" spans="220:222" x14ac:dyDescent="0.3">
      <c r="HL11443" s="341"/>
      <c r="HM11443" s="341"/>
      <c r="HN11443" s="341"/>
    </row>
    <row r="11444" spans="220:222" x14ac:dyDescent="0.3">
      <c r="HL11444" s="341"/>
      <c r="HM11444" s="341"/>
      <c r="HN11444" s="341"/>
    </row>
    <row r="11445" spans="220:222" x14ac:dyDescent="0.3">
      <c r="HL11445" s="341"/>
      <c r="HM11445" s="341"/>
      <c r="HN11445" s="341"/>
    </row>
    <row r="11446" spans="220:222" x14ac:dyDescent="0.3">
      <c r="HL11446" s="341"/>
      <c r="HM11446" s="341"/>
      <c r="HN11446" s="341"/>
    </row>
    <row r="11447" spans="220:222" x14ac:dyDescent="0.3">
      <c r="HL11447" s="341"/>
      <c r="HM11447" s="341"/>
      <c r="HN11447" s="341"/>
    </row>
    <row r="11448" spans="220:222" x14ac:dyDescent="0.3">
      <c r="HL11448" s="341"/>
      <c r="HM11448" s="341"/>
      <c r="HN11448" s="341"/>
    </row>
    <row r="11449" spans="220:222" x14ac:dyDescent="0.3">
      <c r="HL11449" s="341"/>
      <c r="HM11449" s="341"/>
      <c r="HN11449" s="341"/>
    </row>
    <row r="11450" spans="220:222" x14ac:dyDescent="0.3">
      <c r="HL11450" s="341"/>
      <c r="HM11450" s="341"/>
      <c r="HN11450" s="341"/>
    </row>
    <row r="11451" spans="220:222" x14ac:dyDescent="0.3">
      <c r="HL11451" s="341"/>
      <c r="HM11451" s="341"/>
      <c r="HN11451" s="341"/>
    </row>
    <row r="11452" spans="220:222" x14ac:dyDescent="0.3">
      <c r="HL11452" s="341"/>
      <c r="HM11452" s="341"/>
      <c r="HN11452" s="341"/>
    </row>
    <row r="11453" spans="220:222" x14ac:dyDescent="0.3">
      <c r="HL11453" s="341"/>
      <c r="HM11453" s="341"/>
      <c r="HN11453" s="341"/>
    </row>
    <row r="11454" spans="220:222" x14ac:dyDescent="0.3">
      <c r="HL11454" s="341"/>
      <c r="HM11454" s="341"/>
      <c r="HN11454" s="341"/>
    </row>
    <row r="11455" spans="220:222" x14ac:dyDescent="0.3">
      <c r="HL11455" s="341"/>
      <c r="HM11455" s="341"/>
      <c r="HN11455" s="341"/>
    </row>
    <row r="11456" spans="220:222" x14ac:dyDescent="0.3">
      <c r="HL11456" s="341"/>
      <c r="HM11456" s="341"/>
      <c r="HN11456" s="341"/>
    </row>
    <row r="11457" spans="220:222" x14ac:dyDescent="0.3">
      <c r="HL11457" s="341"/>
      <c r="HM11457" s="341"/>
      <c r="HN11457" s="341"/>
    </row>
    <row r="11458" spans="220:222" x14ac:dyDescent="0.3">
      <c r="HL11458" s="341"/>
      <c r="HM11458" s="341"/>
      <c r="HN11458" s="341"/>
    </row>
    <row r="11459" spans="220:222" x14ac:dyDescent="0.3">
      <c r="HL11459" s="341"/>
      <c r="HM11459" s="341"/>
      <c r="HN11459" s="341"/>
    </row>
    <row r="11460" spans="220:222" x14ac:dyDescent="0.3">
      <c r="HL11460" s="341"/>
      <c r="HM11460" s="341"/>
      <c r="HN11460" s="341"/>
    </row>
    <row r="11461" spans="220:222" x14ac:dyDescent="0.3">
      <c r="HL11461" s="341"/>
      <c r="HM11461" s="341"/>
      <c r="HN11461" s="341"/>
    </row>
    <row r="11462" spans="220:222" x14ac:dyDescent="0.3">
      <c r="HL11462" s="341"/>
      <c r="HM11462" s="341"/>
      <c r="HN11462" s="341"/>
    </row>
    <row r="11463" spans="220:222" x14ac:dyDescent="0.3">
      <c r="HL11463" s="341"/>
      <c r="HM11463" s="341"/>
      <c r="HN11463" s="341"/>
    </row>
    <row r="11464" spans="220:222" x14ac:dyDescent="0.3">
      <c r="HL11464" s="341"/>
      <c r="HM11464" s="341"/>
      <c r="HN11464" s="341"/>
    </row>
    <row r="11465" spans="220:222" x14ac:dyDescent="0.3">
      <c r="HL11465" s="341"/>
      <c r="HM11465" s="341"/>
      <c r="HN11465" s="341"/>
    </row>
    <row r="11466" spans="220:222" x14ac:dyDescent="0.3">
      <c r="HL11466" s="341"/>
      <c r="HM11466" s="341"/>
      <c r="HN11466" s="341"/>
    </row>
    <row r="11467" spans="220:222" x14ac:dyDescent="0.3">
      <c r="HL11467" s="341"/>
      <c r="HM11467" s="341"/>
      <c r="HN11467" s="341"/>
    </row>
    <row r="11468" spans="220:222" x14ac:dyDescent="0.3">
      <c r="HL11468" s="341"/>
      <c r="HM11468" s="341"/>
      <c r="HN11468" s="341"/>
    </row>
    <row r="11469" spans="220:222" x14ac:dyDescent="0.3">
      <c r="HL11469" s="341"/>
      <c r="HM11469" s="341"/>
      <c r="HN11469" s="341"/>
    </row>
    <row r="11470" spans="220:222" x14ac:dyDescent="0.3">
      <c r="HL11470" s="341"/>
      <c r="HM11470" s="341"/>
      <c r="HN11470" s="341"/>
    </row>
    <row r="11471" spans="220:222" x14ac:dyDescent="0.3">
      <c r="HL11471" s="341"/>
      <c r="HM11471" s="341"/>
      <c r="HN11471" s="341"/>
    </row>
    <row r="11472" spans="220:222" x14ac:dyDescent="0.3">
      <c r="HL11472" s="341"/>
      <c r="HM11472" s="341"/>
      <c r="HN11472" s="341"/>
    </row>
    <row r="11473" spans="220:222" x14ac:dyDescent="0.3">
      <c r="HL11473" s="341"/>
      <c r="HM11473" s="341"/>
      <c r="HN11473" s="341"/>
    </row>
    <row r="11474" spans="220:222" x14ac:dyDescent="0.3">
      <c r="HL11474" s="341"/>
      <c r="HM11474" s="341"/>
      <c r="HN11474" s="341"/>
    </row>
    <row r="11475" spans="220:222" x14ac:dyDescent="0.3">
      <c r="HL11475" s="341"/>
      <c r="HM11475" s="341"/>
      <c r="HN11475" s="341"/>
    </row>
    <row r="11476" spans="220:222" x14ac:dyDescent="0.3">
      <c r="HL11476" s="341"/>
      <c r="HM11476" s="341"/>
      <c r="HN11476" s="341"/>
    </row>
    <row r="11477" spans="220:222" x14ac:dyDescent="0.3">
      <c r="HL11477" s="341"/>
      <c r="HM11477" s="341"/>
      <c r="HN11477" s="341"/>
    </row>
    <row r="11478" spans="220:222" x14ac:dyDescent="0.3">
      <c r="HL11478" s="341"/>
      <c r="HM11478" s="341"/>
      <c r="HN11478" s="341"/>
    </row>
    <row r="11479" spans="220:222" x14ac:dyDescent="0.3">
      <c r="HL11479" s="341"/>
      <c r="HM11479" s="341"/>
      <c r="HN11479" s="341"/>
    </row>
    <row r="11480" spans="220:222" x14ac:dyDescent="0.3">
      <c r="HL11480" s="341"/>
      <c r="HM11480" s="341"/>
      <c r="HN11480" s="341"/>
    </row>
    <row r="11481" spans="220:222" x14ac:dyDescent="0.3">
      <c r="HL11481" s="341"/>
      <c r="HM11481" s="341"/>
      <c r="HN11481" s="341"/>
    </row>
    <row r="11482" spans="220:222" x14ac:dyDescent="0.3">
      <c r="HL11482" s="341"/>
      <c r="HM11482" s="341"/>
      <c r="HN11482" s="341"/>
    </row>
    <row r="11483" spans="220:222" x14ac:dyDescent="0.3">
      <c r="HL11483" s="341"/>
      <c r="HM11483" s="341"/>
      <c r="HN11483" s="341"/>
    </row>
    <row r="11484" spans="220:222" x14ac:dyDescent="0.3">
      <c r="HL11484" s="341"/>
      <c r="HM11484" s="341"/>
      <c r="HN11484" s="341"/>
    </row>
    <row r="11485" spans="220:222" x14ac:dyDescent="0.3">
      <c r="HL11485" s="341"/>
      <c r="HM11485" s="341"/>
      <c r="HN11485" s="341"/>
    </row>
    <row r="11486" spans="220:222" x14ac:dyDescent="0.3">
      <c r="HL11486" s="341"/>
      <c r="HM11486" s="341"/>
      <c r="HN11486" s="341"/>
    </row>
    <row r="11487" spans="220:222" x14ac:dyDescent="0.3">
      <c r="HL11487" s="341"/>
      <c r="HM11487" s="341"/>
      <c r="HN11487" s="341"/>
    </row>
    <row r="11488" spans="220:222" x14ac:dyDescent="0.3">
      <c r="HL11488" s="341"/>
      <c r="HM11488" s="341"/>
      <c r="HN11488" s="341"/>
    </row>
    <row r="11489" spans="220:222" x14ac:dyDescent="0.3">
      <c r="HL11489" s="341"/>
      <c r="HM11489" s="341"/>
      <c r="HN11489" s="341"/>
    </row>
    <row r="11490" spans="220:222" x14ac:dyDescent="0.3">
      <c r="HL11490" s="341"/>
      <c r="HM11490" s="341"/>
      <c r="HN11490" s="341"/>
    </row>
    <row r="11491" spans="220:222" x14ac:dyDescent="0.3">
      <c r="HL11491" s="341"/>
      <c r="HM11491" s="341"/>
      <c r="HN11491" s="341"/>
    </row>
    <row r="11492" spans="220:222" x14ac:dyDescent="0.3">
      <c r="HL11492" s="341"/>
      <c r="HM11492" s="341"/>
      <c r="HN11492" s="341"/>
    </row>
    <row r="11493" spans="220:222" x14ac:dyDescent="0.3">
      <c r="HL11493" s="341"/>
      <c r="HM11493" s="341"/>
      <c r="HN11493" s="341"/>
    </row>
    <row r="11494" spans="220:222" x14ac:dyDescent="0.3">
      <c r="HL11494" s="341"/>
      <c r="HM11494" s="341"/>
      <c r="HN11494" s="341"/>
    </row>
    <row r="11495" spans="220:222" x14ac:dyDescent="0.3">
      <c r="HL11495" s="341"/>
      <c r="HM11495" s="341"/>
      <c r="HN11495" s="341"/>
    </row>
    <row r="11496" spans="220:222" x14ac:dyDescent="0.3">
      <c r="HL11496" s="341"/>
      <c r="HM11496" s="341"/>
      <c r="HN11496" s="341"/>
    </row>
    <row r="11497" spans="220:222" x14ac:dyDescent="0.3">
      <c r="HL11497" s="341"/>
      <c r="HM11497" s="341"/>
      <c r="HN11497" s="341"/>
    </row>
    <row r="11498" spans="220:222" x14ac:dyDescent="0.3">
      <c r="HL11498" s="341"/>
      <c r="HM11498" s="341"/>
      <c r="HN11498" s="341"/>
    </row>
    <row r="11499" spans="220:222" x14ac:dyDescent="0.3">
      <c r="HL11499" s="341"/>
      <c r="HM11499" s="341"/>
      <c r="HN11499" s="341"/>
    </row>
    <row r="11500" spans="220:222" x14ac:dyDescent="0.3">
      <c r="HL11500" s="341"/>
      <c r="HM11500" s="341"/>
      <c r="HN11500" s="341"/>
    </row>
    <row r="11501" spans="220:222" x14ac:dyDescent="0.3">
      <c r="HL11501" s="341"/>
      <c r="HM11501" s="341"/>
      <c r="HN11501" s="341"/>
    </row>
    <row r="11502" spans="220:222" x14ac:dyDescent="0.3">
      <c r="HL11502" s="341"/>
      <c r="HM11502" s="341"/>
      <c r="HN11502" s="341"/>
    </row>
    <row r="11503" spans="220:222" x14ac:dyDescent="0.3">
      <c r="HL11503" s="341"/>
      <c r="HM11503" s="341"/>
      <c r="HN11503" s="341"/>
    </row>
    <row r="11504" spans="220:222" x14ac:dyDescent="0.3">
      <c r="HL11504" s="341"/>
      <c r="HM11504" s="341"/>
      <c r="HN11504" s="341"/>
    </row>
    <row r="11505" spans="220:222" x14ac:dyDescent="0.3">
      <c r="HL11505" s="341"/>
      <c r="HM11505" s="341"/>
      <c r="HN11505" s="341"/>
    </row>
    <row r="11506" spans="220:222" x14ac:dyDescent="0.3">
      <c r="HL11506" s="341"/>
      <c r="HM11506" s="341"/>
      <c r="HN11506" s="341"/>
    </row>
    <row r="11507" spans="220:222" x14ac:dyDescent="0.3">
      <c r="HL11507" s="341"/>
      <c r="HM11507" s="341"/>
      <c r="HN11507" s="341"/>
    </row>
    <row r="11508" spans="220:222" x14ac:dyDescent="0.3">
      <c r="HL11508" s="341"/>
      <c r="HM11508" s="341"/>
      <c r="HN11508" s="341"/>
    </row>
    <row r="11509" spans="220:222" x14ac:dyDescent="0.3">
      <c r="HL11509" s="341"/>
      <c r="HM11509" s="341"/>
      <c r="HN11509" s="341"/>
    </row>
    <row r="11510" spans="220:222" x14ac:dyDescent="0.3">
      <c r="HL11510" s="341"/>
      <c r="HM11510" s="341"/>
      <c r="HN11510" s="341"/>
    </row>
    <row r="11511" spans="220:222" x14ac:dyDescent="0.3">
      <c r="HL11511" s="341"/>
      <c r="HM11511" s="341"/>
      <c r="HN11511" s="341"/>
    </row>
    <row r="11512" spans="220:222" x14ac:dyDescent="0.3">
      <c r="HL11512" s="341"/>
      <c r="HM11512" s="341"/>
      <c r="HN11512" s="341"/>
    </row>
    <row r="11513" spans="220:222" x14ac:dyDescent="0.3">
      <c r="HL11513" s="341"/>
      <c r="HM11513" s="341"/>
      <c r="HN11513" s="341"/>
    </row>
    <row r="11514" spans="220:222" x14ac:dyDescent="0.3">
      <c r="HL11514" s="341"/>
      <c r="HM11514" s="341"/>
      <c r="HN11514" s="341"/>
    </row>
    <row r="11515" spans="220:222" x14ac:dyDescent="0.3">
      <c r="HL11515" s="341"/>
      <c r="HM11515" s="341"/>
      <c r="HN11515" s="341"/>
    </row>
    <row r="11516" spans="220:222" x14ac:dyDescent="0.3">
      <c r="HL11516" s="341"/>
      <c r="HM11516" s="341"/>
      <c r="HN11516" s="341"/>
    </row>
    <row r="11517" spans="220:222" x14ac:dyDescent="0.3">
      <c r="HL11517" s="341"/>
      <c r="HM11517" s="341"/>
      <c r="HN11517" s="341"/>
    </row>
    <row r="11518" spans="220:222" x14ac:dyDescent="0.3">
      <c r="HL11518" s="341"/>
      <c r="HM11518" s="341"/>
      <c r="HN11518" s="341"/>
    </row>
    <row r="11519" spans="220:222" x14ac:dyDescent="0.3">
      <c r="HL11519" s="341"/>
      <c r="HM11519" s="341"/>
      <c r="HN11519" s="341"/>
    </row>
    <row r="11520" spans="220:222" x14ac:dyDescent="0.3">
      <c r="HL11520" s="341"/>
      <c r="HM11520" s="341"/>
      <c r="HN11520" s="341"/>
    </row>
    <row r="11521" spans="220:222" x14ac:dyDescent="0.3">
      <c r="HL11521" s="341"/>
      <c r="HM11521" s="341"/>
      <c r="HN11521" s="341"/>
    </row>
    <row r="11522" spans="220:222" x14ac:dyDescent="0.3">
      <c r="HL11522" s="341"/>
      <c r="HM11522" s="341"/>
      <c r="HN11522" s="341"/>
    </row>
    <row r="11523" spans="220:222" x14ac:dyDescent="0.3">
      <c r="HL11523" s="341"/>
      <c r="HM11523" s="341"/>
      <c r="HN11523" s="341"/>
    </row>
    <row r="11524" spans="220:222" x14ac:dyDescent="0.3">
      <c r="HL11524" s="341"/>
      <c r="HM11524" s="341"/>
      <c r="HN11524" s="341"/>
    </row>
    <row r="11525" spans="220:222" x14ac:dyDescent="0.3">
      <c r="HL11525" s="341"/>
      <c r="HM11525" s="341"/>
      <c r="HN11525" s="341"/>
    </row>
    <row r="11526" spans="220:222" x14ac:dyDescent="0.3">
      <c r="HL11526" s="341"/>
      <c r="HM11526" s="341"/>
      <c r="HN11526" s="341"/>
    </row>
    <row r="11527" spans="220:222" x14ac:dyDescent="0.3">
      <c r="HL11527" s="341"/>
      <c r="HM11527" s="341"/>
      <c r="HN11527" s="341"/>
    </row>
    <row r="11528" spans="220:222" x14ac:dyDescent="0.3">
      <c r="HL11528" s="341"/>
      <c r="HM11528" s="341"/>
      <c r="HN11528" s="341"/>
    </row>
    <row r="11529" spans="220:222" x14ac:dyDescent="0.3">
      <c r="HL11529" s="341"/>
      <c r="HM11529" s="341"/>
      <c r="HN11529" s="341"/>
    </row>
    <row r="11530" spans="220:222" x14ac:dyDescent="0.3">
      <c r="HL11530" s="341"/>
      <c r="HM11530" s="341"/>
      <c r="HN11530" s="341"/>
    </row>
    <row r="11531" spans="220:222" x14ac:dyDescent="0.3">
      <c r="HL11531" s="341"/>
      <c r="HM11531" s="341"/>
      <c r="HN11531" s="341"/>
    </row>
    <row r="11532" spans="220:222" x14ac:dyDescent="0.3">
      <c r="HL11532" s="341"/>
      <c r="HM11532" s="341"/>
      <c r="HN11532" s="341"/>
    </row>
    <row r="11533" spans="220:222" x14ac:dyDescent="0.3">
      <c r="HL11533" s="341"/>
      <c r="HM11533" s="341"/>
      <c r="HN11533" s="341"/>
    </row>
    <row r="11534" spans="220:222" x14ac:dyDescent="0.3">
      <c r="HL11534" s="341"/>
      <c r="HM11534" s="341"/>
      <c r="HN11534" s="341"/>
    </row>
    <row r="11535" spans="220:222" x14ac:dyDescent="0.3">
      <c r="HL11535" s="341"/>
      <c r="HM11535" s="341"/>
      <c r="HN11535" s="341"/>
    </row>
    <row r="11536" spans="220:222" x14ac:dyDescent="0.3">
      <c r="HL11536" s="341"/>
      <c r="HM11536" s="341"/>
      <c r="HN11536" s="341"/>
    </row>
    <row r="11537" spans="220:222" x14ac:dyDescent="0.3">
      <c r="HL11537" s="341"/>
      <c r="HM11537" s="341"/>
      <c r="HN11537" s="341"/>
    </row>
    <row r="11538" spans="220:222" x14ac:dyDescent="0.3">
      <c r="HL11538" s="341"/>
      <c r="HM11538" s="341"/>
      <c r="HN11538" s="341"/>
    </row>
    <row r="11539" spans="220:222" x14ac:dyDescent="0.3">
      <c r="HL11539" s="341"/>
      <c r="HM11539" s="341"/>
      <c r="HN11539" s="341"/>
    </row>
    <row r="11540" spans="220:222" x14ac:dyDescent="0.3">
      <c r="HL11540" s="341"/>
      <c r="HM11540" s="341"/>
      <c r="HN11540" s="341"/>
    </row>
    <row r="11541" spans="220:222" x14ac:dyDescent="0.3">
      <c r="HL11541" s="341"/>
      <c r="HM11541" s="341"/>
      <c r="HN11541" s="341"/>
    </row>
    <row r="11542" spans="220:222" x14ac:dyDescent="0.3">
      <c r="HL11542" s="341"/>
      <c r="HM11542" s="341"/>
      <c r="HN11542" s="341"/>
    </row>
    <row r="11543" spans="220:222" x14ac:dyDescent="0.3">
      <c r="HL11543" s="341"/>
      <c r="HM11543" s="341"/>
      <c r="HN11543" s="341"/>
    </row>
    <row r="11544" spans="220:222" x14ac:dyDescent="0.3">
      <c r="HL11544" s="341"/>
      <c r="HM11544" s="341"/>
      <c r="HN11544" s="341"/>
    </row>
    <row r="11545" spans="220:222" x14ac:dyDescent="0.3">
      <c r="HL11545" s="341"/>
      <c r="HM11545" s="341"/>
      <c r="HN11545" s="341"/>
    </row>
    <row r="11546" spans="220:222" x14ac:dyDescent="0.3">
      <c r="HL11546" s="341"/>
      <c r="HM11546" s="341"/>
      <c r="HN11546" s="341"/>
    </row>
    <row r="11547" spans="220:222" x14ac:dyDescent="0.3">
      <c r="HL11547" s="341"/>
      <c r="HM11547" s="341"/>
      <c r="HN11547" s="341"/>
    </row>
    <row r="11548" spans="220:222" x14ac:dyDescent="0.3">
      <c r="HL11548" s="341"/>
      <c r="HM11548" s="341"/>
      <c r="HN11548" s="341"/>
    </row>
    <row r="11549" spans="220:222" x14ac:dyDescent="0.3">
      <c r="HL11549" s="341"/>
      <c r="HM11549" s="341"/>
      <c r="HN11549" s="341"/>
    </row>
    <row r="11550" spans="220:222" x14ac:dyDescent="0.3">
      <c r="HL11550" s="341"/>
      <c r="HM11550" s="341"/>
      <c r="HN11550" s="341"/>
    </row>
    <row r="11551" spans="220:222" x14ac:dyDescent="0.3">
      <c r="HL11551" s="341"/>
      <c r="HM11551" s="341"/>
      <c r="HN11551" s="341"/>
    </row>
    <row r="11552" spans="220:222" x14ac:dyDescent="0.3">
      <c r="HL11552" s="341"/>
      <c r="HM11552" s="341"/>
      <c r="HN11552" s="341"/>
    </row>
    <row r="11553" spans="220:222" x14ac:dyDescent="0.3">
      <c r="HL11553" s="341"/>
      <c r="HM11553" s="341"/>
      <c r="HN11553" s="341"/>
    </row>
    <row r="11554" spans="220:222" x14ac:dyDescent="0.3">
      <c r="HL11554" s="341"/>
      <c r="HM11554" s="341"/>
      <c r="HN11554" s="341"/>
    </row>
    <row r="11555" spans="220:222" x14ac:dyDescent="0.3">
      <c r="HL11555" s="341"/>
      <c r="HM11555" s="341"/>
      <c r="HN11555" s="341"/>
    </row>
    <row r="11556" spans="220:222" x14ac:dyDescent="0.3">
      <c r="HL11556" s="341"/>
      <c r="HM11556" s="341"/>
      <c r="HN11556" s="341"/>
    </row>
    <row r="11557" spans="220:222" x14ac:dyDescent="0.3">
      <c r="HL11557" s="341"/>
      <c r="HM11557" s="341"/>
      <c r="HN11557" s="341"/>
    </row>
    <row r="11558" spans="220:222" x14ac:dyDescent="0.3">
      <c r="HL11558" s="341"/>
      <c r="HM11558" s="341"/>
      <c r="HN11558" s="341"/>
    </row>
    <row r="11559" spans="220:222" x14ac:dyDescent="0.3">
      <c r="HL11559" s="341"/>
      <c r="HM11559" s="341"/>
      <c r="HN11559" s="341"/>
    </row>
    <row r="11560" spans="220:222" x14ac:dyDescent="0.3">
      <c r="HL11560" s="341"/>
      <c r="HM11560" s="341"/>
      <c r="HN11560" s="341"/>
    </row>
    <row r="11561" spans="220:222" x14ac:dyDescent="0.3">
      <c r="HL11561" s="341"/>
      <c r="HM11561" s="341"/>
      <c r="HN11561" s="341"/>
    </row>
    <row r="11562" spans="220:222" x14ac:dyDescent="0.3">
      <c r="HL11562" s="341"/>
      <c r="HM11562" s="341"/>
      <c r="HN11562" s="341"/>
    </row>
    <row r="11563" spans="220:222" x14ac:dyDescent="0.3">
      <c r="HL11563" s="341"/>
      <c r="HM11563" s="341"/>
      <c r="HN11563" s="341"/>
    </row>
    <row r="11564" spans="220:222" x14ac:dyDescent="0.3">
      <c r="HL11564" s="341"/>
      <c r="HM11564" s="341"/>
      <c r="HN11564" s="341"/>
    </row>
    <row r="11565" spans="220:222" x14ac:dyDescent="0.3">
      <c r="HL11565" s="341"/>
      <c r="HM11565" s="341"/>
      <c r="HN11565" s="341"/>
    </row>
    <row r="11566" spans="220:222" x14ac:dyDescent="0.3">
      <c r="HL11566" s="341"/>
      <c r="HM11566" s="341"/>
      <c r="HN11566" s="341"/>
    </row>
    <row r="11567" spans="220:222" x14ac:dyDescent="0.3">
      <c r="HL11567" s="341"/>
      <c r="HM11567" s="341"/>
      <c r="HN11567" s="341"/>
    </row>
    <row r="11568" spans="220:222" x14ac:dyDescent="0.3">
      <c r="HL11568" s="341"/>
      <c r="HM11568" s="341"/>
      <c r="HN11568" s="341"/>
    </row>
    <row r="11569" spans="220:222" x14ac:dyDescent="0.3">
      <c r="HL11569" s="341"/>
      <c r="HM11569" s="341"/>
      <c r="HN11569" s="341"/>
    </row>
    <row r="11570" spans="220:222" x14ac:dyDescent="0.3">
      <c r="HL11570" s="341"/>
      <c r="HM11570" s="341"/>
      <c r="HN11570" s="341"/>
    </row>
    <row r="11571" spans="220:222" x14ac:dyDescent="0.3">
      <c r="HL11571" s="341"/>
      <c r="HM11571" s="341"/>
      <c r="HN11571" s="341"/>
    </row>
    <row r="11572" spans="220:222" x14ac:dyDescent="0.3">
      <c r="HL11572" s="341"/>
      <c r="HM11572" s="341"/>
      <c r="HN11572" s="341"/>
    </row>
    <row r="11573" spans="220:222" x14ac:dyDescent="0.3">
      <c r="HL11573" s="341"/>
      <c r="HM11573" s="341"/>
      <c r="HN11573" s="341"/>
    </row>
    <row r="11574" spans="220:222" x14ac:dyDescent="0.3">
      <c r="HL11574" s="341"/>
      <c r="HM11574" s="341"/>
      <c r="HN11574" s="341"/>
    </row>
    <row r="11575" spans="220:222" x14ac:dyDescent="0.3">
      <c r="HL11575" s="341"/>
      <c r="HM11575" s="341"/>
      <c r="HN11575" s="341"/>
    </row>
    <row r="11576" spans="220:222" x14ac:dyDescent="0.3">
      <c r="HL11576" s="341"/>
      <c r="HM11576" s="341"/>
      <c r="HN11576" s="341"/>
    </row>
    <row r="11577" spans="220:222" x14ac:dyDescent="0.3">
      <c r="HL11577" s="341"/>
      <c r="HM11577" s="341"/>
      <c r="HN11577" s="341"/>
    </row>
    <row r="11578" spans="220:222" x14ac:dyDescent="0.3">
      <c r="HL11578" s="341"/>
      <c r="HM11578" s="341"/>
      <c r="HN11578" s="341"/>
    </row>
    <row r="11579" spans="220:222" x14ac:dyDescent="0.3">
      <c r="HL11579" s="341"/>
      <c r="HM11579" s="341"/>
      <c r="HN11579" s="341"/>
    </row>
    <row r="11580" spans="220:222" x14ac:dyDescent="0.3">
      <c r="HL11580" s="341"/>
      <c r="HM11580" s="341"/>
      <c r="HN11580" s="341"/>
    </row>
    <row r="11581" spans="220:222" x14ac:dyDescent="0.3">
      <c r="HL11581" s="341"/>
      <c r="HM11581" s="341"/>
      <c r="HN11581" s="341"/>
    </row>
    <row r="11582" spans="220:222" x14ac:dyDescent="0.3">
      <c r="HL11582" s="341"/>
      <c r="HM11582" s="341"/>
      <c r="HN11582" s="341"/>
    </row>
    <row r="11583" spans="220:222" x14ac:dyDescent="0.3">
      <c r="HL11583" s="341"/>
      <c r="HM11583" s="341"/>
      <c r="HN11583" s="341"/>
    </row>
    <row r="11584" spans="220:222" x14ac:dyDescent="0.3">
      <c r="HL11584" s="341"/>
      <c r="HM11584" s="341"/>
      <c r="HN11584" s="341"/>
    </row>
    <row r="11585" spans="220:222" x14ac:dyDescent="0.3">
      <c r="HL11585" s="341"/>
      <c r="HM11585" s="341"/>
      <c r="HN11585" s="341"/>
    </row>
    <row r="11586" spans="220:222" x14ac:dyDescent="0.3">
      <c r="HL11586" s="341"/>
      <c r="HM11586" s="341"/>
      <c r="HN11586" s="341"/>
    </row>
    <row r="11587" spans="220:222" x14ac:dyDescent="0.3">
      <c r="HL11587" s="341"/>
      <c r="HM11587" s="341"/>
      <c r="HN11587" s="341"/>
    </row>
    <row r="11588" spans="220:222" x14ac:dyDescent="0.3">
      <c r="HL11588" s="341"/>
      <c r="HM11588" s="341"/>
      <c r="HN11588" s="341"/>
    </row>
    <row r="11589" spans="220:222" x14ac:dyDescent="0.3">
      <c r="HL11589" s="341"/>
      <c r="HM11589" s="341"/>
      <c r="HN11589" s="341"/>
    </row>
    <row r="11590" spans="220:222" x14ac:dyDescent="0.3">
      <c r="HL11590" s="341"/>
      <c r="HM11590" s="341"/>
      <c r="HN11590" s="341"/>
    </row>
    <row r="11591" spans="220:222" x14ac:dyDescent="0.3">
      <c r="HL11591" s="341"/>
      <c r="HM11591" s="341"/>
      <c r="HN11591" s="341"/>
    </row>
    <row r="11592" spans="220:222" x14ac:dyDescent="0.3">
      <c r="HL11592" s="341"/>
      <c r="HM11592" s="341"/>
      <c r="HN11592" s="341"/>
    </row>
    <row r="11593" spans="220:222" x14ac:dyDescent="0.3">
      <c r="HL11593" s="341"/>
      <c r="HM11593" s="341"/>
      <c r="HN11593" s="341"/>
    </row>
    <row r="11594" spans="220:222" x14ac:dyDescent="0.3">
      <c r="HL11594" s="341"/>
      <c r="HM11594" s="341"/>
      <c r="HN11594" s="341"/>
    </row>
    <row r="11595" spans="220:222" x14ac:dyDescent="0.3">
      <c r="HL11595" s="341"/>
      <c r="HM11595" s="341"/>
      <c r="HN11595" s="341"/>
    </row>
    <row r="11596" spans="220:222" x14ac:dyDescent="0.3">
      <c r="HL11596" s="341"/>
      <c r="HM11596" s="341"/>
      <c r="HN11596" s="341"/>
    </row>
    <row r="11597" spans="220:222" x14ac:dyDescent="0.3">
      <c r="HL11597" s="341"/>
      <c r="HM11597" s="341"/>
      <c r="HN11597" s="341"/>
    </row>
    <row r="11598" spans="220:222" x14ac:dyDescent="0.3">
      <c r="HL11598" s="341"/>
      <c r="HM11598" s="341"/>
      <c r="HN11598" s="341"/>
    </row>
    <row r="11599" spans="220:222" x14ac:dyDescent="0.3">
      <c r="HL11599" s="341"/>
      <c r="HM11599" s="341"/>
      <c r="HN11599" s="341"/>
    </row>
    <row r="11600" spans="220:222" x14ac:dyDescent="0.3">
      <c r="HL11600" s="341"/>
      <c r="HM11600" s="341"/>
      <c r="HN11600" s="341"/>
    </row>
    <row r="11601" spans="220:222" x14ac:dyDescent="0.3">
      <c r="HL11601" s="341"/>
      <c r="HM11601" s="341"/>
      <c r="HN11601" s="341"/>
    </row>
    <row r="11602" spans="220:222" x14ac:dyDescent="0.3">
      <c r="HL11602" s="341"/>
      <c r="HM11602" s="341"/>
      <c r="HN11602" s="341"/>
    </row>
    <row r="11603" spans="220:222" x14ac:dyDescent="0.3">
      <c r="HL11603" s="341"/>
      <c r="HM11603" s="341"/>
      <c r="HN11603" s="341"/>
    </row>
    <row r="11604" spans="220:222" x14ac:dyDescent="0.3">
      <c r="HL11604" s="341"/>
      <c r="HM11604" s="341"/>
      <c r="HN11604" s="341"/>
    </row>
    <row r="11605" spans="220:222" x14ac:dyDescent="0.3">
      <c r="HL11605" s="341"/>
      <c r="HM11605" s="341"/>
      <c r="HN11605" s="341"/>
    </row>
    <row r="11606" spans="220:222" x14ac:dyDescent="0.3">
      <c r="HL11606" s="341"/>
      <c r="HM11606" s="341"/>
      <c r="HN11606" s="341"/>
    </row>
    <row r="11607" spans="220:222" x14ac:dyDescent="0.3">
      <c r="HL11607" s="341"/>
      <c r="HM11607" s="341"/>
      <c r="HN11607" s="341"/>
    </row>
    <row r="11608" spans="220:222" x14ac:dyDescent="0.3">
      <c r="HL11608" s="341"/>
      <c r="HM11608" s="341"/>
      <c r="HN11608" s="341"/>
    </row>
    <row r="11609" spans="220:222" x14ac:dyDescent="0.3">
      <c r="HL11609" s="341"/>
      <c r="HM11609" s="341"/>
      <c r="HN11609" s="341"/>
    </row>
    <row r="11610" spans="220:222" x14ac:dyDescent="0.3">
      <c r="HL11610" s="341"/>
      <c r="HM11610" s="341"/>
      <c r="HN11610" s="341"/>
    </row>
    <row r="11611" spans="220:222" x14ac:dyDescent="0.3">
      <c r="HL11611" s="341"/>
      <c r="HM11611" s="341"/>
      <c r="HN11611" s="341"/>
    </row>
    <row r="11612" spans="220:222" x14ac:dyDescent="0.3">
      <c r="HL11612" s="341"/>
      <c r="HM11612" s="341"/>
      <c r="HN11612" s="341"/>
    </row>
    <row r="11613" spans="220:222" x14ac:dyDescent="0.3">
      <c r="HL11613" s="341"/>
      <c r="HM11613" s="341"/>
      <c r="HN11613" s="341"/>
    </row>
    <row r="11614" spans="220:222" x14ac:dyDescent="0.3">
      <c r="HL11614" s="341"/>
      <c r="HM11614" s="341"/>
      <c r="HN11614" s="341"/>
    </row>
    <row r="11615" spans="220:222" x14ac:dyDescent="0.3">
      <c r="HL11615" s="341"/>
      <c r="HM11615" s="341"/>
      <c r="HN11615" s="341"/>
    </row>
    <row r="11616" spans="220:222" x14ac:dyDescent="0.3">
      <c r="HL11616" s="341"/>
      <c r="HM11616" s="341"/>
      <c r="HN11616" s="341"/>
    </row>
    <row r="11617" spans="220:222" x14ac:dyDescent="0.3">
      <c r="HL11617" s="341"/>
      <c r="HM11617" s="341"/>
      <c r="HN11617" s="341"/>
    </row>
    <row r="11618" spans="220:222" x14ac:dyDescent="0.3">
      <c r="HL11618" s="341"/>
      <c r="HM11618" s="341"/>
      <c r="HN11618" s="341"/>
    </row>
    <row r="11619" spans="220:222" x14ac:dyDescent="0.3">
      <c r="HL11619" s="341"/>
      <c r="HM11619" s="341"/>
      <c r="HN11619" s="341"/>
    </row>
    <row r="11620" spans="220:222" x14ac:dyDescent="0.3">
      <c r="HL11620" s="341"/>
      <c r="HM11620" s="341"/>
      <c r="HN11620" s="341"/>
    </row>
    <row r="11621" spans="220:222" x14ac:dyDescent="0.3">
      <c r="HL11621" s="341"/>
      <c r="HM11621" s="341"/>
      <c r="HN11621" s="341"/>
    </row>
    <row r="11622" spans="220:222" x14ac:dyDescent="0.3">
      <c r="HL11622" s="341"/>
      <c r="HM11622" s="341"/>
      <c r="HN11622" s="341"/>
    </row>
    <row r="11623" spans="220:222" x14ac:dyDescent="0.3">
      <c r="HL11623" s="341"/>
      <c r="HM11623" s="341"/>
      <c r="HN11623" s="341"/>
    </row>
    <row r="11624" spans="220:222" x14ac:dyDescent="0.3">
      <c r="HL11624" s="341"/>
      <c r="HM11624" s="341"/>
      <c r="HN11624" s="341"/>
    </row>
    <row r="11625" spans="220:222" x14ac:dyDescent="0.3">
      <c r="HL11625" s="341"/>
      <c r="HM11625" s="341"/>
      <c r="HN11625" s="341"/>
    </row>
    <row r="11626" spans="220:222" x14ac:dyDescent="0.3">
      <c r="HL11626" s="341"/>
      <c r="HM11626" s="341"/>
      <c r="HN11626" s="341"/>
    </row>
    <row r="11627" spans="220:222" x14ac:dyDescent="0.3">
      <c r="HL11627" s="341"/>
      <c r="HM11627" s="341"/>
      <c r="HN11627" s="341"/>
    </row>
    <row r="11628" spans="220:222" x14ac:dyDescent="0.3">
      <c r="HL11628" s="341"/>
      <c r="HM11628" s="341"/>
      <c r="HN11628" s="341"/>
    </row>
    <row r="11629" spans="220:222" x14ac:dyDescent="0.3">
      <c r="HL11629" s="341"/>
      <c r="HM11629" s="341"/>
      <c r="HN11629" s="341"/>
    </row>
    <row r="11630" spans="220:222" x14ac:dyDescent="0.3">
      <c r="HL11630" s="341"/>
      <c r="HM11630" s="341"/>
      <c r="HN11630" s="341"/>
    </row>
    <row r="11631" spans="220:222" x14ac:dyDescent="0.3">
      <c r="HL11631" s="341"/>
      <c r="HM11631" s="341"/>
      <c r="HN11631" s="341"/>
    </row>
    <row r="11632" spans="220:222" x14ac:dyDescent="0.3">
      <c r="HL11632" s="341"/>
      <c r="HM11632" s="341"/>
      <c r="HN11632" s="341"/>
    </row>
    <row r="11633" spans="220:222" x14ac:dyDescent="0.3">
      <c r="HL11633" s="341"/>
      <c r="HM11633" s="341"/>
      <c r="HN11633" s="341"/>
    </row>
    <row r="11634" spans="220:222" x14ac:dyDescent="0.3">
      <c r="HL11634" s="341"/>
      <c r="HM11634" s="341"/>
      <c r="HN11634" s="341"/>
    </row>
    <row r="11635" spans="220:222" x14ac:dyDescent="0.3">
      <c r="HL11635" s="341"/>
      <c r="HM11635" s="341"/>
      <c r="HN11635" s="341"/>
    </row>
    <row r="11636" spans="220:222" x14ac:dyDescent="0.3">
      <c r="HL11636" s="341"/>
      <c r="HM11636" s="341"/>
      <c r="HN11636" s="341"/>
    </row>
    <row r="11637" spans="220:222" x14ac:dyDescent="0.3">
      <c r="HL11637" s="341"/>
      <c r="HM11637" s="341"/>
      <c r="HN11637" s="341"/>
    </row>
    <row r="11638" spans="220:222" x14ac:dyDescent="0.3">
      <c r="HL11638" s="341"/>
      <c r="HM11638" s="341"/>
      <c r="HN11638" s="341"/>
    </row>
    <row r="11639" spans="220:222" x14ac:dyDescent="0.3">
      <c r="HL11639" s="341"/>
      <c r="HM11639" s="341"/>
      <c r="HN11639" s="341"/>
    </row>
    <row r="11640" spans="220:222" x14ac:dyDescent="0.3">
      <c r="HL11640" s="341"/>
      <c r="HM11640" s="341"/>
      <c r="HN11640" s="341"/>
    </row>
    <row r="11641" spans="220:222" x14ac:dyDescent="0.3">
      <c r="HL11641" s="341"/>
      <c r="HM11641" s="341"/>
      <c r="HN11641" s="341"/>
    </row>
    <row r="11642" spans="220:222" x14ac:dyDescent="0.3">
      <c r="HL11642" s="341"/>
      <c r="HM11642" s="341"/>
      <c r="HN11642" s="341"/>
    </row>
    <row r="11643" spans="220:222" x14ac:dyDescent="0.3">
      <c r="HL11643" s="341"/>
      <c r="HM11643" s="341"/>
      <c r="HN11643" s="341"/>
    </row>
    <row r="11644" spans="220:222" x14ac:dyDescent="0.3">
      <c r="HL11644" s="341"/>
      <c r="HM11644" s="341"/>
      <c r="HN11644" s="341"/>
    </row>
    <row r="11645" spans="220:222" x14ac:dyDescent="0.3">
      <c r="HL11645" s="341"/>
      <c r="HM11645" s="341"/>
      <c r="HN11645" s="341"/>
    </row>
    <row r="11646" spans="220:222" x14ac:dyDescent="0.3">
      <c r="HL11646" s="341"/>
      <c r="HM11646" s="341"/>
      <c r="HN11646" s="341"/>
    </row>
    <row r="11647" spans="220:222" x14ac:dyDescent="0.3">
      <c r="HL11647" s="341"/>
      <c r="HM11647" s="341"/>
      <c r="HN11647" s="341"/>
    </row>
    <row r="11648" spans="220:222" x14ac:dyDescent="0.3">
      <c r="HL11648" s="341"/>
      <c r="HM11648" s="341"/>
      <c r="HN11648" s="341"/>
    </row>
    <row r="11649" spans="220:222" x14ac:dyDescent="0.3">
      <c r="HL11649" s="341"/>
      <c r="HM11649" s="341"/>
      <c r="HN11649" s="341"/>
    </row>
    <row r="11650" spans="220:222" x14ac:dyDescent="0.3">
      <c r="HL11650" s="341"/>
      <c r="HM11650" s="341"/>
      <c r="HN11650" s="341"/>
    </row>
    <row r="11651" spans="220:222" x14ac:dyDescent="0.3">
      <c r="HL11651" s="341"/>
      <c r="HM11651" s="341"/>
      <c r="HN11651" s="341"/>
    </row>
    <row r="11652" spans="220:222" x14ac:dyDescent="0.3">
      <c r="HL11652" s="341"/>
      <c r="HM11652" s="341"/>
      <c r="HN11652" s="341"/>
    </row>
    <row r="11653" spans="220:222" x14ac:dyDescent="0.3">
      <c r="HL11653" s="341"/>
      <c r="HM11653" s="341"/>
      <c r="HN11653" s="341"/>
    </row>
    <row r="11654" spans="220:222" x14ac:dyDescent="0.3">
      <c r="HL11654" s="341"/>
      <c r="HM11654" s="341"/>
      <c r="HN11654" s="341"/>
    </row>
    <row r="11655" spans="220:222" x14ac:dyDescent="0.3">
      <c r="HL11655" s="341"/>
      <c r="HM11655" s="341"/>
      <c r="HN11655" s="341"/>
    </row>
    <row r="11656" spans="220:222" x14ac:dyDescent="0.3">
      <c r="HL11656" s="341"/>
      <c r="HM11656" s="341"/>
      <c r="HN11656" s="341"/>
    </row>
    <row r="11657" spans="220:222" x14ac:dyDescent="0.3">
      <c r="HL11657" s="341"/>
      <c r="HM11657" s="341"/>
      <c r="HN11657" s="341"/>
    </row>
    <row r="11658" spans="220:222" x14ac:dyDescent="0.3">
      <c r="HL11658" s="341"/>
      <c r="HM11658" s="341"/>
      <c r="HN11658" s="341"/>
    </row>
    <row r="11659" spans="220:222" x14ac:dyDescent="0.3">
      <c r="HL11659" s="341"/>
      <c r="HM11659" s="341"/>
      <c r="HN11659" s="341"/>
    </row>
    <row r="11660" spans="220:222" x14ac:dyDescent="0.3">
      <c r="HL11660" s="341"/>
      <c r="HM11660" s="341"/>
      <c r="HN11660" s="341"/>
    </row>
    <row r="11661" spans="220:222" x14ac:dyDescent="0.3">
      <c r="HL11661" s="341"/>
      <c r="HM11661" s="341"/>
      <c r="HN11661" s="341"/>
    </row>
    <row r="11662" spans="220:222" x14ac:dyDescent="0.3">
      <c r="HL11662" s="341"/>
      <c r="HM11662" s="341"/>
      <c r="HN11662" s="341"/>
    </row>
    <row r="11663" spans="220:222" x14ac:dyDescent="0.3">
      <c r="HL11663" s="341"/>
      <c r="HM11663" s="341"/>
      <c r="HN11663" s="341"/>
    </row>
    <row r="11664" spans="220:222" x14ac:dyDescent="0.3">
      <c r="HL11664" s="341"/>
      <c r="HM11664" s="341"/>
      <c r="HN11664" s="341"/>
    </row>
    <row r="11665" spans="220:222" x14ac:dyDescent="0.3">
      <c r="HL11665" s="341"/>
      <c r="HM11665" s="341"/>
      <c r="HN11665" s="341"/>
    </row>
    <row r="11666" spans="220:222" x14ac:dyDescent="0.3">
      <c r="HL11666" s="341"/>
      <c r="HM11666" s="341"/>
      <c r="HN11666" s="341"/>
    </row>
    <row r="11667" spans="220:222" x14ac:dyDescent="0.3">
      <c r="HL11667" s="341"/>
      <c r="HM11667" s="341"/>
      <c r="HN11667" s="341"/>
    </row>
    <row r="11668" spans="220:222" x14ac:dyDescent="0.3">
      <c r="HL11668" s="341"/>
      <c r="HM11668" s="341"/>
      <c r="HN11668" s="341"/>
    </row>
    <row r="11669" spans="220:222" x14ac:dyDescent="0.3">
      <c r="HL11669" s="341"/>
      <c r="HM11669" s="341"/>
      <c r="HN11669" s="341"/>
    </row>
    <row r="11670" spans="220:222" x14ac:dyDescent="0.3">
      <c r="HL11670" s="341"/>
      <c r="HM11670" s="341"/>
      <c r="HN11670" s="341"/>
    </row>
    <row r="11671" spans="220:222" x14ac:dyDescent="0.3">
      <c r="HL11671" s="341"/>
      <c r="HM11671" s="341"/>
      <c r="HN11671" s="341"/>
    </row>
    <row r="11672" spans="220:222" x14ac:dyDescent="0.3">
      <c r="HL11672" s="341"/>
      <c r="HM11672" s="341"/>
      <c r="HN11672" s="341"/>
    </row>
    <row r="11673" spans="220:222" x14ac:dyDescent="0.3">
      <c r="HL11673" s="341"/>
      <c r="HM11673" s="341"/>
      <c r="HN11673" s="341"/>
    </row>
    <row r="11674" spans="220:222" x14ac:dyDescent="0.3">
      <c r="HL11674" s="341"/>
      <c r="HM11674" s="341"/>
      <c r="HN11674" s="341"/>
    </row>
    <row r="11675" spans="220:222" x14ac:dyDescent="0.3">
      <c r="HL11675" s="341"/>
      <c r="HM11675" s="341"/>
      <c r="HN11675" s="341"/>
    </row>
    <row r="11676" spans="220:222" x14ac:dyDescent="0.3">
      <c r="HL11676" s="341"/>
      <c r="HM11676" s="341"/>
      <c r="HN11676" s="341"/>
    </row>
    <row r="11677" spans="220:222" x14ac:dyDescent="0.3">
      <c r="HL11677" s="341"/>
      <c r="HM11677" s="341"/>
      <c r="HN11677" s="341"/>
    </row>
    <row r="11678" spans="220:222" x14ac:dyDescent="0.3">
      <c r="HL11678" s="341"/>
      <c r="HM11678" s="341"/>
      <c r="HN11678" s="341"/>
    </row>
    <row r="11679" spans="220:222" x14ac:dyDescent="0.3">
      <c r="HL11679" s="341"/>
      <c r="HM11679" s="341"/>
      <c r="HN11679" s="341"/>
    </row>
    <row r="11680" spans="220:222" x14ac:dyDescent="0.3">
      <c r="HL11680" s="341"/>
      <c r="HM11680" s="341"/>
      <c r="HN11680" s="341"/>
    </row>
    <row r="11681" spans="220:222" x14ac:dyDescent="0.3">
      <c r="HL11681" s="341"/>
      <c r="HM11681" s="341"/>
      <c r="HN11681" s="341"/>
    </row>
    <row r="11682" spans="220:222" x14ac:dyDescent="0.3">
      <c r="HL11682" s="341"/>
      <c r="HM11682" s="341"/>
      <c r="HN11682" s="341"/>
    </row>
    <row r="11683" spans="220:222" x14ac:dyDescent="0.3">
      <c r="HL11683" s="341"/>
      <c r="HM11683" s="341"/>
      <c r="HN11683" s="341"/>
    </row>
    <row r="11684" spans="220:222" x14ac:dyDescent="0.3">
      <c r="HL11684" s="341"/>
      <c r="HM11684" s="341"/>
      <c r="HN11684" s="341"/>
    </row>
    <row r="11685" spans="220:222" x14ac:dyDescent="0.3">
      <c r="HL11685" s="341"/>
      <c r="HM11685" s="341"/>
      <c r="HN11685" s="341"/>
    </row>
    <row r="11686" spans="220:222" x14ac:dyDescent="0.3">
      <c r="HL11686" s="341"/>
      <c r="HM11686" s="341"/>
      <c r="HN11686" s="341"/>
    </row>
    <row r="11687" spans="220:222" x14ac:dyDescent="0.3">
      <c r="HL11687" s="341"/>
      <c r="HM11687" s="341"/>
      <c r="HN11687" s="341"/>
    </row>
    <row r="11688" spans="220:222" x14ac:dyDescent="0.3">
      <c r="HL11688" s="341"/>
      <c r="HM11688" s="341"/>
      <c r="HN11688" s="341"/>
    </row>
    <row r="11689" spans="220:222" x14ac:dyDescent="0.3">
      <c r="HL11689" s="341"/>
      <c r="HM11689" s="341"/>
      <c r="HN11689" s="341"/>
    </row>
    <row r="11690" spans="220:222" x14ac:dyDescent="0.3">
      <c r="HL11690" s="341"/>
      <c r="HM11690" s="341"/>
      <c r="HN11690" s="341"/>
    </row>
    <row r="11691" spans="220:222" x14ac:dyDescent="0.3">
      <c r="HL11691" s="341"/>
      <c r="HM11691" s="341"/>
      <c r="HN11691" s="341"/>
    </row>
    <row r="11692" spans="220:222" x14ac:dyDescent="0.3">
      <c r="HL11692" s="341"/>
      <c r="HM11692" s="341"/>
      <c r="HN11692" s="341"/>
    </row>
    <row r="11693" spans="220:222" x14ac:dyDescent="0.3">
      <c r="HL11693" s="341"/>
      <c r="HM11693" s="341"/>
      <c r="HN11693" s="341"/>
    </row>
    <row r="11694" spans="220:222" x14ac:dyDescent="0.3">
      <c r="HL11694" s="341"/>
      <c r="HM11694" s="341"/>
      <c r="HN11694" s="341"/>
    </row>
    <row r="11695" spans="220:222" x14ac:dyDescent="0.3">
      <c r="HL11695" s="341"/>
      <c r="HM11695" s="341"/>
      <c r="HN11695" s="341"/>
    </row>
    <row r="11696" spans="220:222" x14ac:dyDescent="0.3">
      <c r="HL11696" s="341"/>
      <c r="HM11696" s="341"/>
      <c r="HN11696" s="341"/>
    </row>
    <row r="11697" spans="220:222" x14ac:dyDescent="0.3">
      <c r="HL11697" s="341"/>
      <c r="HM11697" s="341"/>
      <c r="HN11697" s="341"/>
    </row>
    <row r="11698" spans="220:222" x14ac:dyDescent="0.3">
      <c r="HL11698" s="341"/>
      <c r="HM11698" s="341"/>
      <c r="HN11698" s="341"/>
    </row>
    <row r="11699" spans="220:222" x14ac:dyDescent="0.3">
      <c r="HL11699" s="341"/>
      <c r="HM11699" s="341"/>
      <c r="HN11699" s="341"/>
    </row>
    <row r="11700" spans="220:222" x14ac:dyDescent="0.3">
      <c r="HL11700" s="341"/>
      <c r="HM11700" s="341"/>
      <c r="HN11700" s="341"/>
    </row>
    <row r="11701" spans="220:222" x14ac:dyDescent="0.3">
      <c r="HL11701" s="341"/>
      <c r="HM11701" s="341"/>
      <c r="HN11701" s="341"/>
    </row>
    <row r="11702" spans="220:222" x14ac:dyDescent="0.3">
      <c r="HL11702" s="341"/>
      <c r="HM11702" s="341"/>
      <c r="HN11702" s="341"/>
    </row>
    <row r="11703" spans="220:222" x14ac:dyDescent="0.3">
      <c r="HL11703" s="341"/>
      <c r="HM11703" s="341"/>
      <c r="HN11703" s="341"/>
    </row>
    <row r="11704" spans="220:222" x14ac:dyDescent="0.3">
      <c r="HL11704" s="341"/>
      <c r="HM11704" s="341"/>
      <c r="HN11704" s="341"/>
    </row>
    <row r="11705" spans="220:222" x14ac:dyDescent="0.3">
      <c r="HL11705" s="341"/>
      <c r="HM11705" s="341"/>
      <c r="HN11705" s="341"/>
    </row>
    <row r="11706" spans="220:222" x14ac:dyDescent="0.3">
      <c r="HL11706" s="341"/>
      <c r="HM11706" s="341"/>
      <c r="HN11706" s="341"/>
    </row>
    <row r="11707" spans="220:222" x14ac:dyDescent="0.3">
      <c r="HL11707" s="341"/>
      <c r="HM11707" s="341"/>
      <c r="HN11707" s="341"/>
    </row>
    <row r="11708" spans="220:222" x14ac:dyDescent="0.3">
      <c r="HL11708" s="341"/>
      <c r="HM11708" s="341"/>
      <c r="HN11708" s="341"/>
    </row>
    <row r="11709" spans="220:222" x14ac:dyDescent="0.3">
      <c r="HL11709" s="341"/>
      <c r="HM11709" s="341"/>
      <c r="HN11709" s="341"/>
    </row>
    <row r="11710" spans="220:222" x14ac:dyDescent="0.3">
      <c r="HL11710" s="341"/>
      <c r="HM11710" s="341"/>
      <c r="HN11710" s="341"/>
    </row>
    <row r="11711" spans="220:222" x14ac:dyDescent="0.3">
      <c r="HL11711" s="341"/>
      <c r="HM11711" s="341"/>
      <c r="HN11711" s="341"/>
    </row>
    <row r="11712" spans="220:222" x14ac:dyDescent="0.3">
      <c r="HL11712" s="341"/>
      <c r="HM11712" s="341"/>
      <c r="HN11712" s="341"/>
    </row>
    <row r="11713" spans="220:222" x14ac:dyDescent="0.3">
      <c r="HL11713" s="341"/>
      <c r="HM11713" s="341"/>
      <c r="HN11713" s="341"/>
    </row>
    <row r="11714" spans="220:222" x14ac:dyDescent="0.3">
      <c r="HL11714" s="341"/>
      <c r="HM11714" s="341"/>
      <c r="HN11714" s="341"/>
    </row>
    <row r="11715" spans="220:222" x14ac:dyDescent="0.3">
      <c r="HL11715" s="341"/>
      <c r="HM11715" s="341"/>
      <c r="HN11715" s="341"/>
    </row>
    <row r="11716" spans="220:222" x14ac:dyDescent="0.3">
      <c r="HL11716" s="341"/>
      <c r="HM11716" s="341"/>
      <c r="HN11716" s="341"/>
    </row>
    <row r="11717" spans="220:222" x14ac:dyDescent="0.3">
      <c r="HL11717" s="341"/>
      <c r="HM11717" s="341"/>
      <c r="HN11717" s="341"/>
    </row>
    <row r="11718" spans="220:222" x14ac:dyDescent="0.3">
      <c r="HL11718" s="341"/>
      <c r="HM11718" s="341"/>
      <c r="HN11718" s="341"/>
    </row>
    <row r="11719" spans="220:222" x14ac:dyDescent="0.3">
      <c r="HL11719" s="341"/>
      <c r="HM11719" s="341"/>
      <c r="HN11719" s="341"/>
    </row>
    <row r="11720" spans="220:222" x14ac:dyDescent="0.3">
      <c r="HL11720" s="341"/>
      <c r="HM11720" s="341"/>
      <c r="HN11720" s="341"/>
    </row>
    <row r="11721" spans="220:222" x14ac:dyDescent="0.3">
      <c r="HL11721" s="341"/>
      <c r="HM11721" s="341"/>
      <c r="HN11721" s="341"/>
    </row>
    <row r="11722" spans="220:222" x14ac:dyDescent="0.3">
      <c r="HL11722" s="341"/>
      <c r="HM11722" s="341"/>
      <c r="HN11722" s="341"/>
    </row>
    <row r="11723" spans="220:222" x14ac:dyDescent="0.3">
      <c r="HL11723" s="341"/>
      <c r="HM11723" s="341"/>
      <c r="HN11723" s="341"/>
    </row>
    <row r="11724" spans="220:222" x14ac:dyDescent="0.3">
      <c r="HL11724" s="341"/>
      <c r="HM11724" s="341"/>
      <c r="HN11724" s="341"/>
    </row>
    <row r="11725" spans="220:222" x14ac:dyDescent="0.3">
      <c r="HL11725" s="341"/>
      <c r="HM11725" s="341"/>
      <c r="HN11725" s="341"/>
    </row>
    <row r="11726" spans="220:222" x14ac:dyDescent="0.3">
      <c r="HL11726" s="341"/>
      <c r="HM11726" s="341"/>
      <c r="HN11726" s="341"/>
    </row>
    <row r="11727" spans="220:222" x14ac:dyDescent="0.3">
      <c r="HL11727" s="341"/>
      <c r="HM11727" s="341"/>
      <c r="HN11727" s="341"/>
    </row>
    <row r="11728" spans="220:222" x14ac:dyDescent="0.3">
      <c r="HL11728" s="341"/>
      <c r="HM11728" s="341"/>
      <c r="HN11728" s="341"/>
    </row>
    <row r="11729" spans="220:222" x14ac:dyDescent="0.3">
      <c r="HL11729" s="341"/>
      <c r="HM11729" s="341"/>
      <c r="HN11729" s="341"/>
    </row>
    <row r="11730" spans="220:222" x14ac:dyDescent="0.3">
      <c r="HL11730" s="341"/>
      <c r="HM11730" s="341"/>
      <c r="HN11730" s="341"/>
    </row>
    <row r="11731" spans="220:222" x14ac:dyDescent="0.3">
      <c r="HL11731" s="341"/>
      <c r="HM11731" s="341"/>
      <c r="HN11731" s="341"/>
    </row>
    <row r="11732" spans="220:222" x14ac:dyDescent="0.3">
      <c r="HL11732" s="341"/>
      <c r="HM11732" s="341"/>
      <c r="HN11732" s="341"/>
    </row>
    <row r="11733" spans="220:222" x14ac:dyDescent="0.3">
      <c r="HL11733" s="341"/>
      <c r="HM11733" s="341"/>
      <c r="HN11733" s="341"/>
    </row>
    <row r="11734" spans="220:222" x14ac:dyDescent="0.3">
      <c r="HL11734" s="341"/>
      <c r="HM11734" s="341"/>
      <c r="HN11734" s="341"/>
    </row>
    <row r="11735" spans="220:222" x14ac:dyDescent="0.3">
      <c r="HL11735" s="341"/>
      <c r="HM11735" s="341"/>
      <c r="HN11735" s="341"/>
    </row>
    <row r="11736" spans="220:222" x14ac:dyDescent="0.3">
      <c r="HL11736" s="341"/>
      <c r="HM11736" s="341"/>
      <c r="HN11736" s="341"/>
    </row>
    <row r="11737" spans="220:222" x14ac:dyDescent="0.3">
      <c r="HL11737" s="341"/>
      <c r="HM11737" s="341"/>
      <c r="HN11737" s="341"/>
    </row>
    <row r="11738" spans="220:222" x14ac:dyDescent="0.3">
      <c r="HL11738" s="341"/>
      <c r="HM11738" s="341"/>
      <c r="HN11738" s="341"/>
    </row>
    <row r="11739" spans="220:222" x14ac:dyDescent="0.3">
      <c r="HL11739" s="341"/>
      <c r="HM11739" s="341"/>
      <c r="HN11739" s="341"/>
    </row>
    <row r="11740" spans="220:222" x14ac:dyDescent="0.3">
      <c r="HL11740" s="341"/>
      <c r="HM11740" s="341"/>
      <c r="HN11740" s="341"/>
    </row>
    <row r="11741" spans="220:222" x14ac:dyDescent="0.3">
      <c r="HL11741" s="341"/>
      <c r="HM11741" s="341"/>
      <c r="HN11741" s="341"/>
    </row>
    <row r="11742" spans="220:222" x14ac:dyDescent="0.3">
      <c r="HL11742" s="341"/>
      <c r="HM11742" s="341"/>
      <c r="HN11742" s="341"/>
    </row>
    <row r="11743" spans="220:222" x14ac:dyDescent="0.3">
      <c r="HL11743" s="341"/>
      <c r="HM11743" s="341"/>
      <c r="HN11743" s="341"/>
    </row>
    <row r="11744" spans="220:222" x14ac:dyDescent="0.3">
      <c r="HL11744" s="341"/>
      <c r="HM11744" s="341"/>
      <c r="HN11744" s="341"/>
    </row>
    <row r="11745" spans="220:222" x14ac:dyDescent="0.3">
      <c r="HL11745" s="341"/>
      <c r="HM11745" s="341"/>
      <c r="HN11745" s="341"/>
    </row>
    <row r="11746" spans="220:222" x14ac:dyDescent="0.3">
      <c r="HL11746" s="341"/>
      <c r="HM11746" s="341"/>
      <c r="HN11746" s="341"/>
    </row>
    <row r="11747" spans="220:222" x14ac:dyDescent="0.3">
      <c r="HL11747" s="341"/>
      <c r="HM11747" s="341"/>
      <c r="HN11747" s="341"/>
    </row>
    <row r="11748" spans="220:222" x14ac:dyDescent="0.3">
      <c r="HL11748" s="341"/>
      <c r="HM11748" s="341"/>
      <c r="HN11748" s="341"/>
    </row>
    <row r="11749" spans="220:222" x14ac:dyDescent="0.3">
      <c r="HL11749" s="341"/>
      <c r="HM11749" s="341"/>
      <c r="HN11749" s="341"/>
    </row>
    <row r="11750" spans="220:222" x14ac:dyDescent="0.3">
      <c r="HL11750" s="341"/>
      <c r="HM11750" s="341"/>
      <c r="HN11750" s="341"/>
    </row>
    <row r="11751" spans="220:222" x14ac:dyDescent="0.3">
      <c r="HL11751" s="341"/>
      <c r="HM11751" s="341"/>
      <c r="HN11751" s="341"/>
    </row>
    <row r="11752" spans="220:222" x14ac:dyDescent="0.3">
      <c r="HL11752" s="341"/>
      <c r="HM11752" s="341"/>
      <c r="HN11752" s="341"/>
    </row>
    <row r="11753" spans="220:222" x14ac:dyDescent="0.3">
      <c r="HL11753" s="341"/>
      <c r="HM11753" s="341"/>
      <c r="HN11753" s="341"/>
    </row>
    <row r="11754" spans="220:222" x14ac:dyDescent="0.3">
      <c r="HL11754" s="341"/>
      <c r="HM11754" s="341"/>
      <c r="HN11754" s="341"/>
    </row>
    <row r="11755" spans="220:222" x14ac:dyDescent="0.3">
      <c r="HL11755" s="341"/>
      <c r="HM11755" s="341"/>
      <c r="HN11755" s="341"/>
    </row>
    <row r="11756" spans="220:222" x14ac:dyDescent="0.3">
      <c r="HL11756" s="341"/>
      <c r="HM11756" s="341"/>
      <c r="HN11756" s="341"/>
    </row>
    <row r="11757" spans="220:222" x14ac:dyDescent="0.3">
      <c r="HL11757" s="341"/>
      <c r="HM11757" s="341"/>
      <c r="HN11757" s="341"/>
    </row>
    <row r="11758" spans="220:222" x14ac:dyDescent="0.3">
      <c r="HL11758" s="341"/>
      <c r="HM11758" s="341"/>
      <c r="HN11758" s="341"/>
    </row>
    <row r="11759" spans="220:222" x14ac:dyDescent="0.3">
      <c r="HL11759" s="341"/>
      <c r="HM11759" s="341"/>
      <c r="HN11759" s="341"/>
    </row>
    <row r="11760" spans="220:222" x14ac:dyDescent="0.3">
      <c r="HL11760" s="341"/>
      <c r="HM11760" s="341"/>
      <c r="HN11760" s="341"/>
    </row>
    <row r="11761" spans="220:222" x14ac:dyDescent="0.3">
      <c r="HL11761" s="341"/>
      <c r="HM11761" s="341"/>
      <c r="HN11761" s="341"/>
    </row>
    <row r="11762" spans="220:222" x14ac:dyDescent="0.3">
      <c r="HL11762" s="341"/>
      <c r="HM11762" s="341"/>
      <c r="HN11762" s="341"/>
    </row>
    <row r="11763" spans="220:222" x14ac:dyDescent="0.3">
      <c r="HL11763" s="341"/>
      <c r="HM11763" s="341"/>
      <c r="HN11763" s="341"/>
    </row>
    <row r="11764" spans="220:222" x14ac:dyDescent="0.3">
      <c r="HL11764" s="341"/>
      <c r="HM11764" s="341"/>
      <c r="HN11764" s="341"/>
    </row>
    <row r="11765" spans="220:222" x14ac:dyDescent="0.3">
      <c r="HL11765" s="341"/>
      <c r="HM11765" s="341"/>
      <c r="HN11765" s="341"/>
    </row>
    <row r="11766" spans="220:222" x14ac:dyDescent="0.3">
      <c r="HL11766" s="341"/>
      <c r="HM11766" s="341"/>
      <c r="HN11766" s="341"/>
    </row>
    <row r="11767" spans="220:222" x14ac:dyDescent="0.3">
      <c r="HL11767" s="341"/>
      <c r="HM11767" s="341"/>
      <c r="HN11767" s="341"/>
    </row>
    <row r="11768" spans="220:222" x14ac:dyDescent="0.3">
      <c r="HL11768" s="341"/>
      <c r="HM11768" s="341"/>
      <c r="HN11768" s="341"/>
    </row>
    <row r="11769" spans="220:222" x14ac:dyDescent="0.3">
      <c r="HL11769" s="341"/>
      <c r="HM11769" s="341"/>
      <c r="HN11769" s="341"/>
    </row>
    <row r="11770" spans="220:222" x14ac:dyDescent="0.3">
      <c r="HL11770" s="341"/>
      <c r="HM11770" s="341"/>
      <c r="HN11770" s="341"/>
    </row>
    <row r="11771" spans="220:222" x14ac:dyDescent="0.3">
      <c r="HL11771" s="341"/>
      <c r="HM11771" s="341"/>
      <c r="HN11771" s="341"/>
    </row>
    <row r="11772" spans="220:222" x14ac:dyDescent="0.3">
      <c r="HL11772" s="341"/>
      <c r="HM11772" s="341"/>
      <c r="HN11772" s="341"/>
    </row>
    <row r="11773" spans="220:222" x14ac:dyDescent="0.3">
      <c r="HL11773" s="341"/>
      <c r="HM11773" s="341"/>
      <c r="HN11773" s="341"/>
    </row>
    <row r="11774" spans="220:222" x14ac:dyDescent="0.3">
      <c r="HL11774" s="341"/>
      <c r="HM11774" s="341"/>
      <c r="HN11774" s="341"/>
    </row>
    <row r="11775" spans="220:222" x14ac:dyDescent="0.3">
      <c r="HL11775" s="341"/>
      <c r="HM11775" s="341"/>
      <c r="HN11775" s="341"/>
    </row>
    <row r="11776" spans="220:222" x14ac:dyDescent="0.3">
      <c r="HL11776" s="341"/>
      <c r="HM11776" s="341"/>
      <c r="HN11776" s="341"/>
    </row>
    <row r="11777" spans="220:222" x14ac:dyDescent="0.3">
      <c r="HL11777" s="341"/>
      <c r="HM11777" s="341"/>
      <c r="HN11777" s="341"/>
    </row>
    <row r="11778" spans="220:222" x14ac:dyDescent="0.3">
      <c r="HL11778" s="341"/>
      <c r="HM11778" s="341"/>
      <c r="HN11778" s="341"/>
    </row>
    <row r="11779" spans="220:222" x14ac:dyDescent="0.3">
      <c r="HL11779" s="341"/>
      <c r="HM11779" s="341"/>
      <c r="HN11779" s="341"/>
    </row>
    <row r="11780" spans="220:222" x14ac:dyDescent="0.3">
      <c r="HL11780" s="341"/>
      <c r="HM11780" s="341"/>
      <c r="HN11780" s="341"/>
    </row>
    <row r="11781" spans="220:222" x14ac:dyDescent="0.3">
      <c r="HL11781" s="341"/>
      <c r="HM11781" s="341"/>
      <c r="HN11781" s="341"/>
    </row>
    <row r="11782" spans="220:222" x14ac:dyDescent="0.3">
      <c r="HL11782" s="341"/>
      <c r="HM11782" s="341"/>
      <c r="HN11782" s="341"/>
    </row>
    <row r="11783" spans="220:222" x14ac:dyDescent="0.3">
      <c r="HL11783" s="341"/>
      <c r="HM11783" s="341"/>
      <c r="HN11783" s="341"/>
    </row>
    <row r="11784" spans="220:222" x14ac:dyDescent="0.3">
      <c r="HL11784" s="341"/>
      <c r="HM11784" s="341"/>
      <c r="HN11784" s="341"/>
    </row>
    <row r="11785" spans="220:222" x14ac:dyDescent="0.3">
      <c r="HL11785" s="341"/>
      <c r="HM11785" s="341"/>
      <c r="HN11785" s="341"/>
    </row>
    <row r="11786" spans="220:222" x14ac:dyDescent="0.3">
      <c r="HL11786" s="341"/>
      <c r="HM11786" s="341"/>
      <c r="HN11786" s="341"/>
    </row>
    <row r="11787" spans="220:222" x14ac:dyDescent="0.3">
      <c r="HL11787" s="341"/>
      <c r="HM11787" s="341"/>
      <c r="HN11787" s="341"/>
    </row>
    <row r="11788" spans="220:222" x14ac:dyDescent="0.3">
      <c r="HL11788" s="341"/>
      <c r="HM11788" s="341"/>
      <c r="HN11788" s="341"/>
    </row>
    <row r="11789" spans="220:222" x14ac:dyDescent="0.3">
      <c r="HL11789" s="341"/>
      <c r="HM11789" s="341"/>
      <c r="HN11789" s="341"/>
    </row>
    <row r="11790" spans="220:222" x14ac:dyDescent="0.3">
      <c r="HL11790" s="341"/>
      <c r="HM11790" s="341"/>
      <c r="HN11790" s="341"/>
    </row>
    <row r="11791" spans="220:222" x14ac:dyDescent="0.3">
      <c r="HL11791" s="341"/>
      <c r="HM11791" s="341"/>
      <c r="HN11791" s="341"/>
    </row>
    <row r="11792" spans="220:222" x14ac:dyDescent="0.3">
      <c r="HL11792" s="341"/>
      <c r="HM11792" s="341"/>
      <c r="HN11792" s="341"/>
    </row>
    <row r="11793" spans="220:222" x14ac:dyDescent="0.3">
      <c r="HL11793" s="341"/>
      <c r="HM11793" s="341"/>
      <c r="HN11793" s="341"/>
    </row>
    <row r="11794" spans="220:222" x14ac:dyDescent="0.3">
      <c r="HL11794" s="341"/>
      <c r="HM11794" s="341"/>
      <c r="HN11794" s="341"/>
    </row>
    <row r="11795" spans="220:222" x14ac:dyDescent="0.3">
      <c r="HL11795" s="341"/>
      <c r="HM11795" s="341"/>
      <c r="HN11795" s="341"/>
    </row>
    <row r="11796" spans="220:222" x14ac:dyDescent="0.3">
      <c r="HL11796" s="341"/>
      <c r="HM11796" s="341"/>
      <c r="HN11796" s="341"/>
    </row>
    <row r="11797" spans="220:222" x14ac:dyDescent="0.3">
      <c r="HL11797" s="341"/>
      <c r="HM11797" s="341"/>
      <c r="HN11797" s="341"/>
    </row>
    <row r="11798" spans="220:222" x14ac:dyDescent="0.3">
      <c r="HL11798" s="341"/>
      <c r="HM11798" s="341"/>
      <c r="HN11798" s="341"/>
    </row>
    <row r="11799" spans="220:222" x14ac:dyDescent="0.3">
      <c r="HL11799" s="341"/>
      <c r="HM11799" s="341"/>
      <c r="HN11799" s="341"/>
    </row>
    <row r="11800" spans="220:222" x14ac:dyDescent="0.3">
      <c r="HL11800" s="341"/>
      <c r="HM11800" s="341"/>
      <c r="HN11800" s="341"/>
    </row>
    <row r="11801" spans="220:222" x14ac:dyDescent="0.3">
      <c r="HL11801" s="341"/>
      <c r="HM11801" s="341"/>
      <c r="HN11801" s="341"/>
    </row>
    <row r="11802" spans="220:222" x14ac:dyDescent="0.3">
      <c r="HL11802" s="341"/>
      <c r="HM11802" s="341"/>
      <c r="HN11802" s="341"/>
    </row>
    <row r="11803" spans="220:222" x14ac:dyDescent="0.3">
      <c r="HL11803" s="341"/>
      <c r="HM11803" s="341"/>
      <c r="HN11803" s="341"/>
    </row>
    <row r="11804" spans="220:222" x14ac:dyDescent="0.3">
      <c r="HL11804" s="341"/>
      <c r="HM11804" s="341"/>
      <c r="HN11804" s="341"/>
    </row>
    <row r="11805" spans="220:222" x14ac:dyDescent="0.3">
      <c r="HL11805" s="341"/>
      <c r="HM11805" s="341"/>
      <c r="HN11805" s="341"/>
    </row>
    <row r="11806" spans="220:222" x14ac:dyDescent="0.3">
      <c r="HL11806" s="341"/>
      <c r="HM11806" s="341"/>
      <c r="HN11806" s="341"/>
    </row>
    <row r="11807" spans="220:222" x14ac:dyDescent="0.3">
      <c r="HL11807" s="341"/>
      <c r="HM11807" s="341"/>
      <c r="HN11807" s="341"/>
    </row>
    <row r="11808" spans="220:222" x14ac:dyDescent="0.3">
      <c r="HL11808" s="341"/>
      <c r="HM11808" s="341"/>
      <c r="HN11808" s="341"/>
    </row>
    <row r="11809" spans="220:222" x14ac:dyDescent="0.3">
      <c r="HL11809" s="341"/>
      <c r="HM11809" s="341"/>
      <c r="HN11809" s="341"/>
    </row>
    <row r="11810" spans="220:222" x14ac:dyDescent="0.3">
      <c r="HL11810" s="341"/>
      <c r="HM11810" s="341"/>
      <c r="HN11810" s="341"/>
    </row>
    <row r="11811" spans="220:222" x14ac:dyDescent="0.3">
      <c r="HL11811" s="341"/>
      <c r="HM11811" s="341"/>
      <c r="HN11811" s="341"/>
    </row>
    <row r="11812" spans="220:222" x14ac:dyDescent="0.3">
      <c r="HL11812" s="341"/>
      <c r="HM11812" s="341"/>
      <c r="HN11812" s="341"/>
    </row>
    <row r="11813" spans="220:222" x14ac:dyDescent="0.3">
      <c r="HL11813" s="341"/>
      <c r="HM11813" s="341"/>
      <c r="HN11813" s="341"/>
    </row>
    <row r="11814" spans="220:222" x14ac:dyDescent="0.3">
      <c r="HL11814" s="341"/>
      <c r="HM11814" s="341"/>
      <c r="HN11814" s="341"/>
    </row>
    <row r="11815" spans="220:222" x14ac:dyDescent="0.3">
      <c r="HL11815" s="341"/>
      <c r="HM11815" s="341"/>
      <c r="HN11815" s="341"/>
    </row>
    <row r="11816" spans="220:222" x14ac:dyDescent="0.3">
      <c r="HL11816" s="341"/>
      <c r="HM11816" s="341"/>
      <c r="HN11816" s="341"/>
    </row>
    <row r="11817" spans="220:222" x14ac:dyDescent="0.3">
      <c r="HL11817" s="341"/>
      <c r="HM11817" s="341"/>
      <c r="HN11817" s="341"/>
    </row>
    <row r="11818" spans="220:222" x14ac:dyDescent="0.3">
      <c r="HL11818" s="341"/>
      <c r="HM11818" s="341"/>
      <c r="HN11818" s="341"/>
    </row>
    <row r="11819" spans="220:222" x14ac:dyDescent="0.3">
      <c r="HL11819" s="341"/>
      <c r="HM11819" s="341"/>
      <c r="HN11819" s="341"/>
    </row>
    <row r="11820" spans="220:222" x14ac:dyDescent="0.3">
      <c r="HL11820" s="341"/>
      <c r="HM11820" s="341"/>
      <c r="HN11820" s="341"/>
    </row>
    <row r="11821" spans="220:222" x14ac:dyDescent="0.3">
      <c r="HL11821" s="341"/>
      <c r="HM11821" s="341"/>
      <c r="HN11821" s="341"/>
    </row>
    <row r="11822" spans="220:222" x14ac:dyDescent="0.3">
      <c r="HL11822" s="341"/>
      <c r="HM11822" s="341"/>
      <c r="HN11822" s="341"/>
    </row>
    <row r="11823" spans="220:222" x14ac:dyDescent="0.3">
      <c r="HL11823" s="341"/>
      <c r="HM11823" s="341"/>
      <c r="HN11823" s="341"/>
    </row>
    <row r="11824" spans="220:222" x14ac:dyDescent="0.3">
      <c r="HL11824" s="341"/>
      <c r="HM11824" s="341"/>
      <c r="HN11824" s="341"/>
    </row>
    <row r="11825" spans="220:222" x14ac:dyDescent="0.3">
      <c r="HL11825" s="341"/>
      <c r="HM11825" s="341"/>
      <c r="HN11825" s="341"/>
    </row>
    <row r="11826" spans="220:222" x14ac:dyDescent="0.3">
      <c r="HL11826" s="341"/>
      <c r="HM11826" s="341"/>
      <c r="HN11826" s="341"/>
    </row>
    <row r="11827" spans="220:222" x14ac:dyDescent="0.3">
      <c r="HL11827" s="341"/>
      <c r="HM11827" s="341"/>
      <c r="HN11827" s="341"/>
    </row>
    <row r="11828" spans="220:222" x14ac:dyDescent="0.3">
      <c r="HL11828" s="341"/>
      <c r="HM11828" s="341"/>
      <c r="HN11828" s="341"/>
    </row>
    <row r="11829" spans="220:222" x14ac:dyDescent="0.3">
      <c r="HL11829" s="341"/>
      <c r="HM11829" s="341"/>
      <c r="HN11829" s="341"/>
    </row>
    <row r="11830" spans="220:222" x14ac:dyDescent="0.3">
      <c r="HL11830" s="341"/>
      <c r="HM11830" s="341"/>
      <c r="HN11830" s="341"/>
    </row>
    <row r="11831" spans="220:222" x14ac:dyDescent="0.3">
      <c r="HL11831" s="341"/>
      <c r="HM11831" s="341"/>
      <c r="HN11831" s="341"/>
    </row>
    <row r="11832" spans="220:222" x14ac:dyDescent="0.3">
      <c r="HL11832" s="341"/>
      <c r="HM11832" s="341"/>
      <c r="HN11832" s="341"/>
    </row>
    <row r="11833" spans="220:222" x14ac:dyDescent="0.3">
      <c r="HL11833" s="341"/>
      <c r="HM11833" s="341"/>
      <c r="HN11833" s="341"/>
    </row>
    <row r="11834" spans="220:222" x14ac:dyDescent="0.3">
      <c r="HL11834" s="341"/>
      <c r="HM11834" s="341"/>
      <c r="HN11834" s="341"/>
    </row>
    <row r="11835" spans="220:222" x14ac:dyDescent="0.3">
      <c r="HL11835" s="341"/>
      <c r="HM11835" s="341"/>
      <c r="HN11835" s="341"/>
    </row>
    <row r="11836" spans="220:222" x14ac:dyDescent="0.3">
      <c r="HL11836" s="341"/>
      <c r="HM11836" s="341"/>
      <c r="HN11836" s="341"/>
    </row>
    <row r="11837" spans="220:222" x14ac:dyDescent="0.3">
      <c r="HL11837" s="341"/>
      <c r="HM11837" s="341"/>
      <c r="HN11837" s="341"/>
    </row>
    <row r="11838" spans="220:222" x14ac:dyDescent="0.3">
      <c r="HL11838" s="341"/>
      <c r="HM11838" s="341"/>
      <c r="HN11838" s="341"/>
    </row>
    <row r="11839" spans="220:222" x14ac:dyDescent="0.3">
      <c r="HL11839" s="341"/>
      <c r="HM11839" s="341"/>
      <c r="HN11839" s="341"/>
    </row>
    <row r="11840" spans="220:222" x14ac:dyDescent="0.3">
      <c r="HL11840" s="341"/>
      <c r="HM11840" s="341"/>
      <c r="HN11840" s="341"/>
    </row>
    <row r="11841" spans="220:222" x14ac:dyDescent="0.3">
      <c r="HL11841" s="341"/>
      <c r="HM11841" s="341"/>
      <c r="HN11841" s="341"/>
    </row>
    <row r="11842" spans="220:222" x14ac:dyDescent="0.3">
      <c r="HL11842" s="341"/>
      <c r="HM11842" s="341"/>
      <c r="HN11842" s="341"/>
    </row>
    <row r="11843" spans="220:222" x14ac:dyDescent="0.3">
      <c r="HL11843" s="341"/>
      <c r="HM11843" s="341"/>
      <c r="HN11843" s="341"/>
    </row>
    <row r="11844" spans="220:222" x14ac:dyDescent="0.3">
      <c r="HL11844" s="341"/>
      <c r="HM11844" s="341"/>
      <c r="HN11844" s="341"/>
    </row>
    <row r="11845" spans="220:222" x14ac:dyDescent="0.3">
      <c r="HL11845" s="341"/>
      <c r="HM11845" s="341"/>
      <c r="HN11845" s="341"/>
    </row>
    <row r="11846" spans="220:222" x14ac:dyDescent="0.3">
      <c r="HL11846" s="341"/>
      <c r="HM11846" s="341"/>
      <c r="HN11846" s="341"/>
    </row>
    <row r="11847" spans="220:222" x14ac:dyDescent="0.3">
      <c r="HL11847" s="341"/>
      <c r="HM11847" s="341"/>
      <c r="HN11847" s="341"/>
    </row>
    <row r="11848" spans="220:222" x14ac:dyDescent="0.3">
      <c r="HL11848" s="341"/>
      <c r="HM11848" s="341"/>
      <c r="HN11848" s="341"/>
    </row>
    <row r="11849" spans="220:222" x14ac:dyDescent="0.3">
      <c r="HL11849" s="341"/>
      <c r="HM11849" s="341"/>
      <c r="HN11849" s="341"/>
    </row>
    <row r="11850" spans="220:222" x14ac:dyDescent="0.3">
      <c r="HL11850" s="341"/>
      <c r="HM11850" s="341"/>
      <c r="HN11850" s="341"/>
    </row>
    <row r="11851" spans="220:222" x14ac:dyDescent="0.3">
      <c r="HL11851" s="341"/>
      <c r="HM11851" s="341"/>
      <c r="HN11851" s="341"/>
    </row>
    <row r="11852" spans="220:222" x14ac:dyDescent="0.3">
      <c r="HL11852" s="341"/>
      <c r="HM11852" s="341"/>
      <c r="HN11852" s="341"/>
    </row>
    <row r="11853" spans="220:222" x14ac:dyDescent="0.3">
      <c r="HL11853" s="341"/>
      <c r="HM11853" s="341"/>
      <c r="HN11853" s="341"/>
    </row>
    <row r="11854" spans="220:222" x14ac:dyDescent="0.3">
      <c r="HL11854" s="341"/>
      <c r="HM11854" s="341"/>
      <c r="HN11854" s="341"/>
    </row>
    <row r="11855" spans="220:222" x14ac:dyDescent="0.3">
      <c r="HL11855" s="341"/>
      <c r="HM11855" s="341"/>
      <c r="HN11855" s="341"/>
    </row>
    <row r="11856" spans="220:222" x14ac:dyDescent="0.3">
      <c r="HL11856" s="341"/>
      <c r="HM11856" s="341"/>
      <c r="HN11856" s="341"/>
    </row>
    <row r="11857" spans="220:222" x14ac:dyDescent="0.3">
      <c r="HL11857" s="341"/>
      <c r="HM11857" s="341"/>
      <c r="HN11857" s="341"/>
    </row>
    <row r="11858" spans="220:222" x14ac:dyDescent="0.3">
      <c r="HL11858" s="341"/>
      <c r="HM11858" s="341"/>
      <c r="HN11858" s="341"/>
    </row>
    <row r="11859" spans="220:222" x14ac:dyDescent="0.3">
      <c r="HL11859" s="341"/>
      <c r="HM11859" s="341"/>
      <c r="HN11859" s="341"/>
    </row>
    <row r="11860" spans="220:222" x14ac:dyDescent="0.3">
      <c r="HL11860" s="341"/>
      <c r="HM11860" s="341"/>
      <c r="HN11860" s="341"/>
    </row>
    <row r="11861" spans="220:222" x14ac:dyDescent="0.3">
      <c r="HL11861" s="341"/>
      <c r="HM11861" s="341"/>
      <c r="HN11861" s="341"/>
    </row>
    <row r="11862" spans="220:222" x14ac:dyDescent="0.3">
      <c r="HL11862" s="341"/>
      <c r="HM11862" s="341"/>
      <c r="HN11862" s="341"/>
    </row>
    <row r="11863" spans="220:222" x14ac:dyDescent="0.3">
      <c r="HL11863" s="341"/>
      <c r="HM11863" s="341"/>
      <c r="HN11863" s="341"/>
    </row>
    <row r="11864" spans="220:222" x14ac:dyDescent="0.3">
      <c r="HL11864" s="341"/>
      <c r="HM11864" s="341"/>
      <c r="HN11864" s="341"/>
    </row>
    <row r="11865" spans="220:222" x14ac:dyDescent="0.3">
      <c r="HL11865" s="341"/>
      <c r="HM11865" s="341"/>
      <c r="HN11865" s="341"/>
    </row>
    <row r="11866" spans="220:222" x14ac:dyDescent="0.3">
      <c r="HL11866" s="341"/>
      <c r="HM11866" s="341"/>
      <c r="HN11866" s="341"/>
    </row>
    <row r="11867" spans="220:222" x14ac:dyDescent="0.3">
      <c r="HL11867" s="341"/>
      <c r="HM11867" s="341"/>
      <c r="HN11867" s="341"/>
    </row>
    <row r="11868" spans="220:222" x14ac:dyDescent="0.3">
      <c r="HL11868" s="341"/>
      <c r="HM11868" s="341"/>
      <c r="HN11868" s="341"/>
    </row>
    <row r="11869" spans="220:222" x14ac:dyDescent="0.3">
      <c r="HL11869" s="341"/>
      <c r="HM11869" s="341"/>
      <c r="HN11869" s="341"/>
    </row>
    <row r="11870" spans="220:222" x14ac:dyDescent="0.3">
      <c r="HL11870" s="341"/>
      <c r="HM11870" s="341"/>
      <c r="HN11870" s="341"/>
    </row>
    <row r="11871" spans="220:222" x14ac:dyDescent="0.3">
      <c r="HL11871" s="341"/>
      <c r="HM11871" s="341"/>
      <c r="HN11871" s="341"/>
    </row>
    <row r="11872" spans="220:222" x14ac:dyDescent="0.3">
      <c r="HL11872" s="341"/>
      <c r="HM11872" s="341"/>
      <c r="HN11872" s="341"/>
    </row>
    <row r="11873" spans="220:222" x14ac:dyDescent="0.3">
      <c r="HL11873" s="341"/>
      <c r="HM11873" s="341"/>
      <c r="HN11873" s="341"/>
    </row>
    <row r="11874" spans="220:222" x14ac:dyDescent="0.3">
      <c r="HL11874" s="341"/>
      <c r="HM11874" s="341"/>
      <c r="HN11874" s="341"/>
    </row>
    <row r="11875" spans="220:222" x14ac:dyDescent="0.3">
      <c r="HL11875" s="341"/>
      <c r="HM11875" s="341"/>
      <c r="HN11875" s="341"/>
    </row>
    <row r="11876" spans="220:222" x14ac:dyDescent="0.3">
      <c r="HL11876" s="341"/>
      <c r="HM11876" s="341"/>
      <c r="HN11876" s="341"/>
    </row>
    <row r="11877" spans="220:222" x14ac:dyDescent="0.3">
      <c r="HL11877" s="341"/>
      <c r="HM11877" s="341"/>
      <c r="HN11877" s="341"/>
    </row>
    <row r="11878" spans="220:222" x14ac:dyDescent="0.3">
      <c r="HL11878" s="341"/>
      <c r="HM11878" s="341"/>
      <c r="HN11878" s="341"/>
    </row>
    <row r="11879" spans="220:222" x14ac:dyDescent="0.3">
      <c r="HL11879" s="341"/>
      <c r="HM11879" s="341"/>
      <c r="HN11879" s="341"/>
    </row>
    <row r="11880" spans="220:222" x14ac:dyDescent="0.3">
      <c r="HL11880" s="341"/>
      <c r="HM11880" s="341"/>
      <c r="HN11880" s="341"/>
    </row>
    <row r="11881" spans="220:222" x14ac:dyDescent="0.3">
      <c r="HL11881" s="341"/>
      <c r="HM11881" s="341"/>
      <c r="HN11881" s="341"/>
    </row>
    <row r="11882" spans="220:222" x14ac:dyDescent="0.3">
      <c r="HL11882" s="341"/>
      <c r="HM11882" s="341"/>
      <c r="HN11882" s="341"/>
    </row>
    <row r="11883" spans="220:222" x14ac:dyDescent="0.3">
      <c r="HL11883" s="341"/>
      <c r="HM11883" s="341"/>
      <c r="HN11883" s="341"/>
    </row>
    <row r="11884" spans="220:222" x14ac:dyDescent="0.3">
      <c r="HL11884" s="341"/>
      <c r="HM11884" s="341"/>
      <c r="HN11884" s="341"/>
    </row>
    <row r="11885" spans="220:222" x14ac:dyDescent="0.3">
      <c r="HL11885" s="341"/>
      <c r="HM11885" s="341"/>
      <c r="HN11885" s="341"/>
    </row>
    <row r="11886" spans="220:222" x14ac:dyDescent="0.3">
      <c r="HL11886" s="341"/>
      <c r="HM11886" s="341"/>
      <c r="HN11886" s="341"/>
    </row>
    <row r="11887" spans="220:222" x14ac:dyDescent="0.3">
      <c r="HL11887" s="341"/>
      <c r="HM11887" s="341"/>
      <c r="HN11887" s="341"/>
    </row>
    <row r="11888" spans="220:222" x14ac:dyDescent="0.3">
      <c r="HL11888" s="341"/>
      <c r="HM11888" s="341"/>
      <c r="HN11888" s="341"/>
    </row>
    <row r="11889" spans="220:222" x14ac:dyDescent="0.3">
      <c r="HL11889" s="341"/>
      <c r="HM11889" s="341"/>
      <c r="HN11889" s="341"/>
    </row>
    <row r="11890" spans="220:222" x14ac:dyDescent="0.3">
      <c r="HL11890" s="341"/>
      <c r="HM11890" s="341"/>
      <c r="HN11890" s="341"/>
    </row>
    <row r="11891" spans="220:222" x14ac:dyDescent="0.3">
      <c r="HL11891" s="341"/>
      <c r="HM11891" s="341"/>
      <c r="HN11891" s="341"/>
    </row>
    <row r="11892" spans="220:222" x14ac:dyDescent="0.3">
      <c r="HL11892" s="341"/>
      <c r="HM11892" s="341"/>
      <c r="HN11892" s="341"/>
    </row>
    <row r="11893" spans="220:222" x14ac:dyDescent="0.3">
      <c r="HL11893" s="341"/>
      <c r="HM11893" s="341"/>
      <c r="HN11893" s="341"/>
    </row>
    <row r="11894" spans="220:222" x14ac:dyDescent="0.3">
      <c r="HL11894" s="341"/>
      <c r="HM11894" s="341"/>
      <c r="HN11894" s="341"/>
    </row>
    <row r="11895" spans="220:222" x14ac:dyDescent="0.3">
      <c r="HL11895" s="341"/>
      <c r="HM11895" s="341"/>
      <c r="HN11895" s="341"/>
    </row>
    <row r="11896" spans="220:222" x14ac:dyDescent="0.3">
      <c r="HL11896" s="341"/>
      <c r="HM11896" s="341"/>
      <c r="HN11896" s="341"/>
    </row>
    <row r="11897" spans="220:222" x14ac:dyDescent="0.3">
      <c r="HL11897" s="341"/>
      <c r="HM11897" s="341"/>
      <c r="HN11897" s="341"/>
    </row>
    <row r="11898" spans="220:222" x14ac:dyDescent="0.3">
      <c r="HL11898" s="341"/>
      <c r="HM11898" s="341"/>
      <c r="HN11898" s="341"/>
    </row>
    <row r="11899" spans="220:222" x14ac:dyDescent="0.3">
      <c r="HL11899" s="341"/>
      <c r="HM11899" s="341"/>
      <c r="HN11899" s="341"/>
    </row>
    <row r="11900" spans="220:222" x14ac:dyDescent="0.3">
      <c r="HL11900" s="341"/>
      <c r="HM11900" s="341"/>
      <c r="HN11900" s="341"/>
    </row>
    <row r="11901" spans="220:222" x14ac:dyDescent="0.3">
      <c r="HL11901" s="341"/>
      <c r="HM11901" s="341"/>
      <c r="HN11901" s="341"/>
    </row>
    <row r="11902" spans="220:222" x14ac:dyDescent="0.3">
      <c r="HL11902" s="341"/>
      <c r="HM11902" s="341"/>
      <c r="HN11902" s="341"/>
    </row>
    <row r="11903" spans="220:222" x14ac:dyDescent="0.3">
      <c r="HL11903" s="341"/>
      <c r="HM11903" s="341"/>
      <c r="HN11903" s="341"/>
    </row>
    <row r="11904" spans="220:222" x14ac:dyDescent="0.3">
      <c r="HL11904" s="341"/>
      <c r="HM11904" s="341"/>
      <c r="HN11904" s="341"/>
    </row>
    <row r="11905" spans="220:222" x14ac:dyDescent="0.3">
      <c r="HL11905" s="341"/>
      <c r="HM11905" s="341"/>
      <c r="HN11905" s="341"/>
    </row>
    <row r="11906" spans="220:222" x14ac:dyDescent="0.3">
      <c r="HL11906" s="341"/>
      <c r="HM11906" s="341"/>
      <c r="HN11906" s="341"/>
    </row>
    <row r="11907" spans="220:222" x14ac:dyDescent="0.3">
      <c r="HL11907" s="341"/>
      <c r="HM11907" s="341"/>
      <c r="HN11907" s="341"/>
    </row>
    <row r="11908" spans="220:222" x14ac:dyDescent="0.3">
      <c r="HL11908" s="341"/>
      <c r="HM11908" s="341"/>
      <c r="HN11908" s="341"/>
    </row>
    <row r="11909" spans="220:222" x14ac:dyDescent="0.3">
      <c r="HL11909" s="341"/>
      <c r="HM11909" s="341"/>
      <c r="HN11909" s="341"/>
    </row>
    <row r="11910" spans="220:222" x14ac:dyDescent="0.3">
      <c r="HL11910" s="341"/>
      <c r="HM11910" s="341"/>
      <c r="HN11910" s="341"/>
    </row>
    <row r="11911" spans="220:222" x14ac:dyDescent="0.3">
      <c r="HL11911" s="341"/>
      <c r="HM11911" s="341"/>
      <c r="HN11911" s="341"/>
    </row>
    <row r="11912" spans="220:222" x14ac:dyDescent="0.3">
      <c r="HL11912" s="341"/>
      <c r="HM11912" s="341"/>
      <c r="HN11912" s="341"/>
    </row>
    <row r="11913" spans="220:222" x14ac:dyDescent="0.3">
      <c r="HL11913" s="341"/>
      <c r="HM11913" s="341"/>
      <c r="HN11913" s="341"/>
    </row>
    <row r="11914" spans="220:222" x14ac:dyDescent="0.3">
      <c r="HL11914" s="341"/>
      <c r="HM11914" s="341"/>
      <c r="HN11914" s="341"/>
    </row>
    <row r="11915" spans="220:222" x14ac:dyDescent="0.3">
      <c r="HL11915" s="341"/>
      <c r="HM11915" s="341"/>
      <c r="HN11915" s="341"/>
    </row>
    <row r="11916" spans="220:222" x14ac:dyDescent="0.3">
      <c r="HL11916" s="341"/>
      <c r="HM11916" s="341"/>
      <c r="HN11916" s="341"/>
    </row>
    <row r="11917" spans="220:222" x14ac:dyDescent="0.3">
      <c r="HL11917" s="341"/>
      <c r="HM11917" s="341"/>
      <c r="HN11917" s="341"/>
    </row>
    <row r="11918" spans="220:222" x14ac:dyDescent="0.3">
      <c r="HL11918" s="341"/>
      <c r="HM11918" s="341"/>
      <c r="HN11918" s="341"/>
    </row>
    <row r="11919" spans="220:222" x14ac:dyDescent="0.3">
      <c r="HL11919" s="341"/>
      <c r="HM11919" s="341"/>
      <c r="HN11919" s="341"/>
    </row>
    <row r="11920" spans="220:222" x14ac:dyDescent="0.3">
      <c r="HL11920" s="341"/>
      <c r="HM11920" s="341"/>
      <c r="HN11920" s="341"/>
    </row>
    <row r="11921" spans="220:222" x14ac:dyDescent="0.3">
      <c r="HL11921" s="341"/>
      <c r="HM11921" s="341"/>
      <c r="HN11921" s="341"/>
    </row>
    <row r="11922" spans="220:222" x14ac:dyDescent="0.3">
      <c r="HL11922" s="341"/>
      <c r="HM11922" s="341"/>
      <c r="HN11922" s="341"/>
    </row>
    <row r="11923" spans="220:222" x14ac:dyDescent="0.3">
      <c r="HL11923" s="341"/>
      <c r="HM11923" s="341"/>
      <c r="HN11923" s="341"/>
    </row>
    <row r="11924" spans="220:222" x14ac:dyDescent="0.3">
      <c r="HL11924" s="341"/>
      <c r="HM11924" s="341"/>
      <c r="HN11924" s="341"/>
    </row>
    <row r="11925" spans="220:222" x14ac:dyDescent="0.3">
      <c r="HL11925" s="341"/>
      <c r="HM11925" s="341"/>
      <c r="HN11925" s="341"/>
    </row>
    <row r="11926" spans="220:222" x14ac:dyDescent="0.3">
      <c r="HL11926" s="341"/>
      <c r="HM11926" s="341"/>
      <c r="HN11926" s="341"/>
    </row>
    <row r="11927" spans="220:222" x14ac:dyDescent="0.3">
      <c r="HL11927" s="341"/>
      <c r="HM11927" s="341"/>
      <c r="HN11927" s="341"/>
    </row>
    <row r="11928" spans="220:222" x14ac:dyDescent="0.3">
      <c r="HL11928" s="341"/>
      <c r="HM11928" s="341"/>
      <c r="HN11928" s="341"/>
    </row>
    <row r="11929" spans="220:222" x14ac:dyDescent="0.3">
      <c r="HL11929" s="341"/>
      <c r="HM11929" s="341"/>
      <c r="HN11929" s="341"/>
    </row>
    <row r="11930" spans="220:222" x14ac:dyDescent="0.3">
      <c r="HL11930" s="341"/>
      <c r="HM11930" s="341"/>
      <c r="HN11930" s="341"/>
    </row>
    <row r="11931" spans="220:222" x14ac:dyDescent="0.3">
      <c r="HL11931" s="341"/>
      <c r="HM11931" s="341"/>
      <c r="HN11931" s="341"/>
    </row>
    <row r="11932" spans="220:222" x14ac:dyDescent="0.3">
      <c r="HL11932" s="341"/>
      <c r="HM11932" s="341"/>
      <c r="HN11932" s="341"/>
    </row>
    <row r="11933" spans="220:222" x14ac:dyDescent="0.3">
      <c r="HL11933" s="341"/>
      <c r="HM11933" s="341"/>
      <c r="HN11933" s="341"/>
    </row>
    <row r="11934" spans="220:222" x14ac:dyDescent="0.3">
      <c r="HL11934" s="341"/>
      <c r="HM11934" s="341"/>
      <c r="HN11934" s="341"/>
    </row>
    <row r="11935" spans="220:222" x14ac:dyDescent="0.3">
      <c r="HL11935" s="341"/>
      <c r="HM11935" s="341"/>
      <c r="HN11935" s="341"/>
    </row>
    <row r="11936" spans="220:222" x14ac:dyDescent="0.3">
      <c r="HL11936" s="341"/>
      <c r="HM11936" s="341"/>
      <c r="HN11936" s="341"/>
    </row>
    <row r="11937" spans="220:222" x14ac:dyDescent="0.3">
      <c r="HL11937" s="341"/>
      <c r="HM11937" s="341"/>
      <c r="HN11937" s="341"/>
    </row>
    <row r="11938" spans="220:222" x14ac:dyDescent="0.3">
      <c r="HL11938" s="341"/>
      <c r="HM11938" s="341"/>
      <c r="HN11938" s="341"/>
    </row>
    <row r="11939" spans="220:222" x14ac:dyDescent="0.3">
      <c r="HL11939" s="341"/>
      <c r="HM11939" s="341"/>
      <c r="HN11939" s="341"/>
    </row>
    <row r="11940" spans="220:222" x14ac:dyDescent="0.3">
      <c r="HL11940" s="341"/>
      <c r="HM11940" s="341"/>
      <c r="HN11940" s="341"/>
    </row>
    <row r="11941" spans="220:222" x14ac:dyDescent="0.3">
      <c r="HL11941" s="341"/>
      <c r="HM11941" s="341"/>
      <c r="HN11941" s="341"/>
    </row>
    <row r="11942" spans="220:222" x14ac:dyDescent="0.3">
      <c r="HL11942" s="341"/>
      <c r="HM11942" s="341"/>
      <c r="HN11942" s="341"/>
    </row>
    <row r="11943" spans="220:222" x14ac:dyDescent="0.3">
      <c r="HL11943" s="341"/>
      <c r="HM11943" s="341"/>
      <c r="HN11943" s="341"/>
    </row>
    <row r="11944" spans="220:222" x14ac:dyDescent="0.3">
      <c r="HL11944" s="341"/>
      <c r="HM11944" s="341"/>
      <c r="HN11944" s="341"/>
    </row>
    <row r="11945" spans="220:222" x14ac:dyDescent="0.3">
      <c r="HL11945" s="341"/>
      <c r="HM11945" s="341"/>
      <c r="HN11945" s="341"/>
    </row>
    <row r="11946" spans="220:222" x14ac:dyDescent="0.3">
      <c r="HL11946" s="341"/>
      <c r="HM11946" s="341"/>
      <c r="HN11946" s="341"/>
    </row>
    <row r="11947" spans="220:222" x14ac:dyDescent="0.3">
      <c r="HL11947" s="341"/>
      <c r="HM11947" s="341"/>
      <c r="HN11947" s="341"/>
    </row>
    <row r="11948" spans="220:222" x14ac:dyDescent="0.3">
      <c r="HL11948" s="341"/>
      <c r="HM11948" s="341"/>
      <c r="HN11948" s="341"/>
    </row>
    <row r="11949" spans="220:222" x14ac:dyDescent="0.3">
      <c r="HL11949" s="341"/>
      <c r="HM11949" s="341"/>
      <c r="HN11949" s="341"/>
    </row>
    <row r="11950" spans="220:222" x14ac:dyDescent="0.3">
      <c r="HL11950" s="341"/>
      <c r="HM11950" s="341"/>
      <c r="HN11950" s="341"/>
    </row>
    <row r="11951" spans="220:222" x14ac:dyDescent="0.3">
      <c r="HL11951" s="341"/>
      <c r="HM11951" s="341"/>
      <c r="HN11951" s="341"/>
    </row>
    <row r="11952" spans="220:222" x14ac:dyDescent="0.3">
      <c r="HL11952" s="341"/>
      <c r="HM11952" s="341"/>
      <c r="HN11952" s="341"/>
    </row>
    <row r="11953" spans="220:222" x14ac:dyDescent="0.3">
      <c r="HL11953" s="341"/>
      <c r="HM11953" s="341"/>
      <c r="HN11953" s="341"/>
    </row>
    <row r="11954" spans="220:222" x14ac:dyDescent="0.3">
      <c r="HL11954" s="341"/>
      <c r="HM11954" s="341"/>
      <c r="HN11954" s="341"/>
    </row>
    <row r="11955" spans="220:222" x14ac:dyDescent="0.3">
      <c r="HL11955" s="341"/>
      <c r="HM11955" s="341"/>
      <c r="HN11955" s="341"/>
    </row>
    <row r="11956" spans="220:222" x14ac:dyDescent="0.3">
      <c r="HL11956" s="341"/>
      <c r="HM11956" s="341"/>
      <c r="HN11956" s="341"/>
    </row>
    <row r="11957" spans="220:222" x14ac:dyDescent="0.3">
      <c r="HL11957" s="341"/>
      <c r="HM11957" s="341"/>
      <c r="HN11957" s="341"/>
    </row>
    <row r="11958" spans="220:222" x14ac:dyDescent="0.3">
      <c r="HL11958" s="341"/>
      <c r="HM11958" s="341"/>
      <c r="HN11958" s="341"/>
    </row>
    <row r="11959" spans="220:222" x14ac:dyDescent="0.3">
      <c r="HL11959" s="341"/>
      <c r="HM11959" s="341"/>
      <c r="HN11959" s="341"/>
    </row>
    <row r="11960" spans="220:222" x14ac:dyDescent="0.3">
      <c r="HL11960" s="341"/>
      <c r="HM11960" s="341"/>
      <c r="HN11960" s="341"/>
    </row>
    <row r="11961" spans="220:222" x14ac:dyDescent="0.3">
      <c r="HL11961" s="341"/>
      <c r="HM11961" s="341"/>
      <c r="HN11961" s="341"/>
    </row>
    <row r="11962" spans="220:222" x14ac:dyDescent="0.3">
      <c r="HL11962" s="341"/>
      <c r="HM11962" s="341"/>
      <c r="HN11962" s="341"/>
    </row>
    <row r="11963" spans="220:222" x14ac:dyDescent="0.3">
      <c r="HL11963" s="341"/>
      <c r="HM11963" s="341"/>
      <c r="HN11963" s="341"/>
    </row>
    <row r="11964" spans="220:222" x14ac:dyDescent="0.3">
      <c r="HL11964" s="341"/>
      <c r="HM11964" s="341"/>
      <c r="HN11964" s="341"/>
    </row>
    <row r="11965" spans="220:222" x14ac:dyDescent="0.3">
      <c r="HL11965" s="341"/>
      <c r="HM11965" s="341"/>
      <c r="HN11965" s="341"/>
    </row>
    <row r="11966" spans="220:222" x14ac:dyDescent="0.3">
      <c r="HL11966" s="341"/>
      <c r="HM11966" s="341"/>
      <c r="HN11966" s="341"/>
    </row>
    <row r="11967" spans="220:222" x14ac:dyDescent="0.3">
      <c r="HL11967" s="341"/>
      <c r="HM11967" s="341"/>
      <c r="HN11967" s="341"/>
    </row>
    <row r="11968" spans="220:222" x14ac:dyDescent="0.3">
      <c r="HL11968" s="341"/>
      <c r="HM11968" s="341"/>
      <c r="HN11968" s="341"/>
    </row>
    <row r="11969" spans="220:222" x14ac:dyDescent="0.3">
      <c r="HL11969" s="341"/>
      <c r="HM11969" s="341"/>
      <c r="HN11969" s="341"/>
    </row>
    <row r="11970" spans="220:222" x14ac:dyDescent="0.3">
      <c r="HL11970" s="341"/>
      <c r="HM11970" s="341"/>
      <c r="HN11970" s="341"/>
    </row>
    <row r="11971" spans="220:222" x14ac:dyDescent="0.3">
      <c r="HL11971" s="341"/>
      <c r="HM11971" s="341"/>
      <c r="HN11971" s="341"/>
    </row>
    <row r="11972" spans="220:222" x14ac:dyDescent="0.3">
      <c r="HL11972" s="341"/>
      <c r="HM11972" s="341"/>
      <c r="HN11972" s="341"/>
    </row>
    <row r="11973" spans="220:222" x14ac:dyDescent="0.3">
      <c r="HL11973" s="341"/>
      <c r="HM11973" s="341"/>
      <c r="HN11973" s="341"/>
    </row>
    <row r="11974" spans="220:222" x14ac:dyDescent="0.3">
      <c r="HL11974" s="341"/>
      <c r="HM11974" s="341"/>
      <c r="HN11974" s="341"/>
    </row>
    <row r="11975" spans="220:222" x14ac:dyDescent="0.3">
      <c r="HL11975" s="341"/>
      <c r="HM11975" s="341"/>
      <c r="HN11975" s="341"/>
    </row>
    <row r="11976" spans="220:222" x14ac:dyDescent="0.3">
      <c r="HL11976" s="341"/>
      <c r="HM11976" s="341"/>
      <c r="HN11976" s="341"/>
    </row>
    <row r="11977" spans="220:222" x14ac:dyDescent="0.3">
      <c r="HL11977" s="341"/>
      <c r="HM11977" s="341"/>
      <c r="HN11977" s="341"/>
    </row>
    <row r="11978" spans="220:222" x14ac:dyDescent="0.3">
      <c r="HL11978" s="341"/>
      <c r="HM11978" s="341"/>
      <c r="HN11978" s="341"/>
    </row>
    <row r="11979" spans="220:222" x14ac:dyDescent="0.3">
      <c r="HL11979" s="341"/>
      <c r="HM11979" s="341"/>
      <c r="HN11979" s="341"/>
    </row>
    <row r="11980" spans="220:222" x14ac:dyDescent="0.3">
      <c r="HL11980" s="341"/>
      <c r="HM11980" s="341"/>
      <c r="HN11980" s="341"/>
    </row>
    <row r="11981" spans="220:222" x14ac:dyDescent="0.3">
      <c r="HL11981" s="341"/>
      <c r="HM11981" s="341"/>
      <c r="HN11981" s="341"/>
    </row>
    <row r="11982" spans="220:222" x14ac:dyDescent="0.3">
      <c r="HL11982" s="341"/>
      <c r="HM11982" s="341"/>
      <c r="HN11982" s="341"/>
    </row>
    <row r="11983" spans="220:222" x14ac:dyDescent="0.3">
      <c r="HL11983" s="341"/>
      <c r="HM11983" s="341"/>
      <c r="HN11983" s="341"/>
    </row>
    <row r="11984" spans="220:222" x14ac:dyDescent="0.3">
      <c r="HL11984" s="341"/>
      <c r="HM11984" s="341"/>
      <c r="HN11984" s="341"/>
    </row>
    <row r="11985" spans="220:222" x14ac:dyDescent="0.3">
      <c r="HL11985" s="341"/>
      <c r="HM11985" s="341"/>
      <c r="HN11985" s="341"/>
    </row>
    <row r="11986" spans="220:222" x14ac:dyDescent="0.3">
      <c r="HL11986" s="341"/>
      <c r="HM11986" s="341"/>
      <c r="HN11986" s="341"/>
    </row>
    <row r="11987" spans="220:222" x14ac:dyDescent="0.3">
      <c r="HL11987" s="341"/>
      <c r="HM11987" s="341"/>
      <c r="HN11987" s="341"/>
    </row>
    <row r="11988" spans="220:222" x14ac:dyDescent="0.3">
      <c r="HL11988" s="341"/>
      <c r="HM11988" s="341"/>
      <c r="HN11988" s="341"/>
    </row>
    <row r="11989" spans="220:222" x14ac:dyDescent="0.3">
      <c r="HL11989" s="341"/>
      <c r="HM11989" s="341"/>
      <c r="HN11989" s="341"/>
    </row>
    <row r="11990" spans="220:222" x14ac:dyDescent="0.3">
      <c r="HL11990" s="341"/>
      <c r="HM11990" s="341"/>
      <c r="HN11990" s="341"/>
    </row>
    <row r="11991" spans="220:222" x14ac:dyDescent="0.3">
      <c r="HL11991" s="341"/>
      <c r="HM11991" s="341"/>
      <c r="HN11991" s="341"/>
    </row>
    <row r="11992" spans="220:222" x14ac:dyDescent="0.3">
      <c r="HL11992" s="341"/>
      <c r="HM11992" s="341"/>
      <c r="HN11992" s="341"/>
    </row>
    <row r="11993" spans="220:222" x14ac:dyDescent="0.3">
      <c r="HL11993" s="341"/>
      <c r="HM11993" s="341"/>
      <c r="HN11993" s="341"/>
    </row>
    <row r="11994" spans="220:222" x14ac:dyDescent="0.3">
      <c r="HL11994" s="341"/>
      <c r="HM11994" s="341"/>
      <c r="HN11994" s="341"/>
    </row>
    <row r="11995" spans="220:222" x14ac:dyDescent="0.3">
      <c r="HL11995" s="341"/>
      <c r="HM11995" s="341"/>
      <c r="HN11995" s="341"/>
    </row>
    <row r="11996" spans="220:222" x14ac:dyDescent="0.3">
      <c r="HL11996" s="341"/>
      <c r="HM11996" s="341"/>
      <c r="HN11996" s="341"/>
    </row>
    <row r="11997" spans="220:222" x14ac:dyDescent="0.3">
      <c r="HL11997" s="341"/>
      <c r="HM11997" s="341"/>
      <c r="HN11997" s="341"/>
    </row>
    <row r="11998" spans="220:222" x14ac:dyDescent="0.3">
      <c r="HL11998" s="341"/>
      <c r="HM11998" s="341"/>
      <c r="HN11998" s="341"/>
    </row>
    <row r="11999" spans="220:222" x14ac:dyDescent="0.3">
      <c r="HL11999" s="341"/>
      <c r="HM11999" s="341"/>
      <c r="HN11999" s="341"/>
    </row>
    <row r="12000" spans="220:222" x14ac:dyDescent="0.3">
      <c r="HL12000" s="341"/>
      <c r="HM12000" s="341"/>
      <c r="HN12000" s="341"/>
    </row>
    <row r="12001" spans="220:222" x14ac:dyDescent="0.3">
      <c r="HL12001" s="341"/>
      <c r="HM12001" s="341"/>
      <c r="HN12001" s="341"/>
    </row>
    <row r="12002" spans="220:222" x14ac:dyDescent="0.3">
      <c r="HL12002" s="341"/>
      <c r="HM12002" s="341"/>
      <c r="HN12002" s="341"/>
    </row>
    <row r="12003" spans="220:222" x14ac:dyDescent="0.3">
      <c r="HL12003" s="341"/>
      <c r="HM12003" s="341"/>
      <c r="HN12003" s="341"/>
    </row>
    <row r="12004" spans="220:222" x14ac:dyDescent="0.3">
      <c r="HL12004" s="341"/>
      <c r="HM12004" s="341"/>
      <c r="HN12004" s="341"/>
    </row>
    <row r="12005" spans="220:222" x14ac:dyDescent="0.3">
      <c r="HL12005" s="341"/>
      <c r="HM12005" s="341"/>
      <c r="HN12005" s="341"/>
    </row>
    <row r="12006" spans="220:222" x14ac:dyDescent="0.3">
      <c r="HL12006" s="341"/>
      <c r="HM12006" s="341"/>
      <c r="HN12006" s="341"/>
    </row>
    <row r="12007" spans="220:222" x14ac:dyDescent="0.3">
      <c r="HL12007" s="341"/>
      <c r="HM12007" s="341"/>
      <c r="HN12007" s="341"/>
    </row>
    <row r="12008" spans="220:222" x14ac:dyDescent="0.3">
      <c r="HL12008" s="341"/>
      <c r="HM12008" s="341"/>
      <c r="HN12008" s="341"/>
    </row>
    <row r="12009" spans="220:222" x14ac:dyDescent="0.3">
      <c r="HL12009" s="341"/>
      <c r="HM12009" s="341"/>
      <c r="HN12009" s="341"/>
    </row>
    <row r="12010" spans="220:222" x14ac:dyDescent="0.3">
      <c r="HL12010" s="341"/>
      <c r="HM12010" s="341"/>
      <c r="HN12010" s="341"/>
    </row>
    <row r="12011" spans="220:222" x14ac:dyDescent="0.3">
      <c r="HL12011" s="341"/>
      <c r="HM12011" s="341"/>
      <c r="HN12011" s="341"/>
    </row>
    <row r="12012" spans="220:222" x14ac:dyDescent="0.3">
      <c r="HL12012" s="341"/>
      <c r="HM12012" s="341"/>
      <c r="HN12012" s="341"/>
    </row>
    <row r="12013" spans="220:222" x14ac:dyDescent="0.3">
      <c r="HL12013" s="341"/>
      <c r="HM12013" s="341"/>
      <c r="HN12013" s="341"/>
    </row>
    <row r="12014" spans="220:222" x14ac:dyDescent="0.3">
      <c r="HL12014" s="341"/>
      <c r="HM12014" s="341"/>
      <c r="HN12014" s="341"/>
    </row>
    <row r="12015" spans="220:222" x14ac:dyDescent="0.3">
      <c r="HL12015" s="341"/>
      <c r="HM12015" s="341"/>
      <c r="HN12015" s="341"/>
    </row>
    <row r="12016" spans="220:222" x14ac:dyDescent="0.3">
      <c r="HL12016" s="341"/>
      <c r="HM12016" s="341"/>
      <c r="HN12016" s="341"/>
    </row>
    <row r="12017" spans="220:222" x14ac:dyDescent="0.3">
      <c r="HL12017" s="341"/>
      <c r="HM12017" s="341"/>
      <c r="HN12017" s="341"/>
    </row>
    <row r="12018" spans="220:222" x14ac:dyDescent="0.3">
      <c r="HL12018" s="341"/>
      <c r="HM12018" s="341"/>
      <c r="HN12018" s="341"/>
    </row>
    <row r="12019" spans="220:222" x14ac:dyDescent="0.3">
      <c r="HL12019" s="341"/>
      <c r="HM12019" s="341"/>
      <c r="HN12019" s="341"/>
    </row>
    <row r="12020" spans="220:222" x14ac:dyDescent="0.3">
      <c r="HL12020" s="341"/>
      <c r="HM12020" s="341"/>
      <c r="HN12020" s="341"/>
    </row>
    <row r="12021" spans="220:222" x14ac:dyDescent="0.3">
      <c r="HL12021" s="341"/>
      <c r="HM12021" s="341"/>
      <c r="HN12021" s="341"/>
    </row>
    <row r="12022" spans="220:222" x14ac:dyDescent="0.3">
      <c r="HL12022" s="341"/>
      <c r="HM12022" s="341"/>
      <c r="HN12022" s="341"/>
    </row>
    <row r="12023" spans="220:222" x14ac:dyDescent="0.3">
      <c r="HL12023" s="341"/>
      <c r="HM12023" s="341"/>
      <c r="HN12023" s="341"/>
    </row>
    <row r="12024" spans="220:222" x14ac:dyDescent="0.3">
      <c r="HL12024" s="341"/>
      <c r="HM12024" s="341"/>
      <c r="HN12024" s="341"/>
    </row>
    <row r="12025" spans="220:222" x14ac:dyDescent="0.3">
      <c r="HL12025" s="341"/>
      <c r="HM12025" s="341"/>
      <c r="HN12025" s="341"/>
    </row>
    <row r="12026" spans="220:222" x14ac:dyDescent="0.3">
      <c r="HL12026" s="341"/>
      <c r="HM12026" s="341"/>
      <c r="HN12026" s="341"/>
    </row>
    <row r="12027" spans="220:222" x14ac:dyDescent="0.3">
      <c r="HL12027" s="341"/>
      <c r="HM12027" s="341"/>
      <c r="HN12027" s="341"/>
    </row>
    <row r="12028" spans="220:222" x14ac:dyDescent="0.3">
      <c r="HL12028" s="341"/>
      <c r="HM12028" s="341"/>
      <c r="HN12028" s="341"/>
    </row>
    <row r="12029" spans="220:222" x14ac:dyDescent="0.3">
      <c r="HL12029" s="341"/>
      <c r="HM12029" s="341"/>
      <c r="HN12029" s="341"/>
    </row>
    <row r="12030" spans="220:222" x14ac:dyDescent="0.3">
      <c r="HL12030" s="341"/>
      <c r="HM12030" s="341"/>
      <c r="HN12030" s="341"/>
    </row>
    <row r="12031" spans="220:222" x14ac:dyDescent="0.3">
      <c r="HL12031" s="341"/>
      <c r="HM12031" s="341"/>
      <c r="HN12031" s="341"/>
    </row>
    <row r="12032" spans="220:222" x14ac:dyDescent="0.3">
      <c r="HL12032" s="341"/>
      <c r="HM12032" s="341"/>
      <c r="HN12032" s="341"/>
    </row>
    <row r="12033" spans="220:222" x14ac:dyDescent="0.3">
      <c r="HL12033" s="341"/>
      <c r="HM12033" s="341"/>
      <c r="HN12033" s="341"/>
    </row>
    <row r="12034" spans="220:222" x14ac:dyDescent="0.3">
      <c r="HL12034" s="341"/>
      <c r="HM12034" s="341"/>
      <c r="HN12034" s="341"/>
    </row>
    <row r="12035" spans="220:222" x14ac:dyDescent="0.3">
      <c r="HL12035" s="341"/>
      <c r="HM12035" s="341"/>
      <c r="HN12035" s="341"/>
    </row>
    <row r="12036" spans="220:222" x14ac:dyDescent="0.3">
      <c r="HL12036" s="341"/>
      <c r="HM12036" s="341"/>
      <c r="HN12036" s="341"/>
    </row>
    <row r="12037" spans="220:222" x14ac:dyDescent="0.3">
      <c r="HL12037" s="341"/>
      <c r="HM12037" s="341"/>
      <c r="HN12037" s="341"/>
    </row>
    <row r="12038" spans="220:222" x14ac:dyDescent="0.3">
      <c r="HL12038" s="341"/>
      <c r="HM12038" s="341"/>
      <c r="HN12038" s="341"/>
    </row>
    <row r="12039" spans="220:222" x14ac:dyDescent="0.3">
      <c r="HL12039" s="341"/>
      <c r="HM12039" s="341"/>
      <c r="HN12039" s="341"/>
    </row>
    <row r="12040" spans="220:222" x14ac:dyDescent="0.3">
      <c r="HL12040" s="341"/>
      <c r="HM12040" s="341"/>
      <c r="HN12040" s="341"/>
    </row>
    <row r="12041" spans="220:222" x14ac:dyDescent="0.3">
      <c r="HL12041" s="341"/>
      <c r="HM12041" s="341"/>
      <c r="HN12041" s="341"/>
    </row>
    <row r="12042" spans="220:222" x14ac:dyDescent="0.3">
      <c r="HL12042" s="341"/>
      <c r="HM12042" s="341"/>
      <c r="HN12042" s="341"/>
    </row>
    <row r="12043" spans="220:222" x14ac:dyDescent="0.3">
      <c r="HL12043" s="341"/>
      <c r="HM12043" s="341"/>
      <c r="HN12043" s="341"/>
    </row>
    <row r="12044" spans="220:222" x14ac:dyDescent="0.3">
      <c r="HL12044" s="341"/>
      <c r="HM12044" s="341"/>
      <c r="HN12044" s="341"/>
    </row>
    <row r="12045" spans="220:222" x14ac:dyDescent="0.3">
      <c r="HL12045" s="341"/>
      <c r="HM12045" s="341"/>
      <c r="HN12045" s="341"/>
    </row>
    <row r="12046" spans="220:222" x14ac:dyDescent="0.3">
      <c r="HL12046" s="341"/>
      <c r="HM12046" s="341"/>
      <c r="HN12046" s="341"/>
    </row>
    <row r="12047" spans="220:222" x14ac:dyDescent="0.3">
      <c r="HL12047" s="341"/>
      <c r="HM12047" s="341"/>
      <c r="HN12047" s="341"/>
    </row>
    <row r="12048" spans="220:222" x14ac:dyDescent="0.3">
      <c r="HL12048" s="341"/>
      <c r="HM12048" s="341"/>
      <c r="HN12048" s="341"/>
    </row>
    <row r="12049" spans="220:222" x14ac:dyDescent="0.3">
      <c r="HL12049" s="341"/>
      <c r="HM12049" s="341"/>
      <c r="HN12049" s="341"/>
    </row>
    <row r="12050" spans="220:222" x14ac:dyDescent="0.3">
      <c r="HL12050" s="341"/>
      <c r="HM12050" s="341"/>
      <c r="HN12050" s="341"/>
    </row>
    <row r="12051" spans="220:222" x14ac:dyDescent="0.3">
      <c r="HL12051" s="341"/>
      <c r="HM12051" s="341"/>
      <c r="HN12051" s="341"/>
    </row>
    <row r="12052" spans="220:222" x14ac:dyDescent="0.3">
      <c r="HL12052" s="341"/>
      <c r="HM12052" s="341"/>
      <c r="HN12052" s="341"/>
    </row>
    <row r="12053" spans="220:222" x14ac:dyDescent="0.3">
      <c r="HL12053" s="341"/>
      <c r="HM12053" s="341"/>
      <c r="HN12053" s="341"/>
    </row>
    <row r="12054" spans="220:222" x14ac:dyDescent="0.3">
      <c r="HL12054" s="341"/>
      <c r="HM12054" s="341"/>
      <c r="HN12054" s="341"/>
    </row>
    <row r="12055" spans="220:222" x14ac:dyDescent="0.3">
      <c r="HL12055" s="341"/>
      <c r="HM12055" s="341"/>
      <c r="HN12055" s="341"/>
    </row>
    <row r="12056" spans="220:222" x14ac:dyDescent="0.3">
      <c r="HL12056" s="341"/>
      <c r="HM12056" s="341"/>
      <c r="HN12056" s="341"/>
    </row>
    <row r="12057" spans="220:222" x14ac:dyDescent="0.3">
      <c r="HL12057" s="341"/>
      <c r="HM12057" s="341"/>
      <c r="HN12057" s="341"/>
    </row>
    <row r="12058" spans="220:222" x14ac:dyDescent="0.3">
      <c r="HL12058" s="341"/>
      <c r="HM12058" s="341"/>
      <c r="HN12058" s="341"/>
    </row>
    <row r="12059" spans="220:222" x14ac:dyDescent="0.3">
      <c r="HL12059" s="341"/>
      <c r="HM12059" s="341"/>
      <c r="HN12059" s="341"/>
    </row>
    <row r="12060" spans="220:222" x14ac:dyDescent="0.3">
      <c r="HL12060" s="341"/>
      <c r="HM12060" s="341"/>
      <c r="HN12060" s="341"/>
    </row>
    <row r="12061" spans="220:222" x14ac:dyDescent="0.3">
      <c r="HL12061" s="341"/>
      <c r="HM12061" s="341"/>
      <c r="HN12061" s="341"/>
    </row>
    <row r="12062" spans="220:222" x14ac:dyDescent="0.3">
      <c r="HL12062" s="341"/>
      <c r="HM12062" s="341"/>
      <c r="HN12062" s="341"/>
    </row>
    <row r="12063" spans="220:222" x14ac:dyDescent="0.3">
      <c r="HL12063" s="341"/>
      <c r="HM12063" s="341"/>
      <c r="HN12063" s="341"/>
    </row>
    <row r="12064" spans="220:222" x14ac:dyDescent="0.3">
      <c r="HL12064" s="341"/>
      <c r="HM12064" s="341"/>
      <c r="HN12064" s="341"/>
    </row>
    <row r="12065" spans="220:222" x14ac:dyDescent="0.3">
      <c r="HL12065" s="341"/>
      <c r="HM12065" s="341"/>
      <c r="HN12065" s="341"/>
    </row>
    <row r="12066" spans="220:222" x14ac:dyDescent="0.3">
      <c r="HL12066" s="341"/>
      <c r="HM12066" s="341"/>
      <c r="HN12066" s="341"/>
    </row>
    <row r="12067" spans="220:222" x14ac:dyDescent="0.3">
      <c r="HL12067" s="341"/>
      <c r="HM12067" s="341"/>
      <c r="HN12067" s="341"/>
    </row>
    <row r="12068" spans="220:222" x14ac:dyDescent="0.3">
      <c r="HL12068" s="341"/>
      <c r="HM12068" s="341"/>
      <c r="HN12068" s="341"/>
    </row>
    <row r="12069" spans="220:222" x14ac:dyDescent="0.3">
      <c r="HL12069" s="341"/>
      <c r="HM12069" s="341"/>
      <c r="HN12069" s="341"/>
    </row>
    <row r="12070" spans="220:222" x14ac:dyDescent="0.3">
      <c r="HL12070" s="341"/>
      <c r="HM12070" s="341"/>
      <c r="HN12070" s="341"/>
    </row>
    <row r="12071" spans="220:222" x14ac:dyDescent="0.3">
      <c r="HL12071" s="341"/>
      <c r="HM12071" s="341"/>
      <c r="HN12071" s="341"/>
    </row>
    <row r="12072" spans="220:222" x14ac:dyDescent="0.3">
      <c r="HL12072" s="341"/>
      <c r="HM12072" s="341"/>
      <c r="HN12072" s="341"/>
    </row>
    <row r="12073" spans="220:222" x14ac:dyDescent="0.3">
      <c r="HL12073" s="341"/>
      <c r="HM12073" s="341"/>
      <c r="HN12073" s="341"/>
    </row>
    <row r="12074" spans="220:222" x14ac:dyDescent="0.3">
      <c r="HL12074" s="341"/>
      <c r="HM12074" s="341"/>
      <c r="HN12074" s="341"/>
    </row>
    <row r="12075" spans="220:222" x14ac:dyDescent="0.3">
      <c r="HL12075" s="341"/>
      <c r="HM12075" s="341"/>
      <c r="HN12075" s="341"/>
    </row>
    <row r="12076" spans="220:222" x14ac:dyDescent="0.3">
      <c r="HL12076" s="341"/>
      <c r="HM12076" s="341"/>
      <c r="HN12076" s="341"/>
    </row>
    <row r="12077" spans="220:222" x14ac:dyDescent="0.3">
      <c r="HL12077" s="341"/>
      <c r="HM12077" s="341"/>
      <c r="HN12077" s="341"/>
    </row>
    <row r="12078" spans="220:222" x14ac:dyDescent="0.3">
      <c r="HL12078" s="341"/>
      <c r="HM12078" s="341"/>
      <c r="HN12078" s="341"/>
    </row>
    <row r="12079" spans="220:222" x14ac:dyDescent="0.3">
      <c r="HL12079" s="341"/>
      <c r="HM12079" s="341"/>
      <c r="HN12079" s="341"/>
    </row>
    <row r="12080" spans="220:222" x14ac:dyDescent="0.3">
      <c r="HL12080" s="341"/>
      <c r="HM12080" s="341"/>
      <c r="HN12080" s="341"/>
    </row>
    <row r="12081" spans="220:222" x14ac:dyDescent="0.3">
      <c r="HL12081" s="341"/>
      <c r="HM12081" s="341"/>
      <c r="HN12081" s="341"/>
    </row>
    <row r="12082" spans="220:222" x14ac:dyDescent="0.3">
      <c r="HL12082" s="341"/>
      <c r="HM12082" s="341"/>
      <c r="HN12082" s="341"/>
    </row>
    <row r="12083" spans="220:222" x14ac:dyDescent="0.3">
      <c r="HL12083" s="341"/>
      <c r="HM12083" s="341"/>
      <c r="HN12083" s="341"/>
    </row>
    <row r="12084" spans="220:222" x14ac:dyDescent="0.3">
      <c r="HL12084" s="341"/>
      <c r="HM12084" s="341"/>
      <c r="HN12084" s="341"/>
    </row>
    <row r="12085" spans="220:222" x14ac:dyDescent="0.3">
      <c r="HL12085" s="341"/>
      <c r="HM12085" s="341"/>
      <c r="HN12085" s="341"/>
    </row>
    <row r="12086" spans="220:222" x14ac:dyDescent="0.3">
      <c r="HL12086" s="341"/>
      <c r="HM12086" s="341"/>
      <c r="HN12086" s="341"/>
    </row>
    <row r="12087" spans="220:222" x14ac:dyDescent="0.3">
      <c r="HL12087" s="341"/>
      <c r="HM12087" s="341"/>
      <c r="HN12087" s="341"/>
    </row>
    <row r="12088" spans="220:222" x14ac:dyDescent="0.3">
      <c r="HL12088" s="341"/>
      <c r="HM12088" s="341"/>
      <c r="HN12088" s="341"/>
    </row>
    <row r="12089" spans="220:222" x14ac:dyDescent="0.3">
      <c r="HL12089" s="341"/>
      <c r="HM12089" s="341"/>
      <c r="HN12089" s="341"/>
    </row>
    <row r="12090" spans="220:222" x14ac:dyDescent="0.3">
      <c r="HL12090" s="341"/>
      <c r="HM12090" s="341"/>
      <c r="HN12090" s="341"/>
    </row>
    <row r="12091" spans="220:222" x14ac:dyDescent="0.3">
      <c r="HL12091" s="341"/>
      <c r="HM12091" s="341"/>
      <c r="HN12091" s="341"/>
    </row>
    <row r="12092" spans="220:222" x14ac:dyDescent="0.3">
      <c r="HL12092" s="341"/>
      <c r="HM12092" s="341"/>
      <c r="HN12092" s="341"/>
    </row>
    <row r="12093" spans="220:222" x14ac:dyDescent="0.3">
      <c r="HL12093" s="341"/>
      <c r="HM12093" s="341"/>
      <c r="HN12093" s="341"/>
    </row>
    <row r="12094" spans="220:222" x14ac:dyDescent="0.3">
      <c r="HL12094" s="341"/>
      <c r="HM12094" s="341"/>
      <c r="HN12094" s="341"/>
    </row>
    <row r="12095" spans="220:222" x14ac:dyDescent="0.3">
      <c r="HL12095" s="341"/>
      <c r="HM12095" s="341"/>
      <c r="HN12095" s="341"/>
    </row>
    <row r="12096" spans="220:222" x14ac:dyDescent="0.3">
      <c r="HL12096" s="341"/>
      <c r="HM12096" s="341"/>
      <c r="HN12096" s="341"/>
    </row>
    <row r="12097" spans="220:222" x14ac:dyDescent="0.3">
      <c r="HL12097" s="341"/>
      <c r="HM12097" s="341"/>
      <c r="HN12097" s="341"/>
    </row>
    <row r="12098" spans="220:222" x14ac:dyDescent="0.3">
      <c r="HL12098" s="341"/>
      <c r="HM12098" s="341"/>
      <c r="HN12098" s="341"/>
    </row>
    <row r="12099" spans="220:222" x14ac:dyDescent="0.3">
      <c r="HL12099" s="341"/>
      <c r="HM12099" s="341"/>
      <c r="HN12099" s="341"/>
    </row>
    <row r="12100" spans="220:222" x14ac:dyDescent="0.3">
      <c r="HL12100" s="341"/>
      <c r="HM12100" s="341"/>
      <c r="HN12100" s="341"/>
    </row>
    <row r="12101" spans="220:222" x14ac:dyDescent="0.3">
      <c r="HL12101" s="341"/>
      <c r="HM12101" s="341"/>
      <c r="HN12101" s="341"/>
    </row>
    <row r="12102" spans="220:222" x14ac:dyDescent="0.3">
      <c r="HL12102" s="341"/>
      <c r="HM12102" s="341"/>
      <c r="HN12102" s="341"/>
    </row>
    <row r="12103" spans="220:222" x14ac:dyDescent="0.3">
      <c r="HL12103" s="341"/>
      <c r="HM12103" s="341"/>
      <c r="HN12103" s="341"/>
    </row>
    <row r="12104" spans="220:222" x14ac:dyDescent="0.3">
      <c r="HL12104" s="341"/>
      <c r="HM12104" s="341"/>
      <c r="HN12104" s="341"/>
    </row>
    <row r="12105" spans="220:222" x14ac:dyDescent="0.3">
      <c r="HL12105" s="341"/>
      <c r="HM12105" s="341"/>
      <c r="HN12105" s="341"/>
    </row>
    <row r="12106" spans="220:222" x14ac:dyDescent="0.3">
      <c r="HL12106" s="341"/>
      <c r="HM12106" s="341"/>
      <c r="HN12106" s="341"/>
    </row>
    <row r="12107" spans="220:222" x14ac:dyDescent="0.3">
      <c r="HL12107" s="341"/>
      <c r="HM12107" s="341"/>
      <c r="HN12107" s="341"/>
    </row>
    <row r="12108" spans="220:222" x14ac:dyDescent="0.3">
      <c r="HL12108" s="341"/>
      <c r="HM12108" s="341"/>
      <c r="HN12108" s="341"/>
    </row>
    <row r="12109" spans="220:222" x14ac:dyDescent="0.3">
      <c r="HL12109" s="341"/>
      <c r="HM12109" s="341"/>
      <c r="HN12109" s="341"/>
    </row>
    <row r="12110" spans="220:222" x14ac:dyDescent="0.3">
      <c r="HL12110" s="341"/>
      <c r="HM12110" s="341"/>
      <c r="HN12110" s="341"/>
    </row>
    <row r="12111" spans="220:222" x14ac:dyDescent="0.3">
      <c r="HL12111" s="341"/>
      <c r="HM12111" s="341"/>
      <c r="HN12111" s="341"/>
    </row>
    <row r="12112" spans="220:222" x14ac:dyDescent="0.3">
      <c r="HL12112" s="341"/>
      <c r="HM12112" s="341"/>
      <c r="HN12112" s="341"/>
    </row>
    <row r="12113" spans="220:222" x14ac:dyDescent="0.3">
      <c r="HL12113" s="341"/>
      <c r="HM12113" s="341"/>
      <c r="HN12113" s="341"/>
    </row>
    <row r="12114" spans="220:222" x14ac:dyDescent="0.3">
      <c r="HL12114" s="341"/>
      <c r="HM12114" s="341"/>
      <c r="HN12114" s="341"/>
    </row>
    <row r="12115" spans="220:222" x14ac:dyDescent="0.3">
      <c r="HL12115" s="341"/>
      <c r="HM12115" s="341"/>
      <c r="HN12115" s="341"/>
    </row>
    <row r="12116" spans="220:222" x14ac:dyDescent="0.3">
      <c r="HL12116" s="341"/>
      <c r="HM12116" s="341"/>
      <c r="HN12116" s="341"/>
    </row>
    <row r="12117" spans="220:222" x14ac:dyDescent="0.3">
      <c r="HL12117" s="341"/>
      <c r="HM12117" s="341"/>
      <c r="HN12117" s="341"/>
    </row>
    <row r="12118" spans="220:222" x14ac:dyDescent="0.3">
      <c r="HL12118" s="341"/>
      <c r="HM12118" s="341"/>
      <c r="HN12118" s="341"/>
    </row>
    <row r="12119" spans="220:222" x14ac:dyDescent="0.3">
      <c r="HL12119" s="341"/>
      <c r="HM12119" s="341"/>
      <c r="HN12119" s="341"/>
    </row>
    <row r="12120" spans="220:222" x14ac:dyDescent="0.3">
      <c r="HL12120" s="341"/>
      <c r="HM12120" s="341"/>
      <c r="HN12120" s="341"/>
    </row>
    <row r="12121" spans="220:222" x14ac:dyDescent="0.3">
      <c r="HL12121" s="341"/>
      <c r="HM12121" s="341"/>
      <c r="HN12121" s="341"/>
    </row>
    <row r="12122" spans="220:222" x14ac:dyDescent="0.3">
      <c r="HL12122" s="341"/>
      <c r="HM12122" s="341"/>
      <c r="HN12122" s="341"/>
    </row>
    <row r="12123" spans="220:222" x14ac:dyDescent="0.3">
      <c r="HL12123" s="341"/>
      <c r="HM12123" s="341"/>
      <c r="HN12123" s="341"/>
    </row>
    <row r="12124" spans="220:222" x14ac:dyDescent="0.3">
      <c r="HL12124" s="341"/>
      <c r="HM12124" s="341"/>
      <c r="HN12124" s="341"/>
    </row>
    <row r="12125" spans="220:222" x14ac:dyDescent="0.3">
      <c r="HL12125" s="341"/>
      <c r="HM12125" s="341"/>
      <c r="HN12125" s="341"/>
    </row>
    <row r="12126" spans="220:222" x14ac:dyDescent="0.3">
      <c r="HL12126" s="341"/>
      <c r="HM12126" s="341"/>
      <c r="HN12126" s="341"/>
    </row>
    <row r="12127" spans="220:222" x14ac:dyDescent="0.3">
      <c r="HL12127" s="341"/>
      <c r="HM12127" s="341"/>
      <c r="HN12127" s="341"/>
    </row>
    <row r="12128" spans="220:222" x14ac:dyDescent="0.3">
      <c r="HL12128" s="341"/>
      <c r="HM12128" s="341"/>
      <c r="HN12128" s="341"/>
    </row>
    <row r="12129" spans="220:222" x14ac:dyDescent="0.3">
      <c r="HL12129" s="341"/>
      <c r="HM12129" s="341"/>
      <c r="HN12129" s="341"/>
    </row>
    <row r="12130" spans="220:222" x14ac:dyDescent="0.3">
      <c r="HL12130" s="341"/>
      <c r="HM12130" s="341"/>
      <c r="HN12130" s="341"/>
    </row>
    <row r="12131" spans="220:222" x14ac:dyDescent="0.3">
      <c r="HL12131" s="341"/>
      <c r="HM12131" s="341"/>
      <c r="HN12131" s="341"/>
    </row>
    <row r="12132" spans="220:222" x14ac:dyDescent="0.3">
      <c r="HL12132" s="341"/>
      <c r="HM12132" s="341"/>
      <c r="HN12132" s="341"/>
    </row>
    <row r="12133" spans="220:222" x14ac:dyDescent="0.3">
      <c r="HL12133" s="341"/>
      <c r="HM12133" s="341"/>
      <c r="HN12133" s="341"/>
    </row>
    <row r="12134" spans="220:222" x14ac:dyDescent="0.3">
      <c r="HL12134" s="341"/>
      <c r="HM12134" s="341"/>
      <c r="HN12134" s="341"/>
    </row>
    <row r="12135" spans="220:222" x14ac:dyDescent="0.3">
      <c r="HL12135" s="341"/>
      <c r="HM12135" s="341"/>
      <c r="HN12135" s="341"/>
    </row>
    <row r="12136" spans="220:222" x14ac:dyDescent="0.3">
      <c r="HL12136" s="341"/>
      <c r="HM12136" s="341"/>
      <c r="HN12136" s="341"/>
    </row>
    <row r="12137" spans="220:222" x14ac:dyDescent="0.3">
      <c r="HL12137" s="341"/>
      <c r="HM12137" s="341"/>
      <c r="HN12137" s="341"/>
    </row>
    <row r="12138" spans="220:222" x14ac:dyDescent="0.3">
      <c r="HL12138" s="341"/>
      <c r="HM12138" s="341"/>
      <c r="HN12138" s="341"/>
    </row>
    <row r="12139" spans="220:222" x14ac:dyDescent="0.3">
      <c r="HL12139" s="341"/>
      <c r="HM12139" s="341"/>
      <c r="HN12139" s="341"/>
    </row>
    <row r="12140" spans="220:222" x14ac:dyDescent="0.3">
      <c r="HL12140" s="341"/>
      <c r="HM12140" s="341"/>
      <c r="HN12140" s="341"/>
    </row>
    <row r="12141" spans="220:222" x14ac:dyDescent="0.3">
      <c r="HL12141" s="341"/>
      <c r="HM12141" s="341"/>
      <c r="HN12141" s="341"/>
    </row>
    <row r="12142" spans="220:222" x14ac:dyDescent="0.3">
      <c r="HL12142" s="341"/>
      <c r="HM12142" s="341"/>
      <c r="HN12142" s="341"/>
    </row>
    <row r="12143" spans="220:222" x14ac:dyDescent="0.3">
      <c r="HL12143" s="341"/>
      <c r="HM12143" s="341"/>
      <c r="HN12143" s="341"/>
    </row>
    <row r="12144" spans="220:222" x14ac:dyDescent="0.3">
      <c r="HL12144" s="341"/>
      <c r="HM12144" s="341"/>
      <c r="HN12144" s="341"/>
    </row>
    <row r="12145" spans="220:222" x14ac:dyDescent="0.3">
      <c r="HL12145" s="341"/>
      <c r="HM12145" s="341"/>
      <c r="HN12145" s="341"/>
    </row>
    <row r="12146" spans="220:222" x14ac:dyDescent="0.3">
      <c r="HL12146" s="341"/>
      <c r="HM12146" s="341"/>
      <c r="HN12146" s="341"/>
    </row>
    <row r="12147" spans="220:222" x14ac:dyDescent="0.3">
      <c r="HL12147" s="341"/>
      <c r="HM12147" s="341"/>
      <c r="HN12147" s="341"/>
    </row>
    <row r="12148" spans="220:222" x14ac:dyDescent="0.3">
      <c r="HL12148" s="341"/>
      <c r="HM12148" s="341"/>
      <c r="HN12148" s="341"/>
    </row>
    <row r="12149" spans="220:222" x14ac:dyDescent="0.3">
      <c r="HL12149" s="341"/>
      <c r="HM12149" s="341"/>
      <c r="HN12149" s="341"/>
    </row>
    <row r="12150" spans="220:222" x14ac:dyDescent="0.3">
      <c r="HL12150" s="341"/>
      <c r="HM12150" s="341"/>
      <c r="HN12150" s="341"/>
    </row>
    <row r="12151" spans="220:222" x14ac:dyDescent="0.3">
      <c r="HL12151" s="341"/>
      <c r="HM12151" s="341"/>
      <c r="HN12151" s="341"/>
    </row>
    <row r="12152" spans="220:222" x14ac:dyDescent="0.3">
      <c r="HL12152" s="341"/>
      <c r="HM12152" s="341"/>
      <c r="HN12152" s="341"/>
    </row>
    <row r="12153" spans="220:222" x14ac:dyDescent="0.3">
      <c r="HL12153" s="341"/>
      <c r="HM12153" s="341"/>
      <c r="HN12153" s="341"/>
    </row>
    <row r="12154" spans="220:222" x14ac:dyDescent="0.3">
      <c r="HL12154" s="341"/>
      <c r="HM12154" s="341"/>
      <c r="HN12154" s="341"/>
    </row>
    <row r="12155" spans="220:222" x14ac:dyDescent="0.3">
      <c r="HL12155" s="341"/>
      <c r="HM12155" s="341"/>
      <c r="HN12155" s="341"/>
    </row>
    <row r="12156" spans="220:222" x14ac:dyDescent="0.3">
      <c r="HL12156" s="341"/>
      <c r="HM12156" s="341"/>
      <c r="HN12156" s="341"/>
    </row>
    <row r="12157" spans="220:222" x14ac:dyDescent="0.3">
      <c r="HL12157" s="341"/>
      <c r="HM12157" s="341"/>
      <c r="HN12157" s="341"/>
    </row>
    <row r="12158" spans="220:222" x14ac:dyDescent="0.3">
      <c r="HL12158" s="341"/>
      <c r="HM12158" s="341"/>
      <c r="HN12158" s="341"/>
    </row>
    <row r="12159" spans="220:222" x14ac:dyDescent="0.3">
      <c r="HL12159" s="341"/>
      <c r="HM12159" s="341"/>
      <c r="HN12159" s="341"/>
    </row>
    <row r="12160" spans="220:222" x14ac:dyDescent="0.3">
      <c r="HL12160" s="341"/>
      <c r="HM12160" s="341"/>
      <c r="HN12160" s="341"/>
    </row>
    <row r="12161" spans="220:222" x14ac:dyDescent="0.3">
      <c r="HL12161" s="341"/>
      <c r="HM12161" s="341"/>
      <c r="HN12161" s="341"/>
    </row>
    <row r="12162" spans="220:222" x14ac:dyDescent="0.3">
      <c r="HL12162" s="341"/>
      <c r="HM12162" s="341"/>
      <c r="HN12162" s="341"/>
    </row>
    <row r="12163" spans="220:222" x14ac:dyDescent="0.3">
      <c r="HL12163" s="341"/>
      <c r="HM12163" s="341"/>
      <c r="HN12163" s="341"/>
    </row>
    <row r="12164" spans="220:222" x14ac:dyDescent="0.3">
      <c r="HL12164" s="341"/>
      <c r="HM12164" s="341"/>
      <c r="HN12164" s="341"/>
    </row>
    <row r="12165" spans="220:222" x14ac:dyDescent="0.3">
      <c r="HL12165" s="341"/>
      <c r="HM12165" s="341"/>
      <c r="HN12165" s="341"/>
    </row>
    <row r="12166" spans="220:222" x14ac:dyDescent="0.3">
      <c r="HL12166" s="341"/>
      <c r="HM12166" s="341"/>
      <c r="HN12166" s="341"/>
    </row>
    <row r="12167" spans="220:222" x14ac:dyDescent="0.3">
      <c r="HL12167" s="341"/>
      <c r="HM12167" s="341"/>
      <c r="HN12167" s="341"/>
    </row>
    <row r="12168" spans="220:222" x14ac:dyDescent="0.3">
      <c r="HL12168" s="341"/>
      <c r="HM12168" s="341"/>
      <c r="HN12168" s="341"/>
    </row>
    <row r="12169" spans="220:222" x14ac:dyDescent="0.3">
      <c r="HL12169" s="341"/>
      <c r="HM12169" s="341"/>
      <c r="HN12169" s="341"/>
    </row>
    <row r="12170" spans="220:222" x14ac:dyDescent="0.3">
      <c r="HL12170" s="341"/>
      <c r="HM12170" s="341"/>
      <c r="HN12170" s="341"/>
    </row>
    <row r="12171" spans="220:222" x14ac:dyDescent="0.3">
      <c r="HL12171" s="341"/>
      <c r="HM12171" s="341"/>
      <c r="HN12171" s="341"/>
    </row>
    <row r="12172" spans="220:222" x14ac:dyDescent="0.3">
      <c r="HL12172" s="341"/>
      <c r="HM12172" s="341"/>
      <c r="HN12172" s="341"/>
    </row>
    <row r="12173" spans="220:222" x14ac:dyDescent="0.3">
      <c r="HL12173" s="341"/>
      <c r="HM12173" s="341"/>
      <c r="HN12173" s="341"/>
    </row>
    <row r="12174" spans="220:222" x14ac:dyDescent="0.3">
      <c r="HL12174" s="341"/>
      <c r="HM12174" s="341"/>
      <c r="HN12174" s="341"/>
    </row>
    <row r="12175" spans="220:222" x14ac:dyDescent="0.3">
      <c r="HL12175" s="341"/>
      <c r="HM12175" s="341"/>
      <c r="HN12175" s="341"/>
    </row>
    <row r="12176" spans="220:222" x14ac:dyDescent="0.3">
      <c r="HL12176" s="341"/>
      <c r="HM12176" s="341"/>
      <c r="HN12176" s="341"/>
    </row>
    <row r="12177" spans="220:222" x14ac:dyDescent="0.3">
      <c r="HL12177" s="341"/>
      <c r="HM12177" s="341"/>
      <c r="HN12177" s="341"/>
    </row>
    <row r="12178" spans="220:222" x14ac:dyDescent="0.3">
      <c r="HL12178" s="341"/>
      <c r="HM12178" s="341"/>
      <c r="HN12178" s="341"/>
    </row>
    <row r="12179" spans="220:222" x14ac:dyDescent="0.3">
      <c r="HL12179" s="341"/>
      <c r="HM12179" s="341"/>
      <c r="HN12179" s="341"/>
    </row>
    <row r="12180" spans="220:222" x14ac:dyDescent="0.3">
      <c r="HL12180" s="341"/>
      <c r="HM12180" s="341"/>
      <c r="HN12180" s="341"/>
    </row>
    <row r="12181" spans="220:222" x14ac:dyDescent="0.3">
      <c r="HL12181" s="341"/>
      <c r="HM12181" s="341"/>
      <c r="HN12181" s="341"/>
    </row>
    <row r="12182" spans="220:222" x14ac:dyDescent="0.3">
      <c r="HL12182" s="341"/>
      <c r="HM12182" s="341"/>
      <c r="HN12182" s="341"/>
    </row>
    <row r="12183" spans="220:222" x14ac:dyDescent="0.3">
      <c r="HL12183" s="341"/>
      <c r="HM12183" s="341"/>
      <c r="HN12183" s="341"/>
    </row>
    <row r="12184" spans="220:222" x14ac:dyDescent="0.3">
      <c r="HL12184" s="341"/>
      <c r="HM12184" s="341"/>
      <c r="HN12184" s="341"/>
    </row>
    <row r="12185" spans="220:222" x14ac:dyDescent="0.3">
      <c r="HL12185" s="341"/>
      <c r="HM12185" s="341"/>
      <c r="HN12185" s="341"/>
    </row>
    <row r="12186" spans="220:222" x14ac:dyDescent="0.3">
      <c r="HL12186" s="341"/>
      <c r="HM12186" s="341"/>
      <c r="HN12186" s="341"/>
    </row>
    <row r="12187" spans="220:222" x14ac:dyDescent="0.3">
      <c r="HL12187" s="341"/>
      <c r="HM12187" s="341"/>
      <c r="HN12187" s="341"/>
    </row>
    <row r="12188" spans="220:222" x14ac:dyDescent="0.3">
      <c r="HL12188" s="341"/>
      <c r="HM12188" s="341"/>
      <c r="HN12188" s="341"/>
    </row>
    <row r="12189" spans="220:222" x14ac:dyDescent="0.3">
      <c r="HL12189" s="341"/>
      <c r="HM12189" s="341"/>
      <c r="HN12189" s="341"/>
    </row>
    <row r="12190" spans="220:222" x14ac:dyDescent="0.3">
      <c r="HL12190" s="341"/>
      <c r="HM12190" s="341"/>
      <c r="HN12190" s="341"/>
    </row>
    <row r="12191" spans="220:222" x14ac:dyDescent="0.3">
      <c r="HL12191" s="341"/>
      <c r="HM12191" s="341"/>
      <c r="HN12191" s="341"/>
    </row>
    <row r="12192" spans="220:222" x14ac:dyDescent="0.3">
      <c r="HL12192" s="341"/>
      <c r="HM12192" s="341"/>
      <c r="HN12192" s="341"/>
    </row>
    <row r="12193" spans="220:222" x14ac:dyDescent="0.3">
      <c r="HL12193" s="341"/>
      <c r="HM12193" s="341"/>
      <c r="HN12193" s="341"/>
    </row>
    <row r="12194" spans="220:222" x14ac:dyDescent="0.3">
      <c r="HL12194" s="341"/>
      <c r="HM12194" s="341"/>
      <c r="HN12194" s="341"/>
    </row>
    <row r="12195" spans="220:222" x14ac:dyDescent="0.3">
      <c r="HL12195" s="341"/>
      <c r="HM12195" s="341"/>
      <c r="HN12195" s="341"/>
    </row>
    <row r="12196" spans="220:222" x14ac:dyDescent="0.3">
      <c r="HL12196" s="341"/>
      <c r="HM12196" s="341"/>
      <c r="HN12196" s="341"/>
    </row>
    <row r="12197" spans="220:222" x14ac:dyDescent="0.3">
      <c r="HL12197" s="341"/>
      <c r="HM12197" s="341"/>
      <c r="HN12197" s="341"/>
    </row>
    <row r="12198" spans="220:222" x14ac:dyDescent="0.3">
      <c r="HL12198" s="341"/>
      <c r="HM12198" s="341"/>
      <c r="HN12198" s="341"/>
    </row>
    <row r="12199" spans="220:222" x14ac:dyDescent="0.3">
      <c r="HL12199" s="341"/>
      <c r="HM12199" s="341"/>
      <c r="HN12199" s="341"/>
    </row>
    <row r="12200" spans="220:222" x14ac:dyDescent="0.3">
      <c r="HL12200" s="341"/>
      <c r="HM12200" s="341"/>
      <c r="HN12200" s="341"/>
    </row>
    <row r="12201" spans="220:222" x14ac:dyDescent="0.3">
      <c r="HL12201" s="341"/>
      <c r="HM12201" s="341"/>
      <c r="HN12201" s="341"/>
    </row>
    <row r="12202" spans="220:222" x14ac:dyDescent="0.3">
      <c r="HL12202" s="341"/>
      <c r="HM12202" s="341"/>
      <c r="HN12202" s="341"/>
    </row>
    <row r="12203" spans="220:222" x14ac:dyDescent="0.3">
      <c r="HL12203" s="341"/>
      <c r="HM12203" s="341"/>
      <c r="HN12203" s="341"/>
    </row>
    <row r="12204" spans="220:222" x14ac:dyDescent="0.3">
      <c r="HL12204" s="341"/>
      <c r="HM12204" s="341"/>
      <c r="HN12204" s="341"/>
    </row>
    <row r="12205" spans="220:222" x14ac:dyDescent="0.3">
      <c r="HL12205" s="341"/>
      <c r="HM12205" s="341"/>
      <c r="HN12205" s="341"/>
    </row>
    <row r="12206" spans="220:222" x14ac:dyDescent="0.3">
      <c r="HL12206" s="341"/>
      <c r="HM12206" s="341"/>
      <c r="HN12206" s="341"/>
    </row>
    <row r="12207" spans="220:222" x14ac:dyDescent="0.3">
      <c r="HL12207" s="341"/>
      <c r="HM12207" s="341"/>
      <c r="HN12207" s="341"/>
    </row>
    <row r="12208" spans="220:222" x14ac:dyDescent="0.3">
      <c r="HL12208" s="341"/>
      <c r="HM12208" s="341"/>
      <c r="HN12208" s="341"/>
    </row>
    <row r="12209" spans="220:222" x14ac:dyDescent="0.3">
      <c r="HL12209" s="341"/>
      <c r="HM12209" s="341"/>
      <c r="HN12209" s="341"/>
    </row>
    <row r="12210" spans="220:222" x14ac:dyDescent="0.3">
      <c r="HL12210" s="341"/>
      <c r="HM12210" s="341"/>
      <c r="HN12210" s="341"/>
    </row>
    <row r="12211" spans="220:222" x14ac:dyDescent="0.3">
      <c r="HL12211" s="341"/>
      <c r="HM12211" s="341"/>
      <c r="HN12211" s="341"/>
    </row>
    <row r="12212" spans="220:222" x14ac:dyDescent="0.3">
      <c r="HL12212" s="341"/>
      <c r="HM12212" s="341"/>
      <c r="HN12212" s="341"/>
    </row>
    <row r="12213" spans="220:222" x14ac:dyDescent="0.3">
      <c r="HL12213" s="341"/>
      <c r="HM12213" s="341"/>
      <c r="HN12213" s="341"/>
    </row>
    <row r="12214" spans="220:222" x14ac:dyDescent="0.3">
      <c r="HL12214" s="341"/>
      <c r="HM12214" s="341"/>
      <c r="HN12214" s="341"/>
    </row>
    <row r="12215" spans="220:222" x14ac:dyDescent="0.3">
      <c r="HL12215" s="341"/>
      <c r="HM12215" s="341"/>
      <c r="HN12215" s="341"/>
    </row>
    <row r="12216" spans="220:222" x14ac:dyDescent="0.3">
      <c r="HL12216" s="341"/>
      <c r="HM12216" s="341"/>
      <c r="HN12216" s="341"/>
    </row>
    <row r="12217" spans="220:222" x14ac:dyDescent="0.3">
      <c r="HL12217" s="341"/>
      <c r="HM12217" s="341"/>
      <c r="HN12217" s="341"/>
    </row>
    <row r="12218" spans="220:222" x14ac:dyDescent="0.3">
      <c r="HL12218" s="341"/>
      <c r="HM12218" s="341"/>
      <c r="HN12218" s="341"/>
    </row>
    <row r="12219" spans="220:222" x14ac:dyDescent="0.3">
      <c r="HL12219" s="341"/>
      <c r="HM12219" s="341"/>
      <c r="HN12219" s="341"/>
    </row>
    <row r="12220" spans="220:222" x14ac:dyDescent="0.3">
      <c r="HL12220" s="341"/>
      <c r="HM12220" s="341"/>
      <c r="HN12220" s="341"/>
    </row>
    <row r="12221" spans="220:222" x14ac:dyDescent="0.3">
      <c r="HL12221" s="341"/>
      <c r="HM12221" s="341"/>
      <c r="HN12221" s="341"/>
    </row>
    <row r="12222" spans="220:222" x14ac:dyDescent="0.3">
      <c r="HL12222" s="341"/>
      <c r="HM12222" s="341"/>
      <c r="HN12222" s="341"/>
    </row>
    <row r="12223" spans="220:222" x14ac:dyDescent="0.3">
      <c r="HL12223" s="341"/>
      <c r="HM12223" s="341"/>
      <c r="HN12223" s="341"/>
    </row>
    <row r="12224" spans="220:222" x14ac:dyDescent="0.3">
      <c r="HL12224" s="341"/>
      <c r="HM12224" s="341"/>
      <c r="HN12224" s="341"/>
    </row>
    <row r="12225" spans="220:222" x14ac:dyDescent="0.3">
      <c r="HL12225" s="341"/>
      <c r="HM12225" s="341"/>
      <c r="HN12225" s="341"/>
    </row>
    <row r="12226" spans="220:222" x14ac:dyDescent="0.3">
      <c r="HL12226" s="341"/>
      <c r="HM12226" s="341"/>
      <c r="HN12226" s="341"/>
    </row>
    <row r="12227" spans="220:222" x14ac:dyDescent="0.3">
      <c r="HL12227" s="341"/>
      <c r="HM12227" s="341"/>
      <c r="HN12227" s="341"/>
    </row>
    <row r="12228" spans="220:222" x14ac:dyDescent="0.3">
      <c r="HL12228" s="341"/>
      <c r="HM12228" s="341"/>
      <c r="HN12228" s="341"/>
    </row>
    <row r="12229" spans="220:222" x14ac:dyDescent="0.3">
      <c r="HL12229" s="341"/>
      <c r="HM12229" s="341"/>
      <c r="HN12229" s="341"/>
    </row>
    <row r="12230" spans="220:222" x14ac:dyDescent="0.3">
      <c r="HL12230" s="341"/>
      <c r="HM12230" s="341"/>
      <c r="HN12230" s="341"/>
    </row>
    <row r="12231" spans="220:222" x14ac:dyDescent="0.3">
      <c r="HL12231" s="341"/>
      <c r="HM12231" s="341"/>
      <c r="HN12231" s="341"/>
    </row>
    <row r="12232" spans="220:222" x14ac:dyDescent="0.3">
      <c r="HL12232" s="341"/>
      <c r="HM12232" s="341"/>
      <c r="HN12232" s="341"/>
    </row>
    <row r="12233" spans="220:222" x14ac:dyDescent="0.3">
      <c r="HL12233" s="341"/>
      <c r="HM12233" s="341"/>
      <c r="HN12233" s="341"/>
    </row>
    <row r="12234" spans="220:222" x14ac:dyDescent="0.3">
      <c r="HL12234" s="341"/>
      <c r="HM12234" s="341"/>
      <c r="HN12234" s="341"/>
    </row>
    <row r="12235" spans="220:222" x14ac:dyDescent="0.3">
      <c r="HL12235" s="341"/>
      <c r="HM12235" s="341"/>
      <c r="HN12235" s="341"/>
    </row>
    <row r="12236" spans="220:222" x14ac:dyDescent="0.3">
      <c r="HL12236" s="341"/>
      <c r="HM12236" s="341"/>
      <c r="HN12236" s="341"/>
    </row>
    <row r="12237" spans="220:222" x14ac:dyDescent="0.3">
      <c r="HL12237" s="341"/>
      <c r="HM12237" s="341"/>
      <c r="HN12237" s="341"/>
    </row>
    <row r="12238" spans="220:222" x14ac:dyDescent="0.3">
      <c r="HL12238" s="341"/>
      <c r="HM12238" s="341"/>
      <c r="HN12238" s="341"/>
    </row>
    <row r="12239" spans="220:222" x14ac:dyDescent="0.3">
      <c r="HL12239" s="341"/>
      <c r="HM12239" s="341"/>
      <c r="HN12239" s="341"/>
    </row>
    <row r="12240" spans="220:222" x14ac:dyDescent="0.3">
      <c r="HL12240" s="341"/>
      <c r="HM12240" s="341"/>
      <c r="HN12240" s="341"/>
    </row>
    <row r="12241" spans="220:222" x14ac:dyDescent="0.3">
      <c r="HL12241" s="341"/>
      <c r="HM12241" s="341"/>
      <c r="HN12241" s="341"/>
    </row>
    <row r="12242" spans="220:222" x14ac:dyDescent="0.3">
      <c r="HL12242" s="341"/>
      <c r="HM12242" s="341"/>
      <c r="HN12242" s="341"/>
    </row>
    <row r="12243" spans="220:222" x14ac:dyDescent="0.3">
      <c r="HL12243" s="341"/>
      <c r="HM12243" s="341"/>
      <c r="HN12243" s="341"/>
    </row>
    <row r="12244" spans="220:222" x14ac:dyDescent="0.3">
      <c r="HL12244" s="341"/>
      <c r="HM12244" s="341"/>
      <c r="HN12244" s="341"/>
    </row>
    <row r="12245" spans="220:222" x14ac:dyDescent="0.3">
      <c r="HL12245" s="341"/>
      <c r="HM12245" s="341"/>
      <c r="HN12245" s="341"/>
    </row>
    <row r="12246" spans="220:222" x14ac:dyDescent="0.3">
      <c r="HL12246" s="341"/>
      <c r="HM12246" s="341"/>
      <c r="HN12246" s="341"/>
    </row>
    <row r="12247" spans="220:222" x14ac:dyDescent="0.3">
      <c r="HL12247" s="341"/>
      <c r="HM12247" s="341"/>
      <c r="HN12247" s="341"/>
    </row>
    <row r="12248" spans="220:222" x14ac:dyDescent="0.3">
      <c r="HL12248" s="341"/>
      <c r="HM12248" s="341"/>
      <c r="HN12248" s="341"/>
    </row>
    <row r="12249" spans="220:222" x14ac:dyDescent="0.3">
      <c r="HL12249" s="341"/>
      <c r="HM12249" s="341"/>
      <c r="HN12249" s="341"/>
    </row>
    <row r="12250" spans="220:222" x14ac:dyDescent="0.3">
      <c r="HL12250" s="341"/>
      <c r="HM12250" s="341"/>
      <c r="HN12250" s="341"/>
    </row>
    <row r="12251" spans="220:222" x14ac:dyDescent="0.3">
      <c r="HL12251" s="341"/>
      <c r="HM12251" s="341"/>
      <c r="HN12251" s="341"/>
    </row>
    <row r="12252" spans="220:222" x14ac:dyDescent="0.3">
      <c r="HL12252" s="341"/>
      <c r="HM12252" s="341"/>
      <c r="HN12252" s="341"/>
    </row>
    <row r="12253" spans="220:222" x14ac:dyDescent="0.3">
      <c r="HL12253" s="341"/>
      <c r="HM12253" s="341"/>
      <c r="HN12253" s="341"/>
    </row>
    <row r="12254" spans="220:222" x14ac:dyDescent="0.3">
      <c r="HL12254" s="341"/>
      <c r="HM12254" s="341"/>
      <c r="HN12254" s="341"/>
    </row>
    <row r="12255" spans="220:222" x14ac:dyDescent="0.3">
      <c r="HL12255" s="341"/>
      <c r="HM12255" s="341"/>
      <c r="HN12255" s="341"/>
    </row>
    <row r="12256" spans="220:222" x14ac:dyDescent="0.3">
      <c r="HL12256" s="341"/>
      <c r="HM12256" s="341"/>
      <c r="HN12256" s="341"/>
    </row>
    <row r="12257" spans="220:222" x14ac:dyDescent="0.3">
      <c r="HL12257" s="341"/>
      <c r="HM12257" s="341"/>
      <c r="HN12257" s="341"/>
    </row>
    <row r="12258" spans="220:222" x14ac:dyDescent="0.3">
      <c r="HL12258" s="341"/>
      <c r="HM12258" s="341"/>
      <c r="HN12258" s="341"/>
    </row>
    <row r="12259" spans="220:222" x14ac:dyDescent="0.3">
      <c r="HL12259" s="341"/>
      <c r="HM12259" s="341"/>
      <c r="HN12259" s="341"/>
    </row>
    <row r="12260" spans="220:222" x14ac:dyDescent="0.3">
      <c r="HL12260" s="341"/>
      <c r="HM12260" s="341"/>
      <c r="HN12260" s="341"/>
    </row>
    <row r="12261" spans="220:222" x14ac:dyDescent="0.3">
      <c r="HL12261" s="341"/>
      <c r="HM12261" s="341"/>
      <c r="HN12261" s="341"/>
    </row>
    <row r="12262" spans="220:222" x14ac:dyDescent="0.3">
      <c r="HL12262" s="341"/>
      <c r="HM12262" s="341"/>
      <c r="HN12262" s="341"/>
    </row>
    <row r="12263" spans="220:222" x14ac:dyDescent="0.3">
      <c r="HL12263" s="341"/>
      <c r="HM12263" s="341"/>
      <c r="HN12263" s="341"/>
    </row>
    <row r="12264" spans="220:222" x14ac:dyDescent="0.3">
      <c r="HL12264" s="341"/>
      <c r="HM12264" s="341"/>
      <c r="HN12264" s="341"/>
    </row>
    <row r="12265" spans="220:222" x14ac:dyDescent="0.3">
      <c r="HL12265" s="341"/>
      <c r="HM12265" s="341"/>
      <c r="HN12265" s="341"/>
    </row>
    <row r="12266" spans="220:222" x14ac:dyDescent="0.3">
      <c r="HL12266" s="341"/>
      <c r="HM12266" s="341"/>
      <c r="HN12266" s="341"/>
    </row>
    <row r="12267" spans="220:222" x14ac:dyDescent="0.3">
      <c r="HL12267" s="341"/>
      <c r="HM12267" s="341"/>
      <c r="HN12267" s="341"/>
    </row>
    <row r="12268" spans="220:222" x14ac:dyDescent="0.3">
      <c r="HL12268" s="341"/>
      <c r="HM12268" s="341"/>
      <c r="HN12268" s="341"/>
    </row>
    <row r="12269" spans="220:222" x14ac:dyDescent="0.3">
      <c r="HL12269" s="341"/>
      <c r="HM12269" s="341"/>
      <c r="HN12269" s="341"/>
    </row>
    <row r="12270" spans="220:222" x14ac:dyDescent="0.3">
      <c r="HL12270" s="341"/>
      <c r="HM12270" s="341"/>
      <c r="HN12270" s="341"/>
    </row>
    <row r="12271" spans="220:222" x14ac:dyDescent="0.3">
      <c r="HL12271" s="341"/>
      <c r="HM12271" s="341"/>
      <c r="HN12271" s="341"/>
    </row>
    <row r="12272" spans="220:222" x14ac:dyDescent="0.3">
      <c r="HL12272" s="341"/>
      <c r="HM12272" s="341"/>
      <c r="HN12272" s="341"/>
    </row>
    <row r="12273" spans="220:222" x14ac:dyDescent="0.3">
      <c r="HL12273" s="341"/>
      <c r="HM12273" s="341"/>
      <c r="HN12273" s="341"/>
    </row>
    <row r="12274" spans="220:222" x14ac:dyDescent="0.3">
      <c r="HL12274" s="341"/>
      <c r="HM12274" s="341"/>
      <c r="HN12274" s="341"/>
    </row>
    <row r="12275" spans="220:222" x14ac:dyDescent="0.3">
      <c r="HL12275" s="341"/>
      <c r="HM12275" s="341"/>
      <c r="HN12275" s="341"/>
    </row>
    <row r="12276" spans="220:222" x14ac:dyDescent="0.3">
      <c r="HL12276" s="341"/>
      <c r="HM12276" s="341"/>
      <c r="HN12276" s="341"/>
    </row>
    <row r="12277" spans="220:222" x14ac:dyDescent="0.3">
      <c r="HL12277" s="341"/>
      <c r="HM12277" s="341"/>
      <c r="HN12277" s="341"/>
    </row>
    <row r="12278" spans="220:222" x14ac:dyDescent="0.3">
      <c r="HL12278" s="341"/>
      <c r="HM12278" s="341"/>
      <c r="HN12278" s="341"/>
    </row>
    <row r="12279" spans="220:222" x14ac:dyDescent="0.3">
      <c r="HL12279" s="341"/>
      <c r="HM12279" s="341"/>
      <c r="HN12279" s="341"/>
    </row>
    <row r="12280" spans="220:222" x14ac:dyDescent="0.3">
      <c r="HL12280" s="341"/>
      <c r="HM12280" s="341"/>
      <c r="HN12280" s="341"/>
    </row>
    <row r="12281" spans="220:222" x14ac:dyDescent="0.3">
      <c r="HL12281" s="341"/>
      <c r="HM12281" s="341"/>
      <c r="HN12281" s="341"/>
    </row>
    <row r="12282" spans="220:222" x14ac:dyDescent="0.3">
      <c r="HL12282" s="341"/>
      <c r="HM12282" s="341"/>
      <c r="HN12282" s="341"/>
    </row>
    <row r="12283" spans="220:222" x14ac:dyDescent="0.3">
      <c r="HL12283" s="341"/>
      <c r="HM12283" s="341"/>
      <c r="HN12283" s="341"/>
    </row>
    <row r="12284" spans="220:222" x14ac:dyDescent="0.3">
      <c r="HL12284" s="341"/>
      <c r="HM12284" s="341"/>
      <c r="HN12284" s="341"/>
    </row>
    <row r="12285" spans="220:222" x14ac:dyDescent="0.3">
      <c r="HL12285" s="341"/>
      <c r="HM12285" s="341"/>
      <c r="HN12285" s="341"/>
    </row>
    <row r="12286" spans="220:222" x14ac:dyDescent="0.3">
      <c r="HL12286" s="341"/>
      <c r="HM12286" s="341"/>
      <c r="HN12286" s="341"/>
    </row>
    <row r="12287" spans="220:222" x14ac:dyDescent="0.3">
      <c r="HL12287" s="341"/>
      <c r="HM12287" s="341"/>
      <c r="HN12287" s="341"/>
    </row>
    <row r="12288" spans="220:222" x14ac:dyDescent="0.3">
      <c r="HL12288" s="341"/>
      <c r="HM12288" s="341"/>
      <c r="HN12288" s="341"/>
    </row>
    <row r="12289" spans="220:222" x14ac:dyDescent="0.3">
      <c r="HL12289" s="341"/>
      <c r="HM12289" s="341"/>
      <c r="HN12289" s="341"/>
    </row>
    <row r="12290" spans="220:222" x14ac:dyDescent="0.3">
      <c r="HL12290" s="341"/>
      <c r="HM12290" s="341"/>
      <c r="HN12290" s="341"/>
    </row>
    <row r="12291" spans="220:222" x14ac:dyDescent="0.3">
      <c r="HL12291" s="341"/>
      <c r="HM12291" s="341"/>
      <c r="HN12291" s="341"/>
    </row>
    <row r="12292" spans="220:222" x14ac:dyDescent="0.3">
      <c r="HL12292" s="341"/>
      <c r="HM12292" s="341"/>
      <c r="HN12292" s="341"/>
    </row>
    <row r="12293" spans="220:222" x14ac:dyDescent="0.3">
      <c r="HL12293" s="341"/>
      <c r="HM12293" s="341"/>
      <c r="HN12293" s="341"/>
    </row>
    <row r="12294" spans="220:222" x14ac:dyDescent="0.3">
      <c r="HL12294" s="341"/>
      <c r="HM12294" s="341"/>
      <c r="HN12294" s="341"/>
    </row>
    <row r="12295" spans="220:222" x14ac:dyDescent="0.3">
      <c r="HL12295" s="341"/>
      <c r="HM12295" s="341"/>
      <c r="HN12295" s="341"/>
    </row>
    <row r="12296" spans="220:222" x14ac:dyDescent="0.3">
      <c r="HL12296" s="341"/>
      <c r="HM12296" s="341"/>
      <c r="HN12296" s="341"/>
    </row>
    <row r="12297" spans="220:222" x14ac:dyDescent="0.3">
      <c r="HL12297" s="341"/>
      <c r="HM12297" s="341"/>
      <c r="HN12297" s="341"/>
    </row>
    <row r="12298" spans="220:222" x14ac:dyDescent="0.3">
      <c r="HL12298" s="341"/>
      <c r="HM12298" s="341"/>
      <c r="HN12298" s="341"/>
    </row>
    <row r="12299" spans="220:222" x14ac:dyDescent="0.3">
      <c r="HL12299" s="341"/>
      <c r="HM12299" s="341"/>
      <c r="HN12299" s="341"/>
    </row>
    <row r="12300" spans="220:222" x14ac:dyDescent="0.3">
      <c r="HL12300" s="341"/>
      <c r="HM12300" s="341"/>
      <c r="HN12300" s="341"/>
    </row>
    <row r="12301" spans="220:222" x14ac:dyDescent="0.3">
      <c r="HL12301" s="341"/>
      <c r="HM12301" s="341"/>
      <c r="HN12301" s="341"/>
    </row>
    <row r="12302" spans="220:222" x14ac:dyDescent="0.3">
      <c r="HL12302" s="341"/>
      <c r="HM12302" s="341"/>
      <c r="HN12302" s="341"/>
    </row>
    <row r="12303" spans="220:222" x14ac:dyDescent="0.3">
      <c r="HL12303" s="341"/>
      <c r="HM12303" s="341"/>
      <c r="HN12303" s="341"/>
    </row>
    <row r="12304" spans="220:222" x14ac:dyDescent="0.3">
      <c r="HL12304" s="341"/>
      <c r="HM12304" s="341"/>
      <c r="HN12304" s="341"/>
    </row>
    <row r="12305" spans="220:222" x14ac:dyDescent="0.3">
      <c r="HL12305" s="341"/>
      <c r="HM12305" s="341"/>
      <c r="HN12305" s="341"/>
    </row>
    <row r="12306" spans="220:222" x14ac:dyDescent="0.3">
      <c r="HL12306" s="341"/>
      <c r="HM12306" s="341"/>
      <c r="HN12306" s="341"/>
    </row>
    <row r="12307" spans="220:222" x14ac:dyDescent="0.3">
      <c r="HL12307" s="341"/>
      <c r="HM12307" s="341"/>
      <c r="HN12307" s="341"/>
    </row>
    <row r="12308" spans="220:222" x14ac:dyDescent="0.3">
      <c r="HL12308" s="341"/>
      <c r="HM12308" s="341"/>
      <c r="HN12308" s="341"/>
    </row>
    <row r="12309" spans="220:222" x14ac:dyDescent="0.3">
      <c r="HL12309" s="341"/>
      <c r="HM12309" s="341"/>
      <c r="HN12309" s="341"/>
    </row>
    <row r="12310" spans="220:222" x14ac:dyDescent="0.3">
      <c r="HL12310" s="341"/>
      <c r="HM12310" s="341"/>
      <c r="HN12310" s="341"/>
    </row>
    <row r="12311" spans="220:222" x14ac:dyDescent="0.3">
      <c r="HL12311" s="341"/>
      <c r="HM12311" s="341"/>
      <c r="HN12311" s="341"/>
    </row>
    <row r="12312" spans="220:222" x14ac:dyDescent="0.3">
      <c r="HL12312" s="341"/>
      <c r="HM12312" s="341"/>
      <c r="HN12312" s="341"/>
    </row>
    <row r="12313" spans="220:222" x14ac:dyDescent="0.3">
      <c r="HL12313" s="341"/>
      <c r="HM12313" s="341"/>
      <c r="HN12313" s="341"/>
    </row>
    <row r="12314" spans="220:222" x14ac:dyDescent="0.3">
      <c r="HL12314" s="341"/>
      <c r="HM12314" s="341"/>
      <c r="HN12314" s="341"/>
    </row>
    <row r="12315" spans="220:222" x14ac:dyDescent="0.3">
      <c r="HL12315" s="341"/>
      <c r="HM12315" s="341"/>
      <c r="HN12315" s="341"/>
    </row>
    <row r="12316" spans="220:222" x14ac:dyDescent="0.3">
      <c r="HL12316" s="341"/>
      <c r="HM12316" s="341"/>
      <c r="HN12316" s="341"/>
    </row>
    <row r="12317" spans="220:222" x14ac:dyDescent="0.3">
      <c r="HL12317" s="341"/>
      <c r="HM12317" s="341"/>
      <c r="HN12317" s="341"/>
    </row>
    <row r="12318" spans="220:222" x14ac:dyDescent="0.3">
      <c r="HL12318" s="341"/>
      <c r="HM12318" s="341"/>
      <c r="HN12318" s="341"/>
    </row>
    <row r="12319" spans="220:222" x14ac:dyDescent="0.3">
      <c r="HL12319" s="341"/>
      <c r="HM12319" s="341"/>
      <c r="HN12319" s="341"/>
    </row>
    <row r="12320" spans="220:222" x14ac:dyDescent="0.3">
      <c r="HL12320" s="341"/>
      <c r="HM12320" s="341"/>
      <c r="HN12320" s="341"/>
    </row>
    <row r="12321" spans="220:222" x14ac:dyDescent="0.3">
      <c r="HL12321" s="341"/>
      <c r="HM12321" s="341"/>
      <c r="HN12321" s="341"/>
    </row>
    <row r="12322" spans="220:222" x14ac:dyDescent="0.3">
      <c r="HL12322" s="341"/>
      <c r="HM12322" s="341"/>
      <c r="HN12322" s="341"/>
    </row>
    <row r="12323" spans="220:222" x14ac:dyDescent="0.3">
      <c r="HL12323" s="341"/>
      <c r="HM12323" s="341"/>
      <c r="HN12323" s="341"/>
    </row>
    <row r="12324" spans="220:222" x14ac:dyDescent="0.3">
      <c r="HL12324" s="341"/>
      <c r="HM12324" s="341"/>
      <c r="HN12324" s="341"/>
    </row>
    <row r="12325" spans="220:222" x14ac:dyDescent="0.3">
      <c r="HL12325" s="341"/>
      <c r="HM12325" s="341"/>
      <c r="HN12325" s="341"/>
    </row>
    <row r="12326" spans="220:222" x14ac:dyDescent="0.3">
      <c r="HL12326" s="341"/>
      <c r="HM12326" s="341"/>
      <c r="HN12326" s="341"/>
    </row>
    <row r="12327" spans="220:222" x14ac:dyDescent="0.3">
      <c r="HL12327" s="341"/>
      <c r="HM12327" s="341"/>
      <c r="HN12327" s="341"/>
    </row>
    <row r="12328" spans="220:222" x14ac:dyDescent="0.3">
      <c r="HL12328" s="341"/>
      <c r="HM12328" s="341"/>
      <c r="HN12328" s="341"/>
    </row>
    <row r="12329" spans="220:222" x14ac:dyDescent="0.3">
      <c r="HL12329" s="341"/>
      <c r="HM12329" s="341"/>
      <c r="HN12329" s="341"/>
    </row>
    <row r="12330" spans="220:222" x14ac:dyDescent="0.3">
      <c r="HL12330" s="341"/>
      <c r="HM12330" s="341"/>
      <c r="HN12330" s="341"/>
    </row>
    <row r="12331" spans="220:222" x14ac:dyDescent="0.3">
      <c r="HL12331" s="341"/>
      <c r="HM12331" s="341"/>
      <c r="HN12331" s="341"/>
    </row>
    <row r="12332" spans="220:222" x14ac:dyDescent="0.3">
      <c r="HL12332" s="341"/>
      <c r="HM12332" s="341"/>
      <c r="HN12332" s="341"/>
    </row>
    <row r="12333" spans="220:222" x14ac:dyDescent="0.3">
      <c r="HL12333" s="341"/>
      <c r="HM12333" s="341"/>
      <c r="HN12333" s="341"/>
    </row>
    <row r="12334" spans="220:222" x14ac:dyDescent="0.3">
      <c r="HL12334" s="341"/>
      <c r="HM12334" s="341"/>
      <c r="HN12334" s="341"/>
    </row>
    <row r="12335" spans="220:222" x14ac:dyDescent="0.3">
      <c r="HL12335" s="341"/>
      <c r="HM12335" s="341"/>
      <c r="HN12335" s="341"/>
    </row>
    <row r="12336" spans="220:222" x14ac:dyDescent="0.3">
      <c r="HL12336" s="341"/>
      <c r="HM12336" s="341"/>
      <c r="HN12336" s="341"/>
    </row>
    <row r="12337" spans="220:222" x14ac:dyDescent="0.3">
      <c r="HL12337" s="341"/>
      <c r="HM12337" s="341"/>
      <c r="HN12337" s="341"/>
    </row>
    <row r="12338" spans="220:222" x14ac:dyDescent="0.3">
      <c r="HL12338" s="341"/>
      <c r="HM12338" s="341"/>
      <c r="HN12338" s="341"/>
    </row>
    <row r="12339" spans="220:222" x14ac:dyDescent="0.3">
      <c r="HL12339" s="341"/>
      <c r="HM12339" s="341"/>
      <c r="HN12339" s="341"/>
    </row>
    <row r="12340" spans="220:222" x14ac:dyDescent="0.3">
      <c r="HL12340" s="341"/>
      <c r="HM12340" s="341"/>
      <c r="HN12340" s="341"/>
    </row>
    <row r="12341" spans="220:222" x14ac:dyDescent="0.3">
      <c r="HL12341" s="341"/>
      <c r="HM12341" s="341"/>
      <c r="HN12341" s="341"/>
    </row>
    <row r="12342" spans="220:222" x14ac:dyDescent="0.3">
      <c r="HL12342" s="341"/>
      <c r="HM12342" s="341"/>
      <c r="HN12342" s="341"/>
    </row>
    <row r="12343" spans="220:222" x14ac:dyDescent="0.3">
      <c r="HL12343" s="341"/>
      <c r="HM12343" s="341"/>
      <c r="HN12343" s="341"/>
    </row>
    <row r="12344" spans="220:222" x14ac:dyDescent="0.3">
      <c r="HL12344" s="341"/>
      <c r="HM12344" s="341"/>
      <c r="HN12344" s="341"/>
    </row>
    <row r="12345" spans="220:222" x14ac:dyDescent="0.3">
      <c r="HL12345" s="341"/>
      <c r="HM12345" s="341"/>
      <c r="HN12345" s="341"/>
    </row>
    <row r="12346" spans="220:222" x14ac:dyDescent="0.3">
      <c r="HL12346" s="341"/>
      <c r="HM12346" s="341"/>
      <c r="HN12346" s="341"/>
    </row>
    <row r="12347" spans="220:222" x14ac:dyDescent="0.3">
      <c r="HL12347" s="341"/>
      <c r="HM12347" s="341"/>
      <c r="HN12347" s="341"/>
    </row>
    <row r="12348" spans="220:222" x14ac:dyDescent="0.3">
      <c r="HL12348" s="341"/>
      <c r="HM12348" s="341"/>
      <c r="HN12348" s="341"/>
    </row>
    <row r="12349" spans="220:222" x14ac:dyDescent="0.3">
      <c r="HL12349" s="341"/>
      <c r="HM12349" s="341"/>
      <c r="HN12349" s="341"/>
    </row>
    <row r="12350" spans="220:222" x14ac:dyDescent="0.3">
      <c r="HL12350" s="341"/>
      <c r="HM12350" s="341"/>
      <c r="HN12350" s="341"/>
    </row>
    <row r="12351" spans="220:222" x14ac:dyDescent="0.3">
      <c r="HL12351" s="341"/>
      <c r="HM12351" s="341"/>
      <c r="HN12351" s="341"/>
    </row>
    <row r="12352" spans="220:222" x14ac:dyDescent="0.3">
      <c r="HL12352" s="341"/>
      <c r="HM12352" s="341"/>
      <c r="HN12352" s="341"/>
    </row>
    <row r="12353" spans="220:222" x14ac:dyDescent="0.3">
      <c r="HL12353" s="341"/>
      <c r="HM12353" s="341"/>
      <c r="HN12353" s="341"/>
    </row>
    <row r="12354" spans="220:222" x14ac:dyDescent="0.3">
      <c r="HL12354" s="341"/>
      <c r="HM12354" s="341"/>
      <c r="HN12354" s="341"/>
    </row>
    <row r="12355" spans="220:222" x14ac:dyDescent="0.3">
      <c r="HL12355" s="341"/>
      <c r="HM12355" s="341"/>
      <c r="HN12355" s="341"/>
    </row>
    <row r="12356" spans="220:222" x14ac:dyDescent="0.3">
      <c r="HL12356" s="341"/>
      <c r="HM12356" s="341"/>
      <c r="HN12356" s="341"/>
    </row>
    <row r="12357" spans="220:222" x14ac:dyDescent="0.3">
      <c r="HL12357" s="341"/>
      <c r="HM12357" s="341"/>
      <c r="HN12357" s="341"/>
    </row>
    <row r="12358" spans="220:222" x14ac:dyDescent="0.3">
      <c r="HL12358" s="341"/>
      <c r="HM12358" s="341"/>
      <c r="HN12358" s="341"/>
    </row>
    <row r="12359" spans="220:222" x14ac:dyDescent="0.3">
      <c r="HL12359" s="341"/>
      <c r="HM12359" s="341"/>
      <c r="HN12359" s="341"/>
    </row>
    <row r="12360" spans="220:222" x14ac:dyDescent="0.3">
      <c r="HL12360" s="341"/>
      <c r="HM12360" s="341"/>
      <c r="HN12360" s="341"/>
    </row>
    <row r="12361" spans="220:222" x14ac:dyDescent="0.3">
      <c r="HL12361" s="341"/>
      <c r="HM12361" s="341"/>
      <c r="HN12361" s="341"/>
    </row>
    <row r="12362" spans="220:222" x14ac:dyDescent="0.3">
      <c r="HL12362" s="341"/>
      <c r="HM12362" s="341"/>
      <c r="HN12362" s="341"/>
    </row>
    <row r="12363" spans="220:222" x14ac:dyDescent="0.3">
      <c r="HL12363" s="341"/>
      <c r="HM12363" s="341"/>
      <c r="HN12363" s="341"/>
    </row>
    <row r="12364" spans="220:222" x14ac:dyDescent="0.3">
      <c r="HL12364" s="341"/>
      <c r="HM12364" s="341"/>
      <c r="HN12364" s="341"/>
    </row>
    <row r="12365" spans="220:222" x14ac:dyDescent="0.3">
      <c r="HL12365" s="341"/>
      <c r="HM12365" s="341"/>
      <c r="HN12365" s="341"/>
    </row>
    <row r="12366" spans="220:222" x14ac:dyDescent="0.3">
      <c r="HL12366" s="341"/>
      <c r="HM12366" s="341"/>
      <c r="HN12366" s="341"/>
    </row>
    <row r="12367" spans="220:222" x14ac:dyDescent="0.3">
      <c r="HL12367" s="341"/>
      <c r="HM12367" s="341"/>
      <c r="HN12367" s="341"/>
    </row>
    <row r="12368" spans="220:222" x14ac:dyDescent="0.3">
      <c r="HL12368" s="341"/>
      <c r="HM12368" s="341"/>
      <c r="HN12368" s="341"/>
    </row>
    <row r="12369" spans="220:222" x14ac:dyDescent="0.3">
      <c r="HL12369" s="341"/>
      <c r="HM12369" s="341"/>
      <c r="HN12369" s="341"/>
    </row>
    <row r="12370" spans="220:222" x14ac:dyDescent="0.3">
      <c r="HL12370" s="341"/>
      <c r="HM12370" s="341"/>
      <c r="HN12370" s="341"/>
    </row>
    <row r="12371" spans="220:222" x14ac:dyDescent="0.3">
      <c r="HL12371" s="341"/>
      <c r="HM12371" s="341"/>
      <c r="HN12371" s="341"/>
    </row>
    <row r="12372" spans="220:222" x14ac:dyDescent="0.3">
      <c r="HL12372" s="341"/>
      <c r="HM12372" s="341"/>
      <c r="HN12372" s="341"/>
    </row>
    <row r="12373" spans="220:222" x14ac:dyDescent="0.3">
      <c r="HL12373" s="341"/>
      <c r="HM12373" s="341"/>
      <c r="HN12373" s="341"/>
    </row>
    <row r="12374" spans="220:222" x14ac:dyDescent="0.3">
      <c r="HL12374" s="341"/>
      <c r="HM12374" s="341"/>
      <c r="HN12374" s="341"/>
    </row>
    <row r="12375" spans="220:222" x14ac:dyDescent="0.3">
      <c r="HL12375" s="341"/>
      <c r="HM12375" s="341"/>
      <c r="HN12375" s="341"/>
    </row>
    <row r="12376" spans="220:222" x14ac:dyDescent="0.3">
      <c r="HL12376" s="341"/>
      <c r="HM12376" s="341"/>
      <c r="HN12376" s="341"/>
    </row>
    <row r="12377" spans="220:222" x14ac:dyDescent="0.3">
      <c r="HL12377" s="341"/>
      <c r="HM12377" s="341"/>
      <c r="HN12377" s="341"/>
    </row>
    <row r="12378" spans="220:222" x14ac:dyDescent="0.3">
      <c r="HL12378" s="341"/>
      <c r="HM12378" s="341"/>
      <c r="HN12378" s="341"/>
    </row>
    <row r="12379" spans="220:222" x14ac:dyDescent="0.3">
      <c r="HL12379" s="341"/>
      <c r="HM12379" s="341"/>
      <c r="HN12379" s="341"/>
    </row>
    <row r="12380" spans="220:222" x14ac:dyDescent="0.3">
      <c r="HL12380" s="341"/>
      <c r="HM12380" s="341"/>
      <c r="HN12380" s="341"/>
    </row>
    <row r="12381" spans="220:222" x14ac:dyDescent="0.3">
      <c r="HL12381" s="341"/>
      <c r="HM12381" s="341"/>
      <c r="HN12381" s="341"/>
    </row>
    <row r="12382" spans="220:222" x14ac:dyDescent="0.3">
      <c r="HL12382" s="341"/>
      <c r="HM12382" s="341"/>
      <c r="HN12382" s="341"/>
    </row>
    <row r="12383" spans="220:222" x14ac:dyDescent="0.3">
      <c r="HL12383" s="341"/>
      <c r="HM12383" s="341"/>
      <c r="HN12383" s="341"/>
    </row>
    <row r="12384" spans="220:222" x14ac:dyDescent="0.3">
      <c r="HL12384" s="341"/>
      <c r="HM12384" s="341"/>
      <c r="HN12384" s="341"/>
    </row>
    <row r="12385" spans="220:222" x14ac:dyDescent="0.3">
      <c r="HL12385" s="341"/>
      <c r="HM12385" s="341"/>
      <c r="HN12385" s="341"/>
    </row>
    <row r="12386" spans="220:222" x14ac:dyDescent="0.3">
      <c r="HL12386" s="341"/>
      <c r="HM12386" s="341"/>
      <c r="HN12386" s="341"/>
    </row>
    <row r="12387" spans="220:222" x14ac:dyDescent="0.3">
      <c r="HL12387" s="341"/>
      <c r="HM12387" s="341"/>
      <c r="HN12387" s="341"/>
    </row>
    <row r="12388" spans="220:222" x14ac:dyDescent="0.3">
      <c r="HL12388" s="341"/>
      <c r="HM12388" s="341"/>
      <c r="HN12388" s="341"/>
    </row>
    <row r="12389" spans="220:222" x14ac:dyDescent="0.3">
      <c r="HL12389" s="341"/>
      <c r="HM12389" s="341"/>
      <c r="HN12389" s="341"/>
    </row>
    <row r="12390" spans="220:222" x14ac:dyDescent="0.3">
      <c r="HL12390" s="341"/>
      <c r="HM12390" s="341"/>
      <c r="HN12390" s="341"/>
    </row>
    <row r="12391" spans="220:222" x14ac:dyDescent="0.3">
      <c r="HL12391" s="341"/>
      <c r="HM12391" s="341"/>
      <c r="HN12391" s="341"/>
    </row>
    <row r="12392" spans="220:222" x14ac:dyDescent="0.3">
      <c r="HL12392" s="341"/>
      <c r="HM12392" s="341"/>
      <c r="HN12392" s="341"/>
    </row>
    <row r="12393" spans="220:222" x14ac:dyDescent="0.3">
      <c r="HL12393" s="341"/>
      <c r="HM12393" s="341"/>
      <c r="HN12393" s="341"/>
    </row>
    <row r="12394" spans="220:222" x14ac:dyDescent="0.3">
      <c r="HL12394" s="341"/>
      <c r="HM12394" s="341"/>
      <c r="HN12394" s="341"/>
    </row>
    <row r="12395" spans="220:222" x14ac:dyDescent="0.3">
      <c r="HL12395" s="341"/>
      <c r="HM12395" s="341"/>
      <c r="HN12395" s="341"/>
    </row>
    <row r="12396" spans="220:222" x14ac:dyDescent="0.3">
      <c r="HL12396" s="341"/>
      <c r="HM12396" s="341"/>
      <c r="HN12396" s="341"/>
    </row>
    <row r="12397" spans="220:222" x14ac:dyDescent="0.3">
      <c r="HL12397" s="341"/>
      <c r="HM12397" s="341"/>
      <c r="HN12397" s="341"/>
    </row>
    <row r="12398" spans="220:222" x14ac:dyDescent="0.3">
      <c r="HL12398" s="341"/>
      <c r="HM12398" s="341"/>
      <c r="HN12398" s="341"/>
    </row>
    <row r="12399" spans="220:222" x14ac:dyDescent="0.3">
      <c r="HL12399" s="341"/>
      <c r="HM12399" s="341"/>
      <c r="HN12399" s="341"/>
    </row>
    <row r="12400" spans="220:222" x14ac:dyDescent="0.3">
      <c r="HL12400" s="341"/>
      <c r="HM12400" s="341"/>
      <c r="HN12400" s="341"/>
    </row>
    <row r="12401" spans="220:222" x14ac:dyDescent="0.3">
      <c r="HL12401" s="341"/>
      <c r="HM12401" s="341"/>
      <c r="HN12401" s="341"/>
    </row>
    <row r="12402" spans="220:222" x14ac:dyDescent="0.3">
      <c r="HL12402" s="341"/>
      <c r="HM12402" s="341"/>
      <c r="HN12402" s="341"/>
    </row>
    <row r="12403" spans="220:222" x14ac:dyDescent="0.3">
      <c r="HL12403" s="341"/>
      <c r="HM12403" s="341"/>
      <c r="HN12403" s="341"/>
    </row>
    <row r="12404" spans="220:222" x14ac:dyDescent="0.3">
      <c r="HL12404" s="341"/>
      <c r="HM12404" s="341"/>
      <c r="HN12404" s="341"/>
    </row>
    <row r="12405" spans="220:222" x14ac:dyDescent="0.3">
      <c r="HL12405" s="341"/>
      <c r="HM12405" s="341"/>
      <c r="HN12405" s="341"/>
    </row>
    <row r="12406" spans="220:222" x14ac:dyDescent="0.3">
      <c r="HL12406" s="341"/>
      <c r="HM12406" s="341"/>
      <c r="HN12406" s="341"/>
    </row>
    <row r="12407" spans="220:222" x14ac:dyDescent="0.3">
      <c r="HL12407" s="341"/>
      <c r="HM12407" s="341"/>
      <c r="HN12407" s="341"/>
    </row>
    <row r="12408" spans="220:222" x14ac:dyDescent="0.3">
      <c r="HL12408" s="341"/>
      <c r="HM12408" s="341"/>
      <c r="HN12408" s="341"/>
    </row>
    <row r="12409" spans="220:222" x14ac:dyDescent="0.3">
      <c r="HL12409" s="341"/>
      <c r="HM12409" s="341"/>
      <c r="HN12409" s="341"/>
    </row>
    <row r="12410" spans="220:222" x14ac:dyDescent="0.3">
      <c r="HL12410" s="341"/>
      <c r="HM12410" s="341"/>
      <c r="HN12410" s="341"/>
    </row>
    <row r="12411" spans="220:222" x14ac:dyDescent="0.3">
      <c r="HL12411" s="341"/>
      <c r="HM12411" s="341"/>
      <c r="HN12411" s="341"/>
    </row>
    <row r="12412" spans="220:222" x14ac:dyDescent="0.3">
      <c r="HL12412" s="341"/>
      <c r="HM12412" s="341"/>
      <c r="HN12412" s="341"/>
    </row>
    <row r="12413" spans="220:222" x14ac:dyDescent="0.3">
      <c r="HL12413" s="341"/>
      <c r="HM12413" s="341"/>
      <c r="HN12413" s="341"/>
    </row>
    <row r="12414" spans="220:222" x14ac:dyDescent="0.3">
      <c r="HL12414" s="341"/>
      <c r="HM12414" s="341"/>
      <c r="HN12414" s="341"/>
    </row>
    <row r="12415" spans="220:222" x14ac:dyDescent="0.3">
      <c r="HL12415" s="341"/>
      <c r="HM12415" s="341"/>
      <c r="HN12415" s="341"/>
    </row>
    <row r="12416" spans="220:222" x14ac:dyDescent="0.3">
      <c r="HL12416" s="341"/>
      <c r="HM12416" s="341"/>
      <c r="HN12416" s="341"/>
    </row>
    <row r="12417" spans="220:222" x14ac:dyDescent="0.3">
      <c r="HL12417" s="341"/>
      <c r="HM12417" s="341"/>
      <c r="HN12417" s="341"/>
    </row>
    <row r="12418" spans="220:222" x14ac:dyDescent="0.3">
      <c r="HL12418" s="341"/>
      <c r="HM12418" s="341"/>
      <c r="HN12418" s="341"/>
    </row>
    <row r="12419" spans="220:222" x14ac:dyDescent="0.3">
      <c r="HL12419" s="341"/>
      <c r="HM12419" s="341"/>
      <c r="HN12419" s="341"/>
    </row>
    <row r="12420" spans="220:222" x14ac:dyDescent="0.3">
      <c r="HL12420" s="341"/>
      <c r="HM12420" s="341"/>
      <c r="HN12420" s="341"/>
    </row>
    <row r="12421" spans="220:222" x14ac:dyDescent="0.3">
      <c r="HL12421" s="341"/>
      <c r="HM12421" s="341"/>
      <c r="HN12421" s="341"/>
    </row>
    <row r="12422" spans="220:222" x14ac:dyDescent="0.3">
      <c r="HL12422" s="341"/>
      <c r="HM12422" s="341"/>
      <c r="HN12422" s="341"/>
    </row>
    <row r="12423" spans="220:222" x14ac:dyDescent="0.3">
      <c r="HL12423" s="341"/>
      <c r="HM12423" s="341"/>
      <c r="HN12423" s="341"/>
    </row>
    <row r="12424" spans="220:222" x14ac:dyDescent="0.3">
      <c r="HL12424" s="341"/>
      <c r="HM12424" s="341"/>
      <c r="HN12424" s="341"/>
    </row>
    <row r="12425" spans="220:222" x14ac:dyDescent="0.3">
      <c r="HL12425" s="341"/>
      <c r="HM12425" s="341"/>
      <c r="HN12425" s="341"/>
    </row>
    <row r="12426" spans="220:222" x14ac:dyDescent="0.3">
      <c r="HL12426" s="341"/>
      <c r="HM12426" s="341"/>
      <c r="HN12426" s="341"/>
    </row>
    <row r="12427" spans="220:222" x14ac:dyDescent="0.3">
      <c r="HL12427" s="341"/>
      <c r="HM12427" s="341"/>
      <c r="HN12427" s="341"/>
    </row>
    <row r="12428" spans="220:222" x14ac:dyDescent="0.3">
      <c r="HL12428" s="341"/>
      <c r="HM12428" s="341"/>
      <c r="HN12428" s="341"/>
    </row>
    <row r="12429" spans="220:222" x14ac:dyDescent="0.3">
      <c r="HL12429" s="341"/>
      <c r="HM12429" s="341"/>
      <c r="HN12429" s="341"/>
    </row>
    <row r="12430" spans="220:222" x14ac:dyDescent="0.3">
      <c r="HL12430" s="341"/>
      <c r="HM12430" s="341"/>
      <c r="HN12430" s="341"/>
    </row>
    <row r="12431" spans="220:222" x14ac:dyDescent="0.3">
      <c r="HL12431" s="341"/>
      <c r="HM12431" s="341"/>
      <c r="HN12431" s="341"/>
    </row>
    <row r="12432" spans="220:222" x14ac:dyDescent="0.3">
      <c r="HL12432" s="341"/>
      <c r="HM12432" s="341"/>
      <c r="HN12432" s="341"/>
    </row>
    <row r="12433" spans="220:222" x14ac:dyDescent="0.3">
      <c r="HL12433" s="341"/>
      <c r="HM12433" s="341"/>
      <c r="HN12433" s="341"/>
    </row>
    <row r="12434" spans="220:222" x14ac:dyDescent="0.3">
      <c r="HL12434" s="341"/>
      <c r="HM12434" s="341"/>
      <c r="HN12434" s="341"/>
    </row>
    <row r="12435" spans="220:222" x14ac:dyDescent="0.3">
      <c r="HL12435" s="341"/>
      <c r="HM12435" s="341"/>
      <c r="HN12435" s="341"/>
    </row>
    <row r="12436" spans="220:222" x14ac:dyDescent="0.3">
      <c r="HL12436" s="341"/>
      <c r="HM12436" s="341"/>
      <c r="HN12436" s="341"/>
    </row>
    <row r="12437" spans="220:222" x14ac:dyDescent="0.3">
      <c r="HL12437" s="341"/>
      <c r="HM12437" s="341"/>
      <c r="HN12437" s="341"/>
    </row>
    <row r="12438" spans="220:222" x14ac:dyDescent="0.3">
      <c r="HL12438" s="341"/>
      <c r="HM12438" s="341"/>
      <c r="HN12438" s="341"/>
    </row>
    <row r="12439" spans="220:222" x14ac:dyDescent="0.3">
      <c r="HL12439" s="341"/>
      <c r="HM12439" s="341"/>
      <c r="HN12439" s="341"/>
    </row>
    <row r="12440" spans="220:222" x14ac:dyDescent="0.3">
      <c r="HL12440" s="341"/>
      <c r="HM12440" s="341"/>
      <c r="HN12440" s="341"/>
    </row>
    <row r="12441" spans="220:222" x14ac:dyDescent="0.3">
      <c r="HL12441" s="341"/>
      <c r="HM12441" s="341"/>
      <c r="HN12441" s="341"/>
    </row>
    <row r="12442" spans="220:222" x14ac:dyDescent="0.3">
      <c r="HL12442" s="341"/>
      <c r="HM12442" s="341"/>
      <c r="HN12442" s="341"/>
    </row>
    <row r="12443" spans="220:222" x14ac:dyDescent="0.3">
      <c r="HL12443" s="341"/>
      <c r="HM12443" s="341"/>
      <c r="HN12443" s="341"/>
    </row>
    <row r="12444" spans="220:222" x14ac:dyDescent="0.3">
      <c r="HL12444" s="341"/>
      <c r="HM12444" s="341"/>
      <c r="HN12444" s="341"/>
    </row>
    <row r="12445" spans="220:222" x14ac:dyDescent="0.3">
      <c r="HL12445" s="341"/>
      <c r="HM12445" s="341"/>
      <c r="HN12445" s="341"/>
    </row>
    <row r="12446" spans="220:222" x14ac:dyDescent="0.3">
      <c r="HL12446" s="341"/>
      <c r="HM12446" s="341"/>
      <c r="HN12446" s="341"/>
    </row>
    <row r="12447" spans="220:222" x14ac:dyDescent="0.3">
      <c r="HL12447" s="341"/>
      <c r="HM12447" s="341"/>
      <c r="HN12447" s="341"/>
    </row>
    <row r="12448" spans="220:222" x14ac:dyDescent="0.3">
      <c r="HL12448" s="341"/>
      <c r="HM12448" s="341"/>
      <c r="HN12448" s="341"/>
    </row>
    <row r="12449" spans="220:222" x14ac:dyDescent="0.3">
      <c r="HL12449" s="341"/>
      <c r="HM12449" s="341"/>
      <c r="HN12449" s="341"/>
    </row>
    <row r="12450" spans="220:222" x14ac:dyDescent="0.3">
      <c r="HL12450" s="341"/>
      <c r="HM12450" s="341"/>
      <c r="HN12450" s="341"/>
    </row>
    <row r="12451" spans="220:222" x14ac:dyDescent="0.3">
      <c r="HL12451" s="341"/>
      <c r="HM12451" s="341"/>
      <c r="HN12451" s="341"/>
    </row>
    <row r="12452" spans="220:222" x14ac:dyDescent="0.3">
      <c r="HL12452" s="341"/>
      <c r="HM12452" s="341"/>
      <c r="HN12452" s="341"/>
    </row>
    <row r="12453" spans="220:222" x14ac:dyDescent="0.3">
      <c r="HL12453" s="341"/>
      <c r="HM12453" s="341"/>
      <c r="HN12453" s="341"/>
    </row>
    <row r="12454" spans="220:222" x14ac:dyDescent="0.3">
      <c r="HL12454" s="341"/>
      <c r="HM12454" s="341"/>
      <c r="HN12454" s="341"/>
    </row>
    <row r="12455" spans="220:222" x14ac:dyDescent="0.3">
      <c r="HL12455" s="341"/>
      <c r="HM12455" s="341"/>
      <c r="HN12455" s="341"/>
    </row>
    <row r="12456" spans="220:222" x14ac:dyDescent="0.3">
      <c r="HL12456" s="341"/>
      <c r="HM12456" s="341"/>
      <c r="HN12456" s="341"/>
    </row>
    <row r="12457" spans="220:222" x14ac:dyDescent="0.3">
      <c r="HL12457" s="341"/>
      <c r="HM12457" s="341"/>
      <c r="HN12457" s="341"/>
    </row>
    <row r="12458" spans="220:222" x14ac:dyDescent="0.3">
      <c r="HL12458" s="341"/>
      <c r="HM12458" s="341"/>
      <c r="HN12458" s="341"/>
    </row>
    <row r="12459" spans="220:222" x14ac:dyDescent="0.3">
      <c r="HL12459" s="341"/>
      <c r="HM12459" s="341"/>
      <c r="HN12459" s="341"/>
    </row>
    <row r="12460" spans="220:222" x14ac:dyDescent="0.3">
      <c r="HL12460" s="341"/>
      <c r="HM12460" s="341"/>
      <c r="HN12460" s="341"/>
    </row>
    <row r="12461" spans="220:222" x14ac:dyDescent="0.3">
      <c r="HL12461" s="341"/>
      <c r="HM12461" s="341"/>
      <c r="HN12461" s="341"/>
    </row>
    <row r="12462" spans="220:222" x14ac:dyDescent="0.3">
      <c r="HL12462" s="341"/>
      <c r="HM12462" s="341"/>
      <c r="HN12462" s="341"/>
    </row>
    <row r="12463" spans="220:222" x14ac:dyDescent="0.3">
      <c r="HL12463" s="341"/>
      <c r="HM12463" s="341"/>
      <c r="HN12463" s="341"/>
    </row>
    <row r="12464" spans="220:222" x14ac:dyDescent="0.3">
      <c r="HL12464" s="341"/>
      <c r="HM12464" s="341"/>
      <c r="HN12464" s="341"/>
    </row>
    <row r="12465" spans="220:222" x14ac:dyDescent="0.3">
      <c r="HL12465" s="341"/>
      <c r="HM12465" s="341"/>
      <c r="HN12465" s="341"/>
    </row>
    <row r="12466" spans="220:222" x14ac:dyDescent="0.3">
      <c r="HL12466" s="341"/>
      <c r="HM12466" s="341"/>
      <c r="HN12466" s="341"/>
    </row>
    <row r="12467" spans="220:222" x14ac:dyDescent="0.3">
      <c r="HL12467" s="341"/>
      <c r="HM12467" s="341"/>
      <c r="HN12467" s="341"/>
    </row>
    <row r="12468" spans="220:222" x14ac:dyDescent="0.3">
      <c r="HL12468" s="341"/>
      <c r="HM12468" s="341"/>
      <c r="HN12468" s="341"/>
    </row>
    <row r="12469" spans="220:222" x14ac:dyDescent="0.3">
      <c r="HL12469" s="341"/>
      <c r="HM12469" s="341"/>
      <c r="HN12469" s="341"/>
    </row>
    <row r="12470" spans="220:222" x14ac:dyDescent="0.3">
      <c r="HL12470" s="341"/>
      <c r="HM12470" s="341"/>
      <c r="HN12470" s="341"/>
    </row>
    <row r="12471" spans="220:222" x14ac:dyDescent="0.3">
      <c r="HL12471" s="341"/>
      <c r="HM12471" s="341"/>
      <c r="HN12471" s="341"/>
    </row>
    <row r="12472" spans="220:222" x14ac:dyDescent="0.3">
      <c r="HL12472" s="341"/>
      <c r="HM12472" s="341"/>
      <c r="HN12472" s="341"/>
    </row>
    <row r="12473" spans="220:222" x14ac:dyDescent="0.3">
      <c r="HL12473" s="341"/>
      <c r="HM12473" s="341"/>
      <c r="HN12473" s="341"/>
    </row>
    <row r="12474" spans="220:222" x14ac:dyDescent="0.3">
      <c r="HL12474" s="341"/>
      <c r="HM12474" s="341"/>
      <c r="HN12474" s="341"/>
    </row>
    <row r="12475" spans="220:222" x14ac:dyDescent="0.3">
      <c r="HL12475" s="341"/>
      <c r="HM12475" s="341"/>
      <c r="HN12475" s="341"/>
    </row>
    <row r="12476" spans="220:222" x14ac:dyDescent="0.3">
      <c r="HL12476" s="341"/>
      <c r="HM12476" s="341"/>
      <c r="HN12476" s="341"/>
    </row>
    <row r="12477" spans="220:222" x14ac:dyDescent="0.3">
      <c r="HL12477" s="341"/>
      <c r="HM12477" s="341"/>
      <c r="HN12477" s="341"/>
    </row>
    <row r="12478" spans="220:222" x14ac:dyDescent="0.3">
      <c r="HL12478" s="341"/>
      <c r="HM12478" s="341"/>
      <c r="HN12478" s="341"/>
    </row>
    <row r="12479" spans="220:222" x14ac:dyDescent="0.3">
      <c r="HL12479" s="341"/>
      <c r="HM12479" s="341"/>
      <c r="HN12479" s="341"/>
    </row>
    <row r="12480" spans="220:222" x14ac:dyDescent="0.3">
      <c r="HL12480" s="341"/>
      <c r="HM12480" s="341"/>
      <c r="HN12480" s="341"/>
    </row>
    <row r="12481" spans="220:222" x14ac:dyDescent="0.3">
      <c r="HL12481" s="341"/>
      <c r="HM12481" s="341"/>
      <c r="HN12481" s="341"/>
    </row>
    <row r="12482" spans="220:222" x14ac:dyDescent="0.3">
      <c r="HL12482" s="341"/>
      <c r="HM12482" s="341"/>
      <c r="HN12482" s="341"/>
    </row>
    <row r="12483" spans="220:222" x14ac:dyDescent="0.3">
      <c r="HL12483" s="341"/>
      <c r="HM12483" s="341"/>
      <c r="HN12483" s="341"/>
    </row>
    <row r="12484" spans="220:222" x14ac:dyDescent="0.3">
      <c r="HL12484" s="341"/>
      <c r="HM12484" s="341"/>
      <c r="HN12484" s="341"/>
    </row>
    <row r="12485" spans="220:222" x14ac:dyDescent="0.3">
      <c r="HL12485" s="341"/>
      <c r="HM12485" s="341"/>
      <c r="HN12485" s="341"/>
    </row>
    <row r="12486" spans="220:222" x14ac:dyDescent="0.3">
      <c r="HL12486" s="341"/>
      <c r="HM12486" s="341"/>
      <c r="HN12486" s="341"/>
    </row>
    <row r="12487" spans="220:222" x14ac:dyDescent="0.3">
      <c r="HL12487" s="341"/>
      <c r="HM12487" s="341"/>
      <c r="HN12487" s="341"/>
    </row>
    <row r="12488" spans="220:222" x14ac:dyDescent="0.3">
      <c r="HL12488" s="341"/>
      <c r="HM12488" s="341"/>
      <c r="HN12488" s="341"/>
    </row>
    <row r="12489" spans="220:222" x14ac:dyDescent="0.3">
      <c r="HL12489" s="341"/>
      <c r="HM12489" s="341"/>
      <c r="HN12489" s="341"/>
    </row>
    <row r="12490" spans="220:222" x14ac:dyDescent="0.3">
      <c r="HL12490" s="341"/>
      <c r="HM12490" s="341"/>
      <c r="HN12490" s="341"/>
    </row>
    <row r="12491" spans="220:222" x14ac:dyDescent="0.3">
      <c r="HL12491" s="341"/>
      <c r="HM12491" s="341"/>
      <c r="HN12491" s="341"/>
    </row>
    <row r="12492" spans="220:222" x14ac:dyDescent="0.3">
      <c r="HL12492" s="341"/>
      <c r="HM12492" s="341"/>
      <c r="HN12492" s="341"/>
    </row>
    <row r="12493" spans="220:222" x14ac:dyDescent="0.3">
      <c r="HL12493" s="341"/>
      <c r="HM12493" s="341"/>
      <c r="HN12493" s="341"/>
    </row>
    <row r="12494" spans="220:222" x14ac:dyDescent="0.3">
      <c r="HL12494" s="341"/>
      <c r="HM12494" s="341"/>
      <c r="HN12494" s="341"/>
    </row>
    <row r="12495" spans="220:222" x14ac:dyDescent="0.3">
      <c r="HL12495" s="341"/>
      <c r="HM12495" s="341"/>
      <c r="HN12495" s="341"/>
    </row>
    <row r="12496" spans="220:222" x14ac:dyDescent="0.3">
      <c r="HL12496" s="341"/>
      <c r="HM12496" s="341"/>
      <c r="HN12496" s="341"/>
    </row>
    <row r="12497" spans="220:222" x14ac:dyDescent="0.3">
      <c r="HL12497" s="341"/>
      <c r="HM12497" s="341"/>
      <c r="HN12497" s="341"/>
    </row>
    <row r="12498" spans="220:222" x14ac:dyDescent="0.3">
      <c r="HL12498" s="341"/>
      <c r="HM12498" s="341"/>
      <c r="HN12498" s="341"/>
    </row>
    <row r="12499" spans="220:222" x14ac:dyDescent="0.3">
      <c r="HL12499" s="341"/>
      <c r="HM12499" s="341"/>
      <c r="HN12499" s="341"/>
    </row>
    <row r="12500" spans="220:222" x14ac:dyDescent="0.3">
      <c r="HL12500" s="341"/>
      <c r="HM12500" s="341"/>
      <c r="HN12500" s="341"/>
    </row>
    <row r="12501" spans="220:222" x14ac:dyDescent="0.3">
      <c r="HL12501" s="341"/>
      <c r="HM12501" s="341"/>
      <c r="HN12501" s="341"/>
    </row>
    <row r="12502" spans="220:222" x14ac:dyDescent="0.3">
      <c r="HL12502" s="341"/>
      <c r="HM12502" s="341"/>
      <c r="HN12502" s="341"/>
    </row>
    <row r="12503" spans="220:222" x14ac:dyDescent="0.3">
      <c r="HL12503" s="341"/>
      <c r="HM12503" s="341"/>
      <c r="HN12503" s="341"/>
    </row>
    <row r="12504" spans="220:222" x14ac:dyDescent="0.3">
      <c r="HL12504" s="341"/>
      <c r="HM12504" s="341"/>
      <c r="HN12504" s="341"/>
    </row>
    <row r="12505" spans="220:222" x14ac:dyDescent="0.3">
      <c r="HL12505" s="341"/>
      <c r="HM12505" s="341"/>
      <c r="HN12505" s="341"/>
    </row>
    <row r="12506" spans="220:222" x14ac:dyDescent="0.3">
      <c r="HL12506" s="341"/>
      <c r="HM12506" s="341"/>
      <c r="HN12506" s="341"/>
    </row>
    <row r="12507" spans="220:222" x14ac:dyDescent="0.3">
      <c r="HL12507" s="341"/>
      <c r="HM12507" s="341"/>
      <c r="HN12507" s="341"/>
    </row>
    <row r="12508" spans="220:222" x14ac:dyDescent="0.3">
      <c r="HL12508" s="341"/>
      <c r="HM12508" s="341"/>
      <c r="HN12508" s="341"/>
    </row>
    <row r="12509" spans="220:222" x14ac:dyDescent="0.3">
      <c r="HL12509" s="341"/>
      <c r="HM12509" s="341"/>
      <c r="HN12509" s="341"/>
    </row>
    <row r="12510" spans="220:222" x14ac:dyDescent="0.3">
      <c r="HL12510" s="341"/>
      <c r="HM12510" s="341"/>
      <c r="HN12510" s="341"/>
    </row>
    <row r="12511" spans="220:222" x14ac:dyDescent="0.3">
      <c r="HL12511" s="341"/>
      <c r="HM12511" s="341"/>
      <c r="HN12511" s="341"/>
    </row>
    <row r="12512" spans="220:222" x14ac:dyDescent="0.3">
      <c r="HL12512" s="341"/>
      <c r="HM12512" s="341"/>
      <c r="HN12512" s="341"/>
    </row>
    <row r="12513" spans="220:222" x14ac:dyDescent="0.3">
      <c r="HL12513" s="341"/>
      <c r="HM12513" s="341"/>
      <c r="HN12513" s="341"/>
    </row>
    <row r="12514" spans="220:222" x14ac:dyDescent="0.3">
      <c r="HL12514" s="341"/>
      <c r="HM12514" s="341"/>
      <c r="HN12514" s="341"/>
    </row>
    <row r="12515" spans="220:222" x14ac:dyDescent="0.3">
      <c r="HL12515" s="341"/>
      <c r="HM12515" s="341"/>
      <c r="HN12515" s="341"/>
    </row>
    <row r="12516" spans="220:222" x14ac:dyDescent="0.3">
      <c r="HL12516" s="341"/>
      <c r="HM12516" s="341"/>
      <c r="HN12516" s="341"/>
    </row>
    <row r="12517" spans="220:222" x14ac:dyDescent="0.3">
      <c r="HL12517" s="341"/>
      <c r="HM12517" s="341"/>
      <c r="HN12517" s="341"/>
    </row>
    <row r="12518" spans="220:222" x14ac:dyDescent="0.3">
      <c r="HL12518" s="341"/>
      <c r="HM12518" s="341"/>
      <c r="HN12518" s="341"/>
    </row>
    <row r="12519" spans="220:222" x14ac:dyDescent="0.3">
      <c r="HL12519" s="341"/>
      <c r="HM12519" s="341"/>
      <c r="HN12519" s="341"/>
    </row>
    <row r="12520" spans="220:222" x14ac:dyDescent="0.3">
      <c r="HL12520" s="341"/>
      <c r="HM12520" s="341"/>
      <c r="HN12520" s="341"/>
    </row>
    <row r="12521" spans="220:222" x14ac:dyDescent="0.3">
      <c r="HL12521" s="341"/>
      <c r="HM12521" s="341"/>
      <c r="HN12521" s="341"/>
    </row>
    <row r="12522" spans="220:222" x14ac:dyDescent="0.3">
      <c r="HL12522" s="341"/>
      <c r="HM12522" s="341"/>
      <c r="HN12522" s="341"/>
    </row>
    <row r="12523" spans="220:222" x14ac:dyDescent="0.3">
      <c r="HL12523" s="341"/>
      <c r="HM12523" s="341"/>
      <c r="HN12523" s="341"/>
    </row>
    <row r="12524" spans="220:222" x14ac:dyDescent="0.3">
      <c r="HL12524" s="341"/>
      <c r="HM12524" s="341"/>
      <c r="HN12524" s="341"/>
    </row>
    <row r="12525" spans="220:222" x14ac:dyDescent="0.3">
      <c r="HL12525" s="341"/>
      <c r="HM12525" s="341"/>
      <c r="HN12525" s="341"/>
    </row>
    <row r="12526" spans="220:222" x14ac:dyDescent="0.3">
      <c r="HL12526" s="341"/>
      <c r="HM12526" s="341"/>
      <c r="HN12526" s="341"/>
    </row>
    <row r="12527" spans="220:222" x14ac:dyDescent="0.3">
      <c r="HL12527" s="341"/>
      <c r="HM12527" s="341"/>
      <c r="HN12527" s="341"/>
    </row>
    <row r="12528" spans="220:222" x14ac:dyDescent="0.3">
      <c r="HL12528" s="341"/>
      <c r="HM12528" s="341"/>
      <c r="HN12528" s="341"/>
    </row>
    <row r="12529" spans="220:222" x14ac:dyDescent="0.3">
      <c r="HL12529" s="341"/>
      <c r="HM12529" s="341"/>
      <c r="HN12529" s="341"/>
    </row>
    <row r="12530" spans="220:222" x14ac:dyDescent="0.3">
      <c r="HL12530" s="341"/>
      <c r="HM12530" s="341"/>
      <c r="HN12530" s="341"/>
    </row>
    <row r="12531" spans="220:222" x14ac:dyDescent="0.3">
      <c r="HL12531" s="341"/>
      <c r="HM12531" s="341"/>
      <c r="HN12531" s="341"/>
    </row>
    <row r="12532" spans="220:222" x14ac:dyDescent="0.3">
      <c r="HL12532" s="341"/>
      <c r="HM12532" s="341"/>
      <c r="HN12532" s="341"/>
    </row>
    <row r="12533" spans="220:222" x14ac:dyDescent="0.3">
      <c r="HL12533" s="341"/>
      <c r="HM12533" s="341"/>
      <c r="HN12533" s="341"/>
    </row>
    <row r="12534" spans="220:222" x14ac:dyDescent="0.3">
      <c r="HL12534" s="341"/>
      <c r="HM12534" s="341"/>
      <c r="HN12534" s="341"/>
    </row>
    <row r="12535" spans="220:222" x14ac:dyDescent="0.3">
      <c r="HL12535" s="341"/>
      <c r="HM12535" s="341"/>
      <c r="HN12535" s="341"/>
    </row>
    <row r="12536" spans="220:222" x14ac:dyDescent="0.3">
      <c r="HL12536" s="341"/>
      <c r="HM12536" s="341"/>
      <c r="HN12536" s="341"/>
    </row>
    <row r="12537" spans="220:222" x14ac:dyDescent="0.3">
      <c r="HL12537" s="341"/>
      <c r="HM12537" s="341"/>
      <c r="HN12537" s="341"/>
    </row>
    <row r="12538" spans="220:222" x14ac:dyDescent="0.3">
      <c r="HL12538" s="341"/>
      <c r="HM12538" s="341"/>
      <c r="HN12538" s="341"/>
    </row>
    <row r="12539" spans="220:222" x14ac:dyDescent="0.3">
      <c r="HL12539" s="341"/>
      <c r="HM12539" s="341"/>
      <c r="HN12539" s="341"/>
    </row>
    <row r="12540" spans="220:222" x14ac:dyDescent="0.3">
      <c r="HL12540" s="341"/>
      <c r="HM12540" s="341"/>
      <c r="HN12540" s="341"/>
    </row>
    <row r="12541" spans="220:222" x14ac:dyDescent="0.3">
      <c r="HL12541" s="341"/>
      <c r="HM12541" s="341"/>
      <c r="HN12541" s="341"/>
    </row>
    <row r="12542" spans="220:222" x14ac:dyDescent="0.3">
      <c r="HL12542" s="341"/>
      <c r="HM12542" s="341"/>
      <c r="HN12542" s="341"/>
    </row>
    <row r="12543" spans="220:222" x14ac:dyDescent="0.3">
      <c r="HL12543" s="341"/>
      <c r="HM12543" s="341"/>
      <c r="HN12543" s="341"/>
    </row>
    <row r="12544" spans="220:222" x14ac:dyDescent="0.3">
      <c r="HL12544" s="341"/>
      <c r="HM12544" s="341"/>
      <c r="HN12544" s="341"/>
    </row>
    <row r="12545" spans="220:222" x14ac:dyDescent="0.3">
      <c r="HL12545" s="341"/>
      <c r="HM12545" s="341"/>
      <c r="HN12545" s="341"/>
    </row>
    <row r="12546" spans="220:222" x14ac:dyDescent="0.3">
      <c r="HL12546" s="341"/>
      <c r="HM12546" s="341"/>
      <c r="HN12546" s="341"/>
    </row>
    <row r="12547" spans="220:222" x14ac:dyDescent="0.3">
      <c r="HL12547" s="341"/>
      <c r="HM12547" s="341"/>
      <c r="HN12547" s="341"/>
    </row>
    <row r="12548" spans="220:222" x14ac:dyDescent="0.3">
      <c r="HL12548" s="341"/>
      <c r="HM12548" s="341"/>
      <c r="HN12548" s="341"/>
    </row>
    <row r="12549" spans="220:222" x14ac:dyDescent="0.3">
      <c r="HL12549" s="341"/>
      <c r="HM12549" s="341"/>
      <c r="HN12549" s="341"/>
    </row>
    <row r="12550" spans="220:222" x14ac:dyDescent="0.3">
      <c r="HL12550" s="341"/>
      <c r="HM12550" s="341"/>
      <c r="HN12550" s="341"/>
    </row>
    <row r="12551" spans="220:222" x14ac:dyDescent="0.3">
      <c r="HL12551" s="341"/>
      <c r="HM12551" s="341"/>
      <c r="HN12551" s="341"/>
    </row>
    <row r="12552" spans="220:222" x14ac:dyDescent="0.3">
      <c r="HL12552" s="341"/>
      <c r="HM12552" s="341"/>
      <c r="HN12552" s="341"/>
    </row>
    <row r="12553" spans="220:222" x14ac:dyDescent="0.3">
      <c r="HL12553" s="341"/>
      <c r="HM12553" s="341"/>
      <c r="HN12553" s="341"/>
    </row>
    <row r="12554" spans="220:222" x14ac:dyDescent="0.3">
      <c r="HL12554" s="341"/>
      <c r="HM12554" s="341"/>
      <c r="HN12554" s="341"/>
    </row>
    <row r="12555" spans="220:222" x14ac:dyDescent="0.3">
      <c r="HL12555" s="341"/>
      <c r="HM12555" s="341"/>
      <c r="HN12555" s="341"/>
    </row>
    <row r="12556" spans="220:222" x14ac:dyDescent="0.3">
      <c r="HL12556" s="341"/>
      <c r="HM12556" s="341"/>
      <c r="HN12556" s="341"/>
    </row>
    <row r="12557" spans="220:222" x14ac:dyDescent="0.3">
      <c r="HL12557" s="341"/>
      <c r="HM12557" s="341"/>
      <c r="HN12557" s="341"/>
    </row>
    <row r="12558" spans="220:222" x14ac:dyDescent="0.3">
      <c r="HL12558" s="341"/>
      <c r="HM12558" s="341"/>
      <c r="HN12558" s="341"/>
    </row>
    <row r="12559" spans="220:222" x14ac:dyDescent="0.3">
      <c r="HL12559" s="341"/>
      <c r="HM12559" s="341"/>
      <c r="HN12559" s="341"/>
    </row>
    <row r="12560" spans="220:222" x14ac:dyDescent="0.3">
      <c r="HL12560" s="341"/>
      <c r="HM12560" s="341"/>
      <c r="HN12560" s="341"/>
    </row>
    <row r="12561" spans="220:222" x14ac:dyDescent="0.3">
      <c r="HL12561" s="341"/>
      <c r="HM12561" s="341"/>
      <c r="HN12561" s="341"/>
    </row>
    <row r="12562" spans="220:222" x14ac:dyDescent="0.3">
      <c r="HL12562" s="341"/>
      <c r="HM12562" s="341"/>
      <c r="HN12562" s="341"/>
    </row>
    <row r="12563" spans="220:222" x14ac:dyDescent="0.3">
      <c r="HL12563" s="341"/>
      <c r="HM12563" s="341"/>
      <c r="HN12563" s="341"/>
    </row>
    <row r="12564" spans="220:222" x14ac:dyDescent="0.3">
      <c r="HL12564" s="341"/>
      <c r="HM12564" s="341"/>
      <c r="HN12564" s="341"/>
    </row>
    <row r="12565" spans="220:222" x14ac:dyDescent="0.3">
      <c r="HL12565" s="341"/>
      <c r="HM12565" s="341"/>
      <c r="HN12565" s="341"/>
    </row>
    <row r="12566" spans="220:222" x14ac:dyDescent="0.3">
      <c r="HL12566" s="341"/>
      <c r="HM12566" s="341"/>
      <c r="HN12566" s="341"/>
    </row>
    <row r="12567" spans="220:222" x14ac:dyDescent="0.3">
      <c r="HL12567" s="341"/>
      <c r="HM12567" s="341"/>
      <c r="HN12567" s="341"/>
    </row>
    <row r="12568" spans="220:222" x14ac:dyDescent="0.3">
      <c r="HL12568" s="341"/>
      <c r="HM12568" s="341"/>
      <c r="HN12568" s="341"/>
    </row>
    <row r="12569" spans="220:222" x14ac:dyDescent="0.3">
      <c r="HL12569" s="341"/>
      <c r="HM12569" s="341"/>
      <c r="HN12569" s="341"/>
    </row>
    <row r="12570" spans="220:222" x14ac:dyDescent="0.3">
      <c r="HL12570" s="341"/>
      <c r="HM12570" s="341"/>
      <c r="HN12570" s="341"/>
    </row>
    <row r="12571" spans="220:222" x14ac:dyDescent="0.3">
      <c r="HL12571" s="341"/>
      <c r="HM12571" s="341"/>
      <c r="HN12571" s="341"/>
    </row>
    <row r="12572" spans="220:222" x14ac:dyDescent="0.3">
      <c r="HL12572" s="341"/>
      <c r="HM12572" s="341"/>
      <c r="HN12572" s="341"/>
    </row>
    <row r="12573" spans="220:222" x14ac:dyDescent="0.3">
      <c r="HL12573" s="341"/>
      <c r="HM12573" s="341"/>
      <c r="HN12573" s="341"/>
    </row>
    <row r="12574" spans="220:222" x14ac:dyDescent="0.3">
      <c r="HL12574" s="341"/>
      <c r="HM12574" s="341"/>
      <c r="HN12574" s="341"/>
    </row>
    <row r="12575" spans="220:222" x14ac:dyDescent="0.3">
      <c r="HL12575" s="341"/>
      <c r="HM12575" s="341"/>
      <c r="HN12575" s="341"/>
    </row>
    <row r="12576" spans="220:222" x14ac:dyDescent="0.3">
      <c r="HL12576" s="341"/>
      <c r="HM12576" s="341"/>
      <c r="HN12576" s="341"/>
    </row>
    <row r="12577" spans="220:222" x14ac:dyDescent="0.3">
      <c r="HL12577" s="341"/>
      <c r="HM12577" s="341"/>
      <c r="HN12577" s="341"/>
    </row>
    <row r="12578" spans="220:222" x14ac:dyDescent="0.3">
      <c r="HL12578" s="341"/>
      <c r="HM12578" s="341"/>
      <c r="HN12578" s="341"/>
    </row>
    <row r="12579" spans="220:222" x14ac:dyDescent="0.3">
      <c r="HL12579" s="341"/>
      <c r="HM12579" s="341"/>
      <c r="HN12579" s="341"/>
    </row>
    <row r="12580" spans="220:222" x14ac:dyDescent="0.3">
      <c r="HL12580" s="341"/>
      <c r="HM12580" s="341"/>
      <c r="HN12580" s="341"/>
    </row>
    <row r="12581" spans="220:222" x14ac:dyDescent="0.3">
      <c r="HL12581" s="341"/>
      <c r="HM12581" s="341"/>
      <c r="HN12581" s="341"/>
    </row>
    <row r="12582" spans="220:222" x14ac:dyDescent="0.3">
      <c r="HL12582" s="341"/>
      <c r="HM12582" s="341"/>
      <c r="HN12582" s="341"/>
    </row>
    <row r="12583" spans="220:222" x14ac:dyDescent="0.3">
      <c r="HL12583" s="341"/>
      <c r="HM12583" s="341"/>
      <c r="HN12583" s="341"/>
    </row>
    <row r="12584" spans="220:222" x14ac:dyDescent="0.3">
      <c r="HL12584" s="341"/>
      <c r="HM12584" s="341"/>
      <c r="HN12584" s="341"/>
    </row>
    <row r="12585" spans="220:222" x14ac:dyDescent="0.3">
      <c r="HL12585" s="341"/>
      <c r="HM12585" s="341"/>
      <c r="HN12585" s="341"/>
    </row>
    <row r="12586" spans="220:222" x14ac:dyDescent="0.3">
      <c r="HL12586" s="341"/>
      <c r="HM12586" s="341"/>
      <c r="HN12586" s="341"/>
    </row>
    <row r="12587" spans="220:222" x14ac:dyDescent="0.3">
      <c r="HL12587" s="341"/>
      <c r="HM12587" s="341"/>
      <c r="HN12587" s="341"/>
    </row>
    <row r="12588" spans="220:222" x14ac:dyDescent="0.3">
      <c r="HL12588" s="341"/>
      <c r="HM12588" s="341"/>
      <c r="HN12588" s="341"/>
    </row>
    <row r="12589" spans="220:222" x14ac:dyDescent="0.3">
      <c r="HL12589" s="341"/>
      <c r="HM12589" s="341"/>
      <c r="HN12589" s="341"/>
    </row>
    <row r="12590" spans="220:222" x14ac:dyDescent="0.3">
      <c r="HL12590" s="341"/>
      <c r="HM12590" s="341"/>
      <c r="HN12590" s="341"/>
    </row>
    <row r="12591" spans="220:222" x14ac:dyDescent="0.3">
      <c r="HL12591" s="341"/>
      <c r="HM12591" s="341"/>
      <c r="HN12591" s="341"/>
    </row>
    <row r="12592" spans="220:222" x14ac:dyDescent="0.3">
      <c r="HL12592" s="341"/>
      <c r="HM12592" s="341"/>
      <c r="HN12592" s="341"/>
    </row>
    <row r="12593" spans="220:222" x14ac:dyDescent="0.3">
      <c r="HL12593" s="341"/>
      <c r="HM12593" s="341"/>
      <c r="HN12593" s="341"/>
    </row>
    <row r="12594" spans="220:222" x14ac:dyDescent="0.3">
      <c r="HL12594" s="341"/>
      <c r="HM12594" s="341"/>
      <c r="HN12594" s="341"/>
    </row>
    <row r="12595" spans="220:222" x14ac:dyDescent="0.3">
      <c r="HL12595" s="341"/>
      <c r="HM12595" s="341"/>
      <c r="HN12595" s="341"/>
    </row>
    <row r="12596" spans="220:222" x14ac:dyDescent="0.3">
      <c r="HL12596" s="341"/>
      <c r="HM12596" s="341"/>
      <c r="HN12596" s="341"/>
    </row>
    <row r="12597" spans="220:222" x14ac:dyDescent="0.3">
      <c r="HL12597" s="341"/>
      <c r="HM12597" s="341"/>
      <c r="HN12597" s="341"/>
    </row>
    <row r="12598" spans="220:222" x14ac:dyDescent="0.3">
      <c r="HL12598" s="341"/>
      <c r="HM12598" s="341"/>
      <c r="HN12598" s="341"/>
    </row>
    <row r="12599" spans="220:222" x14ac:dyDescent="0.3">
      <c r="HL12599" s="341"/>
      <c r="HM12599" s="341"/>
      <c r="HN12599" s="341"/>
    </row>
    <row r="12600" spans="220:222" x14ac:dyDescent="0.3">
      <c r="HL12600" s="341"/>
      <c r="HM12600" s="341"/>
      <c r="HN12600" s="341"/>
    </row>
    <row r="12601" spans="220:222" x14ac:dyDescent="0.3">
      <c r="HL12601" s="341"/>
      <c r="HM12601" s="341"/>
      <c r="HN12601" s="341"/>
    </row>
    <row r="12602" spans="220:222" x14ac:dyDescent="0.3">
      <c r="HL12602" s="341"/>
      <c r="HM12602" s="341"/>
      <c r="HN12602" s="341"/>
    </row>
    <row r="12603" spans="220:222" x14ac:dyDescent="0.3">
      <c r="HL12603" s="341"/>
      <c r="HM12603" s="341"/>
      <c r="HN12603" s="341"/>
    </row>
    <row r="12604" spans="220:222" x14ac:dyDescent="0.3">
      <c r="HL12604" s="341"/>
      <c r="HM12604" s="341"/>
      <c r="HN12604" s="341"/>
    </row>
    <row r="12605" spans="220:222" x14ac:dyDescent="0.3">
      <c r="HL12605" s="341"/>
      <c r="HM12605" s="341"/>
      <c r="HN12605" s="341"/>
    </row>
    <row r="12606" spans="220:222" x14ac:dyDescent="0.3">
      <c r="HL12606" s="341"/>
      <c r="HM12606" s="341"/>
      <c r="HN12606" s="341"/>
    </row>
    <row r="12607" spans="220:222" x14ac:dyDescent="0.3">
      <c r="HL12607" s="341"/>
      <c r="HM12607" s="341"/>
      <c r="HN12607" s="341"/>
    </row>
    <row r="12608" spans="220:222" x14ac:dyDescent="0.3">
      <c r="HL12608" s="341"/>
      <c r="HM12608" s="341"/>
      <c r="HN12608" s="341"/>
    </row>
    <row r="12609" spans="220:222" x14ac:dyDescent="0.3">
      <c r="HL12609" s="341"/>
      <c r="HM12609" s="341"/>
      <c r="HN12609" s="341"/>
    </row>
    <row r="12610" spans="220:222" x14ac:dyDescent="0.3">
      <c r="HL12610" s="341"/>
      <c r="HM12610" s="341"/>
      <c r="HN12610" s="341"/>
    </row>
    <row r="12611" spans="220:222" x14ac:dyDescent="0.3">
      <c r="HL12611" s="341"/>
      <c r="HM12611" s="341"/>
      <c r="HN12611" s="341"/>
    </row>
    <row r="12612" spans="220:222" x14ac:dyDescent="0.3">
      <c r="HL12612" s="341"/>
      <c r="HM12612" s="341"/>
      <c r="HN12612" s="341"/>
    </row>
    <row r="12613" spans="220:222" x14ac:dyDescent="0.3">
      <c r="HL12613" s="341"/>
      <c r="HM12613" s="341"/>
      <c r="HN12613" s="341"/>
    </row>
    <row r="12614" spans="220:222" x14ac:dyDescent="0.3">
      <c r="HL12614" s="341"/>
      <c r="HM12614" s="341"/>
      <c r="HN12614" s="341"/>
    </row>
    <row r="12615" spans="220:222" x14ac:dyDescent="0.3">
      <c r="HL12615" s="341"/>
      <c r="HM12615" s="341"/>
      <c r="HN12615" s="341"/>
    </row>
    <row r="12616" spans="220:222" x14ac:dyDescent="0.3">
      <c r="HL12616" s="341"/>
      <c r="HM12616" s="341"/>
      <c r="HN12616" s="341"/>
    </row>
    <row r="12617" spans="220:222" x14ac:dyDescent="0.3">
      <c r="HL12617" s="341"/>
      <c r="HM12617" s="341"/>
      <c r="HN12617" s="341"/>
    </row>
    <row r="12618" spans="220:222" x14ac:dyDescent="0.3">
      <c r="HL12618" s="341"/>
      <c r="HM12618" s="341"/>
      <c r="HN12618" s="341"/>
    </row>
    <row r="12619" spans="220:222" x14ac:dyDescent="0.3">
      <c r="HL12619" s="341"/>
      <c r="HM12619" s="341"/>
      <c r="HN12619" s="341"/>
    </row>
    <row r="12620" spans="220:222" x14ac:dyDescent="0.3">
      <c r="HL12620" s="341"/>
      <c r="HM12620" s="341"/>
      <c r="HN12620" s="341"/>
    </row>
    <row r="12621" spans="220:222" x14ac:dyDescent="0.3">
      <c r="HL12621" s="341"/>
      <c r="HM12621" s="341"/>
      <c r="HN12621" s="341"/>
    </row>
    <row r="12622" spans="220:222" x14ac:dyDescent="0.3">
      <c r="HL12622" s="341"/>
      <c r="HM12622" s="341"/>
      <c r="HN12622" s="341"/>
    </row>
    <row r="12623" spans="220:222" x14ac:dyDescent="0.3">
      <c r="HL12623" s="341"/>
      <c r="HM12623" s="341"/>
      <c r="HN12623" s="341"/>
    </row>
    <row r="12624" spans="220:222" x14ac:dyDescent="0.3">
      <c r="HL12624" s="341"/>
      <c r="HM12624" s="341"/>
      <c r="HN12624" s="341"/>
    </row>
    <row r="12625" spans="220:222" x14ac:dyDescent="0.3">
      <c r="HL12625" s="341"/>
      <c r="HM12625" s="341"/>
      <c r="HN12625" s="341"/>
    </row>
    <row r="12626" spans="220:222" x14ac:dyDescent="0.3">
      <c r="HL12626" s="341"/>
      <c r="HM12626" s="341"/>
      <c r="HN12626" s="341"/>
    </row>
    <row r="12627" spans="220:222" x14ac:dyDescent="0.3">
      <c r="HL12627" s="341"/>
      <c r="HM12627" s="341"/>
      <c r="HN12627" s="341"/>
    </row>
    <row r="12628" spans="220:222" x14ac:dyDescent="0.3">
      <c r="HL12628" s="341"/>
      <c r="HM12628" s="341"/>
      <c r="HN12628" s="341"/>
    </row>
    <row r="12629" spans="220:222" x14ac:dyDescent="0.3">
      <c r="HL12629" s="341"/>
      <c r="HM12629" s="341"/>
      <c r="HN12629" s="341"/>
    </row>
    <row r="12630" spans="220:222" x14ac:dyDescent="0.3">
      <c r="HL12630" s="341"/>
      <c r="HM12630" s="341"/>
      <c r="HN12630" s="341"/>
    </row>
    <row r="12631" spans="220:222" x14ac:dyDescent="0.3">
      <c r="HL12631" s="341"/>
      <c r="HM12631" s="341"/>
      <c r="HN12631" s="341"/>
    </row>
    <row r="12632" spans="220:222" x14ac:dyDescent="0.3">
      <c r="HL12632" s="341"/>
      <c r="HM12632" s="341"/>
      <c r="HN12632" s="341"/>
    </row>
    <row r="12633" spans="220:222" x14ac:dyDescent="0.3">
      <c r="HL12633" s="341"/>
      <c r="HM12633" s="341"/>
      <c r="HN12633" s="341"/>
    </row>
    <row r="12634" spans="220:222" x14ac:dyDescent="0.3">
      <c r="HL12634" s="341"/>
      <c r="HM12634" s="341"/>
      <c r="HN12634" s="341"/>
    </row>
    <row r="12635" spans="220:222" x14ac:dyDescent="0.3">
      <c r="HL12635" s="341"/>
      <c r="HM12635" s="341"/>
      <c r="HN12635" s="341"/>
    </row>
    <row r="12636" spans="220:222" x14ac:dyDescent="0.3">
      <c r="HL12636" s="341"/>
      <c r="HM12636" s="341"/>
      <c r="HN12636" s="341"/>
    </row>
    <row r="12637" spans="220:222" x14ac:dyDescent="0.3">
      <c r="HL12637" s="341"/>
      <c r="HM12637" s="341"/>
      <c r="HN12637" s="341"/>
    </row>
    <row r="12638" spans="220:222" x14ac:dyDescent="0.3">
      <c r="HL12638" s="341"/>
      <c r="HM12638" s="341"/>
      <c r="HN12638" s="341"/>
    </row>
    <row r="12639" spans="220:222" x14ac:dyDescent="0.3">
      <c r="HL12639" s="341"/>
      <c r="HM12639" s="341"/>
      <c r="HN12639" s="341"/>
    </row>
    <row r="12640" spans="220:222" x14ac:dyDescent="0.3">
      <c r="HL12640" s="341"/>
      <c r="HM12640" s="341"/>
      <c r="HN12640" s="341"/>
    </row>
    <row r="12641" spans="220:222" x14ac:dyDescent="0.3">
      <c r="HL12641" s="341"/>
      <c r="HM12641" s="341"/>
      <c r="HN12641" s="341"/>
    </row>
    <row r="12642" spans="220:222" x14ac:dyDescent="0.3">
      <c r="HL12642" s="341"/>
      <c r="HM12642" s="341"/>
      <c r="HN12642" s="341"/>
    </row>
    <row r="12643" spans="220:222" x14ac:dyDescent="0.3">
      <c r="HL12643" s="341"/>
      <c r="HM12643" s="341"/>
      <c r="HN12643" s="341"/>
    </row>
    <row r="12644" spans="220:222" x14ac:dyDescent="0.3">
      <c r="HL12644" s="341"/>
      <c r="HM12644" s="341"/>
      <c r="HN12644" s="341"/>
    </row>
    <row r="12645" spans="220:222" x14ac:dyDescent="0.3">
      <c r="HL12645" s="341"/>
      <c r="HM12645" s="341"/>
      <c r="HN12645" s="341"/>
    </row>
    <row r="12646" spans="220:222" x14ac:dyDescent="0.3">
      <c r="HL12646" s="341"/>
      <c r="HM12646" s="341"/>
      <c r="HN12646" s="341"/>
    </row>
    <row r="12647" spans="220:222" x14ac:dyDescent="0.3">
      <c r="HL12647" s="341"/>
      <c r="HM12647" s="341"/>
      <c r="HN12647" s="341"/>
    </row>
    <row r="12648" spans="220:222" x14ac:dyDescent="0.3">
      <c r="HL12648" s="341"/>
      <c r="HM12648" s="341"/>
      <c r="HN12648" s="341"/>
    </row>
    <row r="12649" spans="220:222" x14ac:dyDescent="0.3">
      <c r="HL12649" s="341"/>
      <c r="HM12649" s="341"/>
      <c r="HN12649" s="341"/>
    </row>
    <row r="12650" spans="220:222" x14ac:dyDescent="0.3">
      <c r="HL12650" s="341"/>
      <c r="HM12650" s="341"/>
      <c r="HN12650" s="341"/>
    </row>
    <row r="12651" spans="220:222" x14ac:dyDescent="0.3">
      <c r="HL12651" s="341"/>
      <c r="HM12651" s="341"/>
      <c r="HN12651" s="341"/>
    </row>
    <row r="12652" spans="220:222" x14ac:dyDescent="0.3">
      <c r="HL12652" s="341"/>
      <c r="HM12652" s="341"/>
      <c r="HN12652" s="341"/>
    </row>
    <row r="12653" spans="220:222" x14ac:dyDescent="0.3">
      <c r="HL12653" s="341"/>
      <c r="HM12653" s="341"/>
      <c r="HN12653" s="341"/>
    </row>
    <row r="12654" spans="220:222" x14ac:dyDescent="0.3">
      <c r="HL12654" s="341"/>
      <c r="HM12654" s="341"/>
      <c r="HN12654" s="341"/>
    </row>
    <row r="12655" spans="220:222" x14ac:dyDescent="0.3">
      <c r="HL12655" s="341"/>
      <c r="HM12655" s="341"/>
      <c r="HN12655" s="341"/>
    </row>
    <row r="12656" spans="220:222" x14ac:dyDescent="0.3">
      <c r="HL12656" s="341"/>
      <c r="HM12656" s="341"/>
      <c r="HN12656" s="341"/>
    </row>
    <row r="12657" spans="220:222" x14ac:dyDescent="0.3">
      <c r="HL12657" s="341"/>
      <c r="HM12657" s="341"/>
      <c r="HN12657" s="341"/>
    </row>
    <row r="12658" spans="220:222" x14ac:dyDescent="0.3">
      <c r="HL12658" s="341"/>
      <c r="HM12658" s="341"/>
      <c r="HN12658" s="341"/>
    </row>
    <row r="12659" spans="220:222" x14ac:dyDescent="0.3">
      <c r="HL12659" s="341"/>
      <c r="HM12659" s="341"/>
      <c r="HN12659" s="341"/>
    </row>
    <row r="12660" spans="220:222" x14ac:dyDescent="0.3">
      <c r="HL12660" s="341"/>
      <c r="HM12660" s="341"/>
      <c r="HN12660" s="341"/>
    </row>
    <row r="12661" spans="220:222" x14ac:dyDescent="0.3">
      <c r="HL12661" s="341"/>
      <c r="HM12661" s="341"/>
      <c r="HN12661" s="341"/>
    </row>
    <row r="12662" spans="220:222" x14ac:dyDescent="0.3">
      <c r="HL12662" s="341"/>
      <c r="HM12662" s="341"/>
      <c r="HN12662" s="341"/>
    </row>
    <row r="12663" spans="220:222" x14ac:dyDescent="0.3">
      <c r="HL12663" s="341"/>
      <c r="HM12663" s="341"/>
      <c r="HN12663" s="341"/>
    </row>
    <row r="12664" spans="220:222" x14ac:dyDescent="0.3">
      <c r="HL12664" s="341"/>
      <c r="HM12664" s="341"/>
      <c r="HN12664" s="341"/>
    </row>
    <row r="12665" spans="220:222" x14ac:dyDescent="0.3">
      <c r="HL12665" s="341"/>
      <c r="HM12665" s="341"/>
      <c r="HN12665" s="341"/>
    </row>
    <row r="12666" spans="220:222" x14ac:dyDescent="0.3">
      <c r="HL12666" s="341"/>
      <c r="HM12666" s="341"/>
      <c r="HN12666" s="341"/>
    </row>
    <row r="12667" spans="220:222" x14ac:dyDescent="0.3">
      <c r="HL12667" s="341"/>
      <c r="HM12667" s="341"/>
      <c r="HN12667" s="341"/>
    </row>
    <row r="12668" spans="220:222" x14ac:dyDescent="0.3">
      <c r="HL12668" s="341"/>
      <c r="HM12668" s="341"/>
      <c r="HN12668" s="341"/>
    </row>
    <row r="12669" spans="220:222" x14ac:dyDescent="0.3">
      <c r="HL12669" s="341"/>
      <c r="HM12669" s="341"/>
      <c r="HN12669" s="341"/>
    </row>
    <row r="12670" spans="220:222" x14ac:dyDescent="0.3">
      <c r="HL12670" s="341"/>
      <c r="HM12670" s="341"/>
      <c r="HN12670" s="341"/>
    </row>
    <row r="12671" spans="220:222" x14ac:dyDescent="0.3">
      <c r="HL12671" s="341"/>
      <c r="HM12671" s="341"/>
      <c r="HN12671" s="341"/>
    </row>
    <row r="12672" spans="220:222" x14ac:dyDescent="0.3">
      <c r="HL12672" s="341"/>
      <c r="HM12672" s="341"/>
      <c r="HN12672" s="341"/>
    </row>
    <row r="12673" spans="220:222" x14ac:dyDescent="0.3">
      <c r="HL12673" s="341"/>
      <c r="HM12673" s="341"/>
      <c r="HN12673" s="341"/>
    </row>
    <row r="12674" spans="220:222" x14ac:dyDescent="0.3">
      <c r="HL12674" s="341"/>
      <c r="HM12674" s="341"/>
      <c r="HN12674" s="341"/>
    </row>
    <row r="12675" spans="220:222" x14ac:dyDescent="0.3">
      <c r="HL12675" s="341"/>
      <c r="HM12675" s="341"/>
      <c r="HN12675" s="341"/>
    </row>
    <row r="12676" spans="220:222" x14ac:dyDescent="0.3">
      <c r="HL12676" s="341"/>
      <c r="HM12676" s="341"/>
      <c r="HN12676" s="341"/>
    </row>
    <row r="12677" spans="220:222" x14ac:dyDescent="0.3">
      <c r="HL12677" s="341"/>
      <c r="HM12677" s="341"/>
      <c r="HN12677" s="341"/>
    </row>
    <row r="12678" spans="220:222" x14ac:dyDescent="0.3">
      <c r="HL12678" s="341"/>
      <c r="HM12678" s="341"/>
      <c r="HN12678" s="341"/>
    </row>
    <row r="12679" spans="220:222" x14ac:dyDescent="0.3">
      <c r="HL12679" s="341"/>
      <c r="HM12679" s="341"/>
      <c r="HN12679" s="341"/>
    </row>
    <row r="12680" spans="220:222" x14ac:dyDescent="0.3">
      <c r="HL12680" s="341"/>
      <c r="HM12680" s="341"/>
      <c r="HN12680" s="341"/>
    </row>
    <row r="12681" spans="220:222" x14ac:dyDescent="0.3">
      <c r="HL12681" s="341"/>
      <c r="HM12681" s="341"/>
      <c r="HN12681" s="341"/>
    </row>
    <row r="12682" spans="220:222" x14ac:dyDescent="0.3">
      <c r="HL12682" s="341"/>
      <c r="HM12682" s="341"/>
      <c r="HN12682" s="341"/>
    </row>
    <row r="12683" spans="220:222" x14ac:dyDescent="0.3">
      <c r="HL12683" s="341"/>
      <c r="HM12683" s="341"/>
      <c r="HN12683" s="341"/>
    </row>
    <row r="12684" spans="220:222" x14ac:dyDescent="0.3">
      <c r="HL12684" s="341"/>
      <c r="HM12684" s="341"/>
      <c r="HN12684" s="341"/>
    </row>
    <row r="12685" spans="220:222" x14ac:dyDescent="0.3">
      <c r="HL12685" s="341"/>
      <c r="HM12685" s="341"/>
      <c r="HN12685" s="341"/>
    </row>
    <row r="12686" spans="220:222" x14ac:dyDescent="0.3">
      <c r="HL12686" s="341"/>
      <c r="HM12686" s="341"/>
      <c r="HN12686" s="341"/>
    </row>
    <row r="12687" spans="220:222" x14ac:dyDescent="0.3">
      <c r="HL12687" s="341"/>
      <c r="HM12687" s="341"/>
      <c r="HN12687" s="341"/>
    </row>
    <row r="12688" spans="220:222" x14ac:dyDescent="0.3">
      <c r="HL12688" s="341"/>
      <c r="HM12688" s="341"/>
      <c r="HN12688" s="341"/>
    </row>
    <row r="12689" spans="220:222" x14ac:dyDescent="0.3">
      <c r="HL12689" s="341"/>
      <c r="HM12689" s="341"/>
      <c r="HN12689" s="341"/>
    </row>
    <row r="12690" spans="220:222" x14ac:dyDescent="0.3">
      <c r="HL12690" s="341"/>
      <c r="HM12690" s="341"/>
      <c r="HN12690" s="341"/>
    </row>
    <row r="12691" spans="220:222" x14ac:dyDescent="0.3">
      <c r="HL12691" s="341"/>
      <c r="HM12691" s="341"/>
      <c r="HN12691" s="341"/>
    </row>
    <row r="12692" spans="220:222" x14ac:dyDescent="0.3">
      <c r="HL12692" s="341"/>
      <c r="HM12692" s="341"/>
      <c r="HN12692" s="341"/>
    </row>
    <row r="12693" spans="220:222" x14ac:dyDescent="0.3">
      <c r="HL12693" s="341"/>
      <c r="HM12693" s="341"/>
      <c r="HN12693" s="341"/>
    </row>
    <row r="12694" spans="220:222" x14ac:dyDescent="0.3">
      <c r="HL12694" s="341"/>
      <c r="HM12694" s="341"/>
      <c r="HN12694" s="341"/>
    </row>
    <row r="12695" spans="220:222" x14ac:dyDescent="0.3">
      <c r="HL12695" s="341"/>
      <c r="HM12695" s="341"/>
      <c r="HN12695" s="341"/>
    </row>
    <row r="12696" spans="220:222" x14ac:dyDescent="0.3">
      <c r="HL12696" s="341"/>
      <c r="HM12696" s="341"/>
      <c r="HN12696" s="341"/>
    </row>
    <row r="12697" spans="220:222" x14ac:dyDescent="0.3">
      <c r="HL12697" s="341"/>
      <c r="HM12697" s="341"/>
      <c r="HN12697" s="341"/>
    </row>
    <row r="12698" spans="220:222" x14ac:dyDescent="0.3">
      <c r="HL12698" s="341"/>
      <c r="HM12698" s="341"/>
      <c r="HN12698" s="341"/>
    </row>
    <row r="12699" spans="220:222" x14ac:dyDescent="0.3">
      <c r="HL12699" s="341"/>
      <c r="HM12699" s="341"/>
      <c r="HN12699" s="341"/>
    </row>
    <row r="12700" spans="220:222" x14ac:dyDescent="0.3">
      <c r="HL12700" s="341"/>
      <c r="HM12700" s="341"/>
      <c r="HN12700" s="341"/>
    </row>
    <row r="12701" spans="220:222" x14ac:dyDescent="0.3">
      <c r="HL12701" s="341"/>
      <c r="HM12701" s="341"/>
      <c r="HN12701" s="341"/>
    </row>
    <row r="12702" spans="220:222" x14ac:dyDescent="0.3">
      <c r="HL12702" s="341"/>
      <c r="HM12702" s="341"/>
      <c r="HN12702" s="341"/>
    </row>
    <row r="12703" spans="220:222" x14ac:dyDescent="0.3">
      <c r="HL12703" s="341"/>
      <c r="HM12703" s="341"/>
      <c r="HN12703" s="341"/>
    </row>
    <row r="12704" spans="220:222" x14ac:dyDescent="0.3">
      <c r="HL12704" s="341"/>
      <c r="HM12704" s="341"/>
      <c r="HN12704" s="341"/>
    </row>
    <row r="12705" spans="220:222" x14ac:dyDescent="0.3">
      <c r="HL12705" s="341"/>
      <c r="HM12705" s="341"/>
      <c r="HN12705" s="341"/>
    </row>
    <row r="12706" spans="220:222" x14ac:dyDescent="0.3">
      <c r="HL12706" s="341"/>
      <c r="HM12706" s="341"/>
      <c r="HN12706" s="341"/>
    </row>
    <row r="12707" spans="220:222" x14ac:dyDescent="0.3">
      <c r="HL12707" s="341"/>
      <c r="HM12707" s="341"/>
      <c r="HN12707" s="341"/>
    </row>
    <row r="12708" spans="220:222" x14ac:dyDescent="0.3">
      <c r="HL12708" s="341"/>
      <c r="HM12708" s="341"/>
      <c r="HN12708" s="341"/>
    </row>
    <row r="12709" spans="220:222" x14ac:dyDescent="0.3">
      <c r="HL12709" s="341"/>
      <c r="HM12709" s="341"/>
      <c r="HN12709" s="341"/>
    </row>
    <row r="12710" spans="220:222" x14ac:dyDescent="0.3">
      <c r="HL12710" s="341"/>
      <c r="HM12710" s="341"/>
      <c r="HN12710" s="341"/>
    </row>
    <row r="12711" spans="220:222" x14ac:dyDescent="0.3">
      <c r="HL12711" s="341"/>
      <c r="HM12711" s="341"/>
      <c r="HN12711" s="341"/>
    </row>
    <row r="12712" spans="220:222" x14ac:dyDescent="0.3">
      <c r="HL12712" s="341"/>
      <c r="HM12712" s="341"/>
      <c r="HN12712" s="341"/>
    </row>
    <row r="12713" spans="220:222" x14ac:dyDescent="0.3">
      <c r="HL12713" s="341"/>
      <c r="HM12713" s="341"/>
      <c r="HN12713" s="341"/>
    </row>
    <row r="12714" spans="220:222" x14ac:dyDescent="0.3">
      <c r="HL12714" s="341"/>
      <c r="HM12714" s="341"/>
      <c r="HN12714" s="341"/>
    </row>
    <row r="12715" spans="220:222" x14ac:dyDescent="0.3">
      <c r="HL12715" s="341"/>
      <c r="HM12715" s="341"/>
      <c r="HN12715" s="341"/>
    </row>
    <row r="12716" spans="220:222" x14ac:dyDescent="0.3">
      <c r="HL12716" s="341"/>
      <c r="HM12716" s="341"/>
      <c r="HN12716" s="341"/>
    </row>
    <row r="12717" spans="220:222" x14ac:dyDescent="0.3">
      <c r="HL12717" s="341"/>
      <c r="HM12717" s="341"/>
      <c r="HN12717" s="341"/>
    </row>
    <row r="12718" spans="220:222" x14ac:dyDescent="0.3">
      <c r="HL12718" s="341"/>
      <c r="HM12718" s="341"/>
      <c r="HN12718" s="341"/>
    </row>
    <row r="12719" spans="220:222" x14ac:dyDescent="0.3">
      <c r="HL12719" s="341"/>
      <c r="HM12719" s="341"/>
      <c r="HN12719" s="341"/>
    </row>
    <row r="12720" spans="220:222" x14ac:dyDescent="0.3">
      <c r="HL12720" s="341"/>
      <c r="HM12720" s="341"/>
      <c r="HN12720" s="341"/>
    </row>
    <row r="12721" spans="220:222" x14ac:dyDescent="0.3">
      <c r="HL12721" s="341"/>
      <c r="HM12721" s="341"/>
      <c r="HN12721" s="341"/>
    </row>
    <row r="12722" spans="220:222" x14ac:dyDescent="0.3">
      <c r="HL12722" s="341"/>
      <c r="HM12722" s="341"/>
      <c r="HN12722" s="341"/>
    </row>
    <row r="12723" spans="220:222" x14ac:dyDescent="0.3">
      <c r="HL12723" s="341"/>
      <c r="HM12723" s="341"/>
      <c r="HN12723" s="341"/>
    </row>
    <row r="12724" spans="220:222" x14ac:dyDescent="0.3">
      <c r="HL12724" s="341"/>
      <c r="HM12724" s="341"/>
      <c r="HN12724" s="341"/>
    </row>
    <row r="12725" spans="220:222" x14ac:dyDescent="0.3">
      <c r="HL12725" s="341"/>
      <c r="HM12725" s="341"/>
      <c r="HN12725" s="341"/>
    </row>
    <row r="12726" spans="220:222" x14ac:dyDescent="0.3">
      <c r="HL12726" s="341"/>
      <c r="HM12726" s="341"/>
      <c r="HN12726" s="341"/>
    </row>
    <row r="12727" spans="220:222" x14ac:dyDescent="0.3">
      <c r="HL12727" s="341"/>
      <c r="HM12727" s="341"/>
      <c r="HN12727" s="341"/>
    </row>
    <row r="12728" spans="220:222" x14ac:dyDescent="0.3">
      <c r="HL12728" s="341"/>
      <c r="HM12728" s="341"/>
      <c r="HN12728" s="341"/>
    </row>
    <row r="12729" spans="220:222" x14ac:dyDescent="0.3">
      <c r="HL12729" s="341"/>
      <c r="HM12729" s="341"/>
      <c r="HN12729" s="341"/>
    </row>
    <row r="12730" spans="220:222" x14ac:dyDescent="0.3">
      <c r="HL12730" s="341"/>
      <c r="HM12730" s="341"/>
      <c r="HN12730" s="341"/>
    </row>
    <row r="12731" spans="220:222" x14ac:dyDescent="0.3">
      <c r="HL12731" s="341"/>
      <c r="HM12731" s="341"/>
      <c r="HN12731" s="341"/>
    </row>
    <row r="12732" spans="220:222" x14ac:dyDescent="0.3">
      <c r="HL12732" s="341"/>
      <c r="HM12732" s="341"/>
      <c r="HN12732" s="341"/>
    </row>
    <row r="12733" spans="220:222" x14ac:dyDescent="0.3">
      <c r="HL12733" s="341"/>
      <c r="HM12733" s="341"/>
      <c r="HN12733" s="341"/>
    </row>
    <row r="12734" spans="220:222" x14ac:dyDescent="0.3">
      <c r="HL12734" s="341"/>
      <c r="HM12734" s="341"/>
      <c r="HN12734" s="341"/>
    </row>
    <row r="12735" spans="220:222" x14ac:dyDescent="0.3">
      <c r="HL12735" s="341"/>
      <c r="HM12735" s="341"/>
      <c r="HN12735" s="341"/>
    </row>
    <row r="12736" spans="220:222" x14ac:dyDescent="0.3">
      <c r="HL12736" s="341"/>
      <c r="HM12736" s="341"/>
      <c r="HN12736" s="341"/>
    </row>
    <row r="12737" spans="220:222" x14ac:dyDescent="0.3">
      <c r="HL12737" s="341"/>
      <c r="HM12737" s="341"/>
      <c r="HN12737" s="341"/>
    </row>
    <row r="12738" spans="220:222" x14ac:dyDescent="0.3">
      <c r="HL12738" s="341"/>
      <c r="HM12738" s="341"/>
      <c r="HN12738" s="341"/>
    </row>
    <row r="12739" spans="220:222" x14ac:dyDescent="0.3">
      <c r="HL12739" s="341"/>
      <c r="HM12739" s="341"/>
      <c r="HN12739" s="341"/>
    </row>
    <row r="12740" spans="220:222" x14ac:dyDescent="0.3">
      <c r="HL12740" s="341"/>
      <c r="HM12740" s="341"/>
      <c r="HN12740" s="341"/>
    </row>
    <row r="12741" spans="220:222" x14ac:dyDescent="0.3">
      <c r="HL12741" s="341"/>
      <c r="HM12741" s="341"/>
      <c r="HN12741" s="341"/>
    </row>
    <row r="12742" spans="220:222" x14ac:dyDescent="0.3">
      <c r="HL12742" s="341"/>
      <c r="HM12742" s="341"/>
      <c r="HN12742" s="341"/>
    </row>
    <row r="12743" spans="220:222" x14ac:dyDescent="0.3">
      <c r="HL12743" s="341"/>
      <c r="HM12743" s="341"/>
      <c r="HN12743" s="341"/>
    </row>
    <row r="12744" spans="220:222" x14ac:dyDescent="0.3">
      <c r="HL12744" s="341"/>
      <c r="HM12744" s="341"/>
      <c r="HN12744" s="341"/>
    </row>
    <row r="12745" spans="220:222" x14ac:dyDescent="0.3">
      <c r="HL12745" s="341"/>
      <c r="HM12745" s="341"/>
      <c r="HN12745" s="341"/>
    </row>
    <row r="12746" spans="220:222" x14ac:dyDescent="0.3">
      <c r="HL12746" s="341"/>
      <c r="HM12746" s="341"/>
      <c r="HN12746" s="341"/>
    </row>
    <row r="12747" spans="220:222" x14ac:dyDescent="0.3">
      <c r="HL12747" s="341"/>
      <c r="HM12747" s="341"/>
      <c r="HN12747" s="341"/>
    </row>
    <row r="12748" spans="220:222" x14ac:dyDescent="0.3">
      <c r="HL12748" s="341"/>
      <c r="HM12748" s="341"/>
      <c r="HN12748" s="341"/>
    </row>
    <row r="12749" spans="220:222" x14ac:dyDescent="0.3">
      <c r="HL12749" s="341"/>
      <c r="HM12749" s="341"/>
      <c r="HN12749" s="341"/>
    </row>
    <row r="12750" spans="220:222" x14ac:dyDescent="0.3">
      <c r="HL12750" s="341"/>
      <c r="HM12750" s="341"/>
      <c r="HN12750" s="341"/>
    </row>
    <row r="12751" spans="220:222" x14ac:dyDescent="0.3">
      <c r="HL12751" s="341"/>
      <c r="HM12751" s="341"/>
      <c r="HN12751" s="341"/>
    </row>
    <row r="12752" spans="220:222" x14ac:dyDescent="0.3">
      <c r="HL12752" s="341"/>
      <c r="HM12752" s="341"/>
      <c r="HN12752" s="341"/>
    </row>
    <row r="12753" spans="220:222" x14ac:dyDescent="0.3">
      <c r="HL12753" s="341"/>
      <c r="HM12753" s="341"/>
      <c r="HN12753" s="341"/>
    </row>
    <row r="12754" spans="220:222" x14ac:dyDescent="0.3">
      <c r="HL12754" s="341"/>
      <c r="HM12754" s="341"/>
      <c r="HN12754" s="341"/>
    </row>
    <row r="12755" spans="220:222" x14ac:dyDescent="0.3">
      <c r="HL12755" s="341"/>
      <c r="HM12755" s="341"/>
      <c r="HN12755" s="341"/>
    </row>
    <row r="12756" spans="220:222" x14ac:dyDescent="0.3">
      <c r="HL12756" s="341"/>
      <c r="HM12756" s="341"/>
      <c r="HN12756" s="341"/>
    </row>
    <row r="12757" spans="220:222" x14ac:dyDescent="0.3">
      <c r="HL12757" s="341"/>
      <c r="HM12757" s="341"/>
      <c r="HN12757" s="341"/>
    </row>
    <row r="12758" spans="220:222" x14ac:dyDescent="0.3">
      <c r="HL12758" s="341"/>
      <c r="HM12758" s="341"/>
      <c r="HN12758" s="341"/>
    </row>
    <row r="12759" spans="220:222" x14ac:dyDescent="0.3">
      <c r="HL12759" s="341"/>
      <c r="HM12759" s="341"/>
      <c r="HN12759" s="341"/>
    </row>
    <row r="12760" spans="220:222" x14ac:dyDescent="0.3">
      <c r="HL12760" s="341"/>
      <c r="HM12760" s="341"/>
      <c r="HN12760" s="341"/>
    </row>
    <row r="12761" spans="220:222" x14ac:dyDescent="0.3">
      <c r="HL12761" s="341"/>
      <c r="HM12761" s="341"/>
      <c r="HN12761" s="341"/>
    </row>
    <row r="12762" spans="220:222" x14ac:dyDescent="0.3">
      <c r="HL12762" s="341"/>
      <c r="HM12762" s="341"/>
      <c r="HN12762" s="341"/>
    </row>
    <row r="12763" spans="220:222" x14ac:dyDescent="0.3">
      <c r="HL12763" s="341"/>
      <c r="HM12763" s="341"/>
      <c r="HN12763" s="341"/>
    </row>
    <row r="12764" spans="220:222" x14ac:dyDescent="0.3">
      <c r="HL12764" s="341"/>
      <c r="HM12764" s="341"/>
      <c r="HN12764" s="341"/>
    </row>
    <row r="12765" spans="220:222" x14ac:dyDescent="0.3">
      <c r="HL12765" s="341"/>
      <c r="HM12765" s="341"/>
      <c r="HN12765" s="341"/>
    </row>
    <row r="12766" spans="220:222" x14ac:dyDescent="0.3">
      <c r="HL12766" s="341"/>
      <c r="HM12766" s="341"/>
      <c r="HN12766" s="341"/>
    </row>
    <row r="12767" spans="220:222" x14ac:dyDescent="0.3">
      <c r="HL12767" s="341"/>
      <c r="HM12767" s="341"/>
      <c r="HN12767" s="341"/>
    </row>
    <row r="12768" spans="220:222" x14ac:dyDescent="0.3">
      <c r="HL12768" s="341"/>
      <c r="HM12768" s="341"/>
      <c r="HN12768" s="341"/>
    </row>
    <row r="12769" spans="220:222" x14ac:dyDescent="0.3">
      <c r="HL12769" s="341"/>
      <c r="HM12769" s="341"/>
      <c r="HN12769" s="341"/>
    </row>
    <row r="12770" spans="220:222" x14ac:dyDescent="0.3">
      <c r="HL12770" s="341"/>
      <c r="HM12770" s="341"/>
      <c r="HN12770" s="341"/>
    </row>
    <row r="12771" spans="220:222" x14ac:dyDescent="0.3">
      <c r="HL12771" s="341"/>
      <c r="HM12771" s="341"/>
      <c r="HN12771" s="341"/>
    </row>
    <row r="12772" spans="220:222" x14ac:dyDescent="0.3">
      <c r="HL12772" s="341"/>
      <c r="HM12772" s="341"/>
      <c r="HN12772" s="341"/>
    </row>
    <row r="12773" spans="220:222" x14ac:dyDescent="0.3">
      <c r="HL12773" s="341"/>
      <c r="HM12773" s="341"/>
      <c r="HN12773" s="341"/>
    </row>
    <row r="12774" spans="220:222" x14ac:dyDescent="0.3">
      <c r="HL12774" s="341"/>
      <c r="HM12774" s="341"/>
      <c r="HN12774" s="341"/>
    </row>
    <row r="12775" spans="220:222" x14ac:dyDescent="0.3">
      <c r="HL12775" s="341"/>
      <c r="HM12775" s="341"/>
      <c r="HN12775" s="341"/>
    </row>
    <row r="12776" spans="220:222" x14ac:dyDescent="0.3">
      <c r="HL12776" s="341"/>
      <c r="HM12776" s="341"/>
      <c r="HN12776" s="341"/>
    </row>
    <row r="12777" spans="220:222" x14ac:dyDescent="0.3">
      <c r="HL12777" s="341"/>
      <c r="HM12777" s="341"/>
      <c r="HN12777" s="341"/>
    </row>
    <row r="12778" spans="220:222" x14ac:dyDescent="0.3">
      <c r="HL12778" s="341"/>
      <c r="HM12778" s="341"/>
      <c r="HN12778" s="341"/>
    </row>
    <row r="12779" spans="220:222" x14ac:dyDescent="0.3">
      <c r="HL12779" s="341"/>
      <c r="HM12779" s="341"/>
      <c r="HN12779" s="341"/>
    </row>
    <row r="12780" spans="220:222" x14ac:dyDescent="0.3">
      <c r="HL12780" s="341"/>
      <c r="HM12780" s="341"/>
      <c r="HN12780" s="341"/>
    </row>
    <row r="12781" spans="220:222" x14ac:dyDescent="0.3">
      <c r="HL12781" s="341"/>
      <c r="HM12781" s="341"/>
      <c r="HN12781" s="341"/>
    </row>
    <row r="12782" spans="220:222" x14ac:dyDescent="0.3">
      <c r="HL12782" s="341"/>
      <c r="HM12782" s="341"/>
      <c r="HN12782" s="341"/>
    </row>
    <row r="12783" spans="220:222" x14ac:dyDescent="0.3">
      <c r="HL12783" s="341"/>
      <c r="HM12783" s="341"/>
      <c r="HN12783" s="341"/>
    </row>
    <row r="12784" spans="220:222" x14ac:dyDescent="0.3">
      <c r="HL12784" s="341"/>
      <c r="HM12784" s="341"/>
      <c r="HN12784" s="341"/>
    </row>
    <row r="12785" spans="220:222" x14ac:dyDescent="0.3">
      <c r="HL12785" s="341"/>
      <c r="HM12785" s="341"/>
      <c r="HN12785" s="341"/>
    </row>
    <row r="12786" spans="220:222" x14ac:dyDescent="0.3">
      <c r="HL12786" s="341"/>
      <c r="HM12786" s="341"/>
      <c r="HN12786" s="341"/>
    </row>
    <row r="12787" spans="220:222" x14ac:dyDescent="0.3">
      <c r="HL12787" s="341"/>
      <c r="HM12787" s="341"/>
      <c r="HN12787" s="341"/>
    </row>
    <row r="12788" spans="220:222" x14ac:dyDescent="0.3">
      <c r="HL12788" s="341"/>
      <c r="HM12788" s="341"/>
      <c r="HN12788" s="341"/>
    </row>
    <row r="12789" spans="220:222" x14ac:dyDescent="0.3">
      <c r="HL12789" s="341"/>
      <c r="HM12789" s="341"/>
      <c r="HN12789" s="341"/>
    </row>
    <row r="12790" spans="220:222" x14ac:dyDescent="0.3">
      <c r="HL12790" s="341"/>
      <c r="HM12790" s="341"/>
      <c r="HN12790" s="341"/>
    </row>
    <row r="12791" spans="220:222" x14ac:dyDescent="0.3">
      <c r="HL12791" s="341"/>
      <c r="HM12791" s="341"/>
      <c r="HN12791" s="341"/>
    </row>
    <row r="12792" spans="220:222" x14ac:dyDescent="0.3">
      <c r="HL12792" s="341"/>
      <c r="HM12792" s="341"/>
      <c r="HN12792" s="341"/>
    </row>
    <row r="12793" spans="220:222" x14ac:dyDescent="0.3">
      <c r="HL12793" s="341"/>
      <c r="HM12793" s="341"/>
      <c r="HN12793" s="341"/>
    </row>
    <row r="12794" spans="220:222" x14ac:dyDescent="0.3">
      <c r="HL12794" s="341"/>
      <c r="HM12794" s="341"/>
      <c r="HN12794" s="341"/>
    </row>
    <row r="12795" spans="220:222" x14ac:dyDescent="0.3">
      <c r="HL12795" s="341"/>
      <c r="HM12795" s="341"/>
      <c r="HN12795" s="341"/>
    </row>
    <row r="12796" spans="220:222" x14ac:dyDescent="0.3">
      <c r="HL12796" s="341"/>
      <c r="HM12796" s="341"/>
      <c r="HN12796" s="341"/>
    </row>
    <row r="12797" spans="220:222" x14ac:dyDescent="0.3">
      <c r="HL12797" s="341"/>
      <c r="HM12797" s="341"/>
      <c r="HN12797" s="341"/>
    </row>
    <row r="12798" spans="220:222" x14ac:dyDescent="0.3">
      <c r="HL12798" s="341"/>
      <c r="HM12798" s="341"/>
      <c r="HN12798" s="341"/>
    </row>
    <row r="12799" spans="220:222" x14ac:dyDescent="0.3">
      <c r="HL12799" s="341"/>
      <c r="HM12799" s="341"/>
      <c r="HN12799" s="341"/>
    </row>
    <row r="12800" spans="220:222" x14ac:dyDescent="0.3">
      <c r="HL12800" s="341"/>
      <c r="HM12800" s="341"/>
      <c r="HN12800" s="341"/>
    </row>
    <row r="12801" spans="220:222" x14ac:dyDescent="0.3">
      <c r="HL12801" s="341"/>
      <c r="HM12801" s="341"/>
      <c r="HN12801" s="341"/>
    </row>
    <row r="12802" spans="220:222" x14ac:dyDescent="0.3">
      <c r="HL12802" s="341"/>
      <c r="HM12802" s="341"/>
      <c r="HN12802" s="341"/>
    </row>
    <row r="12803" spans="220:222" x14ac:dyDescent="0.3">
      <c r="HL12803" s="341"/>
      <c r="HM12803" s="341"/>
      <c r="HN12803" s="341"/>
    </row>
    <row r="12804" spans="220:222" x14ac:dyDescent="0.3">
      <c r="HL12804" s="341"/>
      <c r="HM12804" s="341"/>
      <c r="HN12804" s="341"/>
    </row>
    <row r="12805" spans="220:222" x14ac:dyDescent="0.3">
      <c r="HL12805" s="341"/>
      <c r="HM12805" s="341"/>
      <c r="HN12805" s="341"/>
    </row>
    <row r="12806" spans="220:222" x14ac:dyDescent="0.3">
      <c r="HL12806" s="341"/>
      <c r="HM12806" s="341"/>
      <c r="HN12806" s="341"/>
    </row>
    <row r="12807" spans="220:222" x14ac:dyDescent="0.3">
      <c r="HL12807" s="341"/>
      <c r="HM12807" s="341"/>
      <c r="HN12807" s="341"/>
    </row>
    <row r="12808" spans="220:222" x14ac:dyDescent="0.3">
      <c r="HL12808" s="341"/>
      <c r="HM12808" s="341"/>
      <c r="HN12808" s="341"/>
    </row>
    <row r="12809" spans="220:222" x14ac:dyDescent="0.3">
      <c r="HL12809" s="341"/>
      <c r="HM12809" s="341"/>
      <c r="HN12809" s="341"/>
    </row>
    <row r="12810" spans="220:222" x14ac:dyDescent="0.3">
      <c r="HL12810" s="341"/>
      <c r="HM12810" s="341"/>
      <c r="HN12810" s="341"/>
    </row>
    <row r="12811" spans="220:222" x14ac:dyDescent="0.3">
      <c r="HL12811" s="341"/>
      <c r="HM12811" s="341"/>
      <c r="HN12811" s="341"/>
    </row>
    <row r="12812" spans="220:222" x14ac:dyDescent="0.3">
      <c r="HL12812" s="341"/>
      <c r="HM12812" s="341"/>
      <c r="HN12812" s="341"/>
    </row>
    <row r="12813" spans="220:222" x14ac:dyDescent="0.3">
      <c r="HL12813" s="341"/>
      <c r="HM12813" s="341"/>
      <c r="HN12813" s="341"/>
    </row>
    <row r="12814" spans="220:222" x14ac:dyDescent="0.3">
      <c r="HL12814" s="341"/>
      <c r="HM12814" s="341"/>
      <c r="HN12814" s="341"/>
    </row>
    <row r="12815" spans="220:222" x14ac:dyDescent="0.3">
      <c r="HL12815" s="341"/>
      <c r="HM12815" s="341"/>
      <c r="HN12815" s="341"/>
    </row>
    <row r="12816" spans="220:222" x14ac:dyDescent="0.3">
      <c r="HL12816" s="341"/>
      <c r="HM12816" s="341"/>
      <c r="HN12816" s="341"/>
    </row>
    <row r="12817" spans="220:222" x14ac:dyDescent="0.3">
      <c r="HL12817" s="341"/>
      <c r="HM12817" s="341"/>
      <c r="HN12817" s="341"/>
    </row>
    <row r="12818" spans="220:222" x14ac:dyDescent="0.3">
      <c r="HL12818" s="341"/>
      <c r="HM12818" s="341"/>
      <c r="HN12818" s="341"/>
    </row>
    <row r="12819" spans="220:222" x14ac:dyDescent="0.3">
      <c r="HL12819" s="341"/>
      <c r="HM12819" s="341"/>
      <c r="HN12819" s="341"/>
    </row>
    <row r="12820" spans="220:222" x14ac:dyDescent="0.3">
      <c r="HL12820" s="341"/>
      <c r="HM12820" s="341"/>
      <c r="HN12820" s="341"/>
    </row>
    <row r="12821" spans="220:222" x14ac:dyDescent="0.3">
      <c r="HL12821" s="341"/>
      <c r="HM12821" s="341"/>
      <c r="HN12821" s="341"/>
    </row>
    <row r="12822" spans="220:222" x14ac:dyDescent="0.3">
      <c r="HL12822" s="341"/>
      <c r="HM12822" s="341"/>
      <c r="HN12822" s="341"/>
    </row>
    <row r="12823" spans="220:222" x14ac:dyDescent="0.3">
      <c r="HL12823" s="341"/>
      <c r="HM12823" s="341"/>
      <c r="HN12823" s="341"/>
    </row>
    <row r="12824" spans="220:222" x14ac:dyDescent="0.3">
      <c r="HL12824" s="341"/>
      <c r="HM12824" s="341"/>
      <c r="HN12824" s="341"/>
    </row>
    <row r="12825" spans="220:222" x14ac:dyDescent="0.3">
      <c r="HL12825" s="341"/>
      <c r="HM12825" s="341"/>
      <c r="HN12825" s="341"/>
    </row>
    <row r="12826" spans="220:222" x14ac:dyDescent="0.3">
      <c r="HL12826" s="341"/>
      <c r="HM12826" s="341"/>
      <c r="HN12826" s="341"/>
    </row>
    <row r="12827" spans="220:222" x14ac:dyDescent="0.3">
      <c r="HL12827" s="341"/>
      <c r="HM12827" s="341"/>
      <c r="HN12827" s="341"/>
    </row>
    <row r="12828" spans="220:222" x14ac:dyDescent="0.3">
      <c r="HL12828" s="341"/>
      <c r="HM12828" s="341"/>
      <c r="HN12828" s="341"/>
    </row>
    <row r="12829" spans="220:222" x14ac:dyDescent="0.3">
      <c r="HL12829" s="341"/>
      <c r="HM12829" s="341"/>
      <c r="HN12829" s="341"/>
    </row>
    <row r="12830" spans="220:222" x14ac:dyDescent="0.3">
      <c r="HL12830" s="341"/>
      <c r="HM12830" s="341"/>
      <c r="HN12830" s="341"/>
    </row>
    <row r="12831" spans="220:222" x14ac:dyDescent="0.3">
      <c r="HL12831" s="341"/>
      <c r="HM12831" s="341"/>
      <c r="HN12831" s="341"/>
    </row>
    <row r="12832" spans="220:222" x14ac:dyDescent="0.3">
      <c r="HL12832" s="341"/>
      <c r="HM12832" s="341"/>
      <c r="HN12832" s="341"/>
    </row>
    <row r="12833" spans="220:222" x14ac:dyDescent="0.3">
      <c r="HL12833" s="341"/>
      <c r="HM12833" s="341"/>
      <c r="HN12833" s="341"/>
    </row>
    <row r="12834" spans="220:222" x14ac:dyDescent="0.3">
      <c r="HL12834" s="341"/>
      <c r="HM12834" s="341"/>
      <c r="HN12834" s="341"/>
    </row>
    <row r="12835" spans="220:222" x14ac:dyDescent="0.3">
      <c r="HL12835" s="341"/>
      <c r="HM12835" s="341"/>
      <c r="HN12835" s="341"/>
    </row>
    <row r="12836" spans="220:222" x14ac:dyDescent="0.3">
      <c r="HL12836" s="341"/>
      <c r="HM12836" s="341"/>
      <c r="HN12836" s="341"/>
    </row>
    <row r="12837" spans="220:222" x14ac:dyDescent="0.3">
      <c r="HL12837" s="341"/>
      <c r="HM12837" s="341"/>
      <c r="HN12837" s="341"/>
    </row>
    <row r="12838" spans="220:222" x14ac:dyDescent="0.3">
      <c r="HL12838" s="341"/>
      <c r="HM12838" s="341"/>
      <c r="HN12838" s="341"/>
    </row>
    <row r="12839" spans="220:222" x14ac:dyDescent="0.3">
      <c r="HL12839" s="341"/>
      <c r="HM12839" s="341"/>
      <c r="HN12839" s="341"/>
    </row>
    <row r="12840" spans="220:222" x14ac:dyDescent="0.3">
      <c r="HL12840" s="341"/>
      <c r="HM12840" s="341"/>
      <c r="HN12840" s="341"/>
    </row>
    <row r="12841" spans="220:222" x14ac:dyDescent="0.3">
      <c r="HL12841" s="341"/>
      <c r="HM12841" s="341"/>
      <c r="HN12841" s="341"/>
    </row>
    <row r="12842" spans="220:222" x14ac:dyDescent="0.3">
      <c r="HL12842" s="341"/>
      <c r="HM12842" s="341"/>
      <c r="HN12842" s="341"/>
    </row>
    <row r="12843" spans="220:222" x14ac:dyDescent="0.3">
      <c r="HL12843" s="341"/>
      <c r="HM12843" s="341"/>
      <c r="HN12843" s="341"/>
    </row>
    <row r="12844" spans="220:222" x14ac:dyDescent="0.3">
      <c r="HL12844" s="341"/>
      <c r="HM12844" s="341"/>
      <c r="HN12844" s="341"/>
    </row>
    <row r="12845" spans="220:222" x14ac:dyDescent="0.3">
      <c r="HL12845" s="341"/>
      <c r="HM12845" s="341"/>
      <c r="HN12845" s="341"/>
    </row>
    <row r="12846" spans="220:222" x14ac:dyDescent="0.3">
      <c r="HL12846" s="341"/>
      <c r="HM12846" s="341"/>
      <c r="HN12846" s="341"/>
    </row>
    <row r="12847" spans="220:222" x14ac:dyDescent="0.3">
      <c r="HL12847" s="341"/>
      <c r="HM12847" s="341"/>
      <c r="HN12847" s="341"/>
    </row>
    <row r="12848" spans="220:222" x14ac:dyDescent="0.3">
      <c r="HL12848" s="341"/>
      <c r="HM12848" s="341"/>
      <c r="HN12848" s="341"/>
    </row>
    <row r="12849" spans="220:222" x14ac:dyDescent="0.3">
      <c r="HL12849" s="341"/>
      <c r="HM12849" s="341"/>
      <c r="HN12849" s="341"/>
    </row>
    <row r="12850" spans="220:222" x14ac:dyDescent="0.3">
      <c r="HL12850" s="341"/>
      <c r="HM12850" s="341"/>
      <c r="HN12850" s="341"/>
    </row>
    <row r="12851" spans="220:222" x14ac:dyDescent="0.3">
      <c r="HL12851" s="341"/>
      <c r="HM12851" s="341"/>
      <c r="HN12851" s="341"/>
    </row>
    <row r="12852" spans="220:222" x14ac:dyDescent="0.3">
      <c r="HL12852" s="341"/>
      <c r="HM12852" s="341"/>
      <c r="HN12852" s="341"/>
    </row>
    <row r="12853" spans="220:222" x14ac:dyDescent="0.3">
      <c r="HL12853" s="341"/>
      <c r="HM12853" s="341"/>
      <c r="HN12853" s="341"/>
    </row>
    <row r="12854" spans="220:222" x14ac:dyDescent="0.3">
      <c r="HL12854" s="341"/>
      <c r="HM12854" s="341"/>
      <c r="HN12854" s="341"/>
    </row>
    <row r="12855" spans="220:222" x14ac:dyDescent="0.3">
      <c r="HL12855" s="341"/>
      <c r="HM12855" s="341"/>
      <c r="HN12855" s="341"/>
    </row>
    <row r="12856" spans="220:222" x14ac:dyDescent="0.3">
      <c r="HL12856" s="341"/>
      <c r="HM12856" s="341"/>
      <c r="HN12856" s="341"/>
    </row>
    <row r="12857" spans="220:222" x14ac:dyDescent="0.3">
      <c r="HL12857" s="341"/>
      <c r="HM12857" s="341"/>
      <c r="HN12857" s="341"/>
    </row>
    <row r="12858" spans="220:222" x14ac:dyDescent="0.3">
      <c r="HL12858" s="341"/>
      <c r="HM12858" s="341"/>
      <c r="HN12858" s="341"/>
    </row>
    <row r="12859" spans="220:222" x14ac:dyDescent="0.3">
      <c r="HL12859" s="341"/>
      <c r="HM12859" s="341"/>
      <c r="HN12859" s="341"/>
    </row>
    <row r="12860" spans="220:222" x14ac:dyDescent="0.3">
      <c r="HL12860" s="341"/>
      <c r="HM12860" s="341"/>
      <c r="HN12860" s="341"/>
    </row>
    <row r="12861" spans="220:222" x14ac:dyDescent="0.3">
      <c r="HL12861" s="341"/>
      <c r="HM12861" s="341"/>
      <c r="HN12861" s="341"/>
    </row>
    <row r="12862" spans="220:222" x14ac:dyDescent="0.3">
      <c r="HL12862" s="341"/>
      <c r="HM12862" s="341"/>
      <c r="HN12862" s="341"/>
    </row>
    <row r="12863" spans="220:222" x14ac:dyDescent="0.3">
      <c r="HL12863" s="341"/>
      <c r="HM12863" s="341"/>
      <c r="HN12863" s="341"/>
    </row>
    <row r="12864" spans="220:222" x14ac:dyDescent="0.3">
      <c r="HL12864" s="341"/>
      <c r="HM12864" s="341"/>
      <c r="HN12864" s="341"/>
    </row>
    <row r="12865" spans="220:222" x14ac:dyDescent="0.3">
      <c r="HL12865" s="341"/>
      <c r="HM12865" s="341"/>
      <c r="HN12865" s="341"/>
    </row>
    <row r="12866" spans="220:222" x14ac:dyDescent="0.3">
      <c r="HL12866" s="341"/>
      <c r="HM12866" s="341"/>
      <c r="HN12866" s="341"/>
    </row>
    <row r="12867" spans="220:222" x14ac:dyDescent="0.3">
      <c r="HL12867" s="341"/>
      <c r="HM12867" s="341"/>
      <c r="HN12867" s="341"/>
    </row>
    <row r="12868" spans="220:222" x14ac:dyDescent="0.3">
      <c r="HL12868" s="341"/>
      <c r="HM12868" s="341"/>
      <c r="HN12868" s="341"/>
    </row>
    <row r="12869" spans="220:222" x14ac:dyDescent="0.3">
      <c r="HL12869" s="341"/>
      <c r="HM12869" s="341"/>
      <c r="HN12869" s="341"/>
    </row>
    <row r="12870" spans="220:222" x14ac:dyDescent="0.3">
      <c r="HL12870" s="341"/>
      <c r="HM12870" s="341"/>
      <c r="HN12870" s="341"/>
    </row>
    <row r="12871" spans="220:222" x14ac:dyDescent="0.3">
      <c r="HL12871" s="341"/>
      <c r="HM12871" s="341"/>
      <c r="HN12871" s="341"/>
    </row>
    <row r="12872" spans="220:222" x14ac:dyDescent="0.3">
      <c r="HL12872" s="341"/>
      <c r="HM12872" s="341"/>
      <c r="HN12872" s="341"/>
    </row>
    <row r="12873" spans="220:222" x14ac:dyDescent="0.3">
      <c r="HL12873" s="341"/>
      <c r="HM12873" s="341"/>
      <c r="HN12873" s="341"/>
    </row>
    <row r="12874" spans="220:222" x14ac:dyDescent="0.3">
      <c r="HL12874" s="341"/>
      <c r="HM12874" s="341"/>
      <c r="HN12874" s="341"/>
    </row>
    <row r="12875" spans="220:222" x14ac:dyDescent="0.3">
      <c r="HL12875" s="341"/>
      <c r="HM12875" s="341"/>
      <c r="HN12875" s="341"/>
    </row>
    <row r="12876" spans="220:222" x14ac:dyDescent="0.3">
      <c r="HL12876" s="341"/>
      <c r="HM12876" s="341"/>
      <c r="HN12876" s="341"/>
    </row>
    <row r="12877" spans="220:222" x14ac:dyDescent="0.3">
      <c r="HL12877" s="341"/>
      <c r="HM12877" s="341"/>
      <c r="HN12877" s="341"/>
    </row>
    <row r="12878" spans="220:222" x14ac:dyDescent="0.3">
      <c r="HL12878" s="341"/>
      <c r="HM12878" s="341"/>
      <c r="HN12878" s="341"/>
    </row>
    <row r="12879" spans="220:222" x14ac:dyDescent="0.3">
      <c r="HL12879" s="341"/>
      <c r="HM12879" s="341"/>
      <c r="HN12879" s="341"/>
    </row>
    <row r="12880" spans="220:222" x14ac:dyDescent="0.3">
      <c r="HL12880" s="341"/>
      <c r="HM12880" s="341"/>
      <c r="HN12880" s="341"/>
    </row>
    <row r="12881" spans="220:222" x14ac:dyDescent="0.3">
      <c r="HL12881" s="341"/>
      <c r="HM12881" s="341"/>
      <c r="HN12881" s="341"/>
    </row>
    <row r="12882" spans="220:222" x14ac:dyDescent="0.3">
      <c r="HL12882" s="341"/>
      <c r="HM12882" s="341"/>
      <c r="HN12882" s="341"/>
    </row>
    <row r="12883" spans="220:222" x14ac:dyDescent="0.3">
      <c r="HL12883" s="341"/>
      <c r="HM12883" s="341"/>
      <c r="HN12883" s="341"/>
    </row>
    <row r="12884" spans="220:222" x14ac:dyDescent="0.3">
      <c r="HL12884" s="341"/>
      <c r="HM12884" s="341"/>
      <c r="HN12884" s="341"/>
    </row>
    <row r="12885" spans="220:222" x14ac:dyDescent="0.3">
      <c r="HL12885" s="341"/>
      <c r="HM12885" s="341"/>
      <c r="HN12885" s="341"/>
    </row>
    <row r="12886" spans="220:222" x14ac:dyDescent="0.3">
      <c r="HL12886" s="341"/>
      <c r="HM12886" s="341"/>
      <c r="HN12886" s="341"/>
    </row>
    <row r="12887" spans="220:222" x14ac:dyDescent="0.3">
      <c r="HL12887" s="341"/>
      <c r="HM12887" s="341"/>
      <c r="HN12887" s="341"/>
    </row>
    <row r="12888" spans="220:222" x14ac:dyDescent="0.3">
      <c r="HL12888" s="341"/>
      <c r="HM12888" s="341"/>
      <c r="HN12888" s="341"/>
    </row>
    <row r="12889" spans="220:222" x14ac:dyDescent="0.3">
      <c r="HL12889" s="341"/>
      <c r="HM12889" s="341"/>
      <c r="HN12889" s="341"/>
    </row>
    <row r="12890" spans="220:222" x14ac:dyDescent="0.3">
      <c r="HL12890" s="341"/>
      <c r="HM12890" s="341"/>
      <c r="HN12890" s="341"/>
    </row>
    <row r="12891" spans="220:222" x14ac:dyDescent="0.3">
      <c r="HL12891" s="341"/>
      <c r="HM12891" s="341"/>
      <c r="HN12891" s="341"/>
    </row>
    <row r="12892" spans="220:222" x14ac:dyDescent="0.3">
      <c r="HL12892" s="341"/>
      <c r="HM12892" s="341"/>
      <c r="HN12892" s="341"/>
    </row>
    <row r="12893" spans="220:222" x14ac:dyDescent="0.3">
      <c r="HL12893" s="341"/>
      <c r="HM12893" s="341"/>
      <c r="HN12893" s="341"/>
    </row>
    <row r="12894" spans="220:222" x14ac:dyDescent="0.3">
      <c r="HL12894" s="341"/>
      <c r="HM12894" s="341"/>
      <c r="HN12894" s="341"/>
    </row>
    <row r="12895" spans="220:222" x14ac:dyDescent="0.3">
      <c r="HL12895" s="341"/>
      <c r="HM12895" s="341"/>
      <c r="HN12895" s="341"/>
    </row>
    <row r="12896" spans="220:222" x14ac:dyDescent="0.3">
      <c r="HL12896" s="341"/>
      <c r="HM12896" s="341"/>
      <c r="HN12896" s="341"/>
    </row>
    <row r="12897" spans="220:222" x14ac:dyDescent="0.3">
      <c r="HL12897" s="341"/>
      <c r="HM12897" s="341"/>
      <c r="HN12897" s="341"/>
    </row>
    <row r="12898" spans="220:222" x14ac:dyDescent="0.3">
      <c r="HL12898" s="341"/>
      <c r="HM12898" s="341"/>
      <c r="HN12898" s="341"/>
    </row>
    <row r="12899" spans="220:222" x14ac:dyDescent="0.3">
      <c r="HL12899" s="341"/>
      <c r="HM12899" s="341"/>
      <c r="HN12899" s="341"/>
    </row>
    <row r="12900" spans="220:222" x14ac:dyDescent="0.3">
      <c r="HL12900" s="341"/>
      <c r="HM12900" s="341"/>
      <c r="HN12900" s="341"/>
    </row>
    <row r="12901" spans="220:222" x14ac:dyDescent="0.3">
      <c r="HL12901" s="341"/>
      <c r="HM12901" s="341"/>
      <c r="HN12901" s="341"/>
    </row>
    <row r="12902" spans="220:222" x14ac:dyDescent="0.3">
      <c r="HL12902" s="341"/>
      <c r="HM12902" s="341"/>
      <c r="HN12902" s="341"/>
    </row>
    <row r="12903" spans="220:222" x14ac:dyDescent="0.3">
      <c r="HL12903" s="341"/>
      <c r="HM12903" s="341"/>
      <c r="HN12903" s="341"/>
    </row>
    <row r="12904" spans="220:222" x14ac:dyDescent="0.3">
      <c r="HL12904" s="341"/>
      <c r="HM12904" s="341"/>
      <c r="HN12904" s="341"/>
    </row>
    <row r="12905" spans="220:222" x14ac:dyDescent="0.3">
      <c r="HL12905" s="341"/>
      <c r="HM12905" s="341"/>
      <c r="HN12905" s="341"/>
    </row>
    <row r="12906" spans="220:222" x14ac:dyDescent="0.3">
      <c r="HL12906" s="341"/>
      <c r="HM12906" s="341"/>
      <c r="HN12906" s="341"/>
    </row>
    <row r="12907" spans="220:222" x14ac:dyDescent="0.3">
      <c r="HL12907" s="341"/>
      <c r="HM12907" s="341"/>
      <c r="HN12907" s="341"/>
    </row>
    <row r="12908" spans="220:222" x14ac:dyDescent="0.3">
      <c r="HL12908" s="341"/>
      <c r="HM12908" s="341"/>
      <c r="HN12908" s="341"/>
    </row>
    <row r="12909" spans="220:222" x14ac:dyDescent="0.3">
      <c r="HL12909" s="341"/>
      <c r="HM12909" s="341"/>
      <c r="HN12909" s="341"/>
    </row>
    <row r="12910" spans="220:222" x14ac:dyDescent="0.3">
      <c r="HL12910" s="341"/>
      <c r="HM12910" s="341"/>
      <c r="HN12910" s="341"/>
    </row>
    <row r="12911" spans="220:222" x14ac:dyDescent="0.3">
      <c r="HL12911" s="341"/>
      <c r="HM12911" s="341"/>
      <c r="HN12911" s="341"/>
    </row>
    <row r="12912" spans="220:222" x14ac:dyDescent="0.3">
      <c r="HL12912" s="341"/>
      <c r="HM12912" s="341"/>
      <c r="HN12912" s="341"/>
    </row>
    <row r="12913" spans="220:222" x14ac:dyDescent="0.3">
      <c r="HL12913" s="341"/>
      <c r="HM12913" s="341"/>
      <c r="HN12913" s="341"/>
    </row>
    <row r="12914" spans="220:222" x14ac:dyDescent="0.3">
      <c r="HL12914" s="341"/>
      <c r="HM12914" s="341"/>
      <c r="HN12914" s="341"/>
    </row>
    <row r="12915" spans="220:222" x14ac:dyDescent="0.3">
      <c r="HL12915" s="341"/>
      <c r="HM12915" s="341"/>
      <c r="HN12915" s="341"/>
    </row>
    <row r="12916" spans="220:222" x14ac:dyDescent="0.3">
      <c r="HL12916" s="341"/>
      <c r="HM12916" s="341"/>
      <c r="HN12916" s="341"/>
    </row>
    <row r="12917" spans="220:222" x14ac:dyDescent="0.3">
      <c r="HL12917" s="341"/>
      <c r="HM12917" s="341"/>
      <c r="HN12917" s="341"/>
    </row>
    <row r="12918" spans="220:222" x14ac:dyDescent="0.3">
      <c r="HL12918" s="341"/>
      <c r="HM12918" s="341"/>
      <c r="HN12918" s="341"/>
    </row>
    <row r="12919" spans="220:222" x14ac:dyDescent="0.3">
      <c r="HL12919" s="341"/>
      <c r="HM12919" s="341"/>
      <c r="HN12919" s="341"/>
    </row>
    <row r="12920" spans="220:222" x14ac:dyDescent="0.3">
      <c r="HL12920" s="341"/>
      <c r="HM12920" s="341"/>
      <c r="HN12920" s="341"/>
    </row>
    <row r="12921" spans="220:222" x14ac:dyDescent="0.3">
      <c r="HL12921" s="341"/>
      <c r="HM12921" s="341"/>
      <c r="HN12921" s="341"/>
    </row>
    <row r="12922" spans="220:222" x14ac:dyDescent="0.3">
      <c r="HL12922" s="341"/>
      <c r="HM12922" s="341"/>
      <c r="HN12922" s="341"/>
    </row>
    <row r="12923" spans="220:222" x14ac:dyDescent="0.3">
      <c r="HL12923" s="341"/>
      <c r="HM12923" s="341"/>
      <c r="HN12923" s="341"/>
    </row>
    <row r="12924" spans="220:222" x14ac:dyDescent="0.3">
      <c r="HL12924" s="341"/>
      <c r="HM12924" s="341"/>
      <c r="HN12924" s="341"/>
    </row>
    <row r="12925" spans="220:222" x14ac:dyDescent="0.3">
      <c r="HL12925" s="341"/>
      <c r="HM12925" s="341"/>
      <c r="HN12925" s="341"/>
    </row>
    <row r="12926" spans="220:222" x14ac:dyDescent="0.3">
      <c r="HL12926" s="341"/>
      <c r="HM12926" s="341"/>
      <c r="HN12926" s="341"/>
    </row>
    <row r="12927" spans="220:222" x14ac:dyDescent="0.3">
      <c r="HL12927" s="341"/>
      <c r="HM12927" s="341"/>
      <c r="HN12927" s="341"/>
    </row>
    <row r="12928" spans="220:222" x14ac:dyDescent="0.3">
      <c r="HL12928" s="341"/>
      <c r="HM12928" s="341"/>
      <c r="HN12928" s="341"/>
    </row>
    <row r="12929" spans="220:222" x14ac:dyDescent="0.3">
      <c r="HL12929" s="341"/>
      <c r="HM12929" s="341"/>
      <c r="HN12929" s="341"/>
    </row>
    <row r="12930" spans="220:222" x14ac:dyDescent="0.3">
      <c r="HL12930" s="341"/>
      <c r="HM12930" s="341"/>
      <c r="HN12930" s="341"/>
    </row>
    <row r="12931" spans="220:222" x14ac:dyDescent="0.3">
      <c r="HL12931" s="341"/>
      <c r="HM12931" s="341"/>
      <c r="HN12931" s="341"/>
    </row>
    <row r="12932" spans="220:222" x14ac:dyDescent="0.3">
      <c r="HL12932" s="341"/>
      <c r="HM12932" s="341"/>
      <c r="HN12932" s="341"/>
    </row>
    <row r="12933" spans="220:222" x14ac:dyDescent="0.3">
      <c r="HL12933" s="341"/>
      <c r="HM12933" s="341"/>
      <c r="HN12933" s="341"/>
    </row>
    <row r="12934" spans="220:222" x14ac:dyDescent="0.3">
      <c r="HL12934" s="341"/>
      <c r="HM12934" s="341"/>
      <c r="HN12934" s="341"/>
    </row>
    <row r="12935" spans="220:222" x14ac:dyDescent="0.3">
      <c r="HL12935" s="341"/>
      <c r="HM12935" s="341"/>
      <c r="HN12935" s="341"/>
    </row>
    <row r="12936" spans="220:222" x14ac:dyDescent="0.3">
      <c r="HL12936" s="341"/>
      <c r="HM12936" s="341"/>
      <c r="HN12936" s="341"/>
    </row>
    <row r="12937" spans="220:222" x14ac:dyDescent="0.3">
      <c r="HL12937" s="341"/>
      <c r="HM12937" s="341"/>
      <c r="HN12937" s="341"/>
    </row>
    <row r="12938" spans="220:222" x14ac:dyDescent="0.3">
      <c r="HL12938" s="341"/>
      <c r="HM12938" s="341"/>
      <c r="HN12938" s="341"/>
    </row>
    <row r="12939" spans="220:222" x14ac:dyDescent="0.3">
      <c r="HL12939" s="341"/>
      <c r="HM12939" s="341"/>
      <c r="HN12939" s="341"/>
    </row>
    <row r="12940" spans="220:222" x14ac:dyDescent="0.3">
      <c r="HL12940" s="341"/>
      <c r="HM12940" s="341"/>
      <c r="HN12940" s="341"/>
    </row>
    <row r="12941" spans="220:222" x14ac:dyDescent="0.3">
      <c r="HL12941" s="341"/>
      <c r="HM12941" s="341"/>
      <c r="HN12941" s="341"/>
    </row>
    <row r="12942" spans="220:222" x14ac:dyDescent="0.3">
      <c r="HL12942" s="341"/>
      <c r="HM12942" s="341"/>
      <c r="HN12942" s="341"/>
    </row>
    <row r="12943" spans="220:222" x14ac:dyDescent="0.3">
      <c r="HL12943" s="341"/>
      <c r="HM12943" s="341"/>
      <c r="HN12943" s="341"/>
    </row>
    <row r="12944" spans="220:222" x14ac:dyDescent="0.3">
      <c r="HL12944" s="341"/>
      <c r="HM12944" s="341"/>
      <c r="HN12944" s="341"/>
    </row>
    <row r="12945" spans="220:222" x14ac:dyDescent="0.3">
      <c r="HL12945" s="341"/>
      <c r="HM12945" s="341"/>
      <c r="HN12945" s="341"/>
    </row>
    <row r="12946" spans="220:222" x14ac:dyDescent="0.3">
      <c r="HL12946" s="341"/>
      <c r="HM12946" s="341"/>
      <c r="HN12946" s="341"/>
    </row>
    <row r="12947" spans="220:222" x14ac:dyDescent="0.3">
      <c r="HL12947" s="341"/>
      <c r="HM12947" s="341"/>
      <c r="HN12947" s="341"/>
    </row>
    <row r="12948" spans="220:222" x14ac:dyDescent="0.3">
      <c r="HL12948" s="341"/>
      <c r="HM12948" s="341"/>
      <c r="HN12948" s="341"/>
    </row>
    <row r="12949" spans="220:222" x14ac:dyDescent="0.3">
      <c r="HL12949" s="341"/>
      <c r="HM12949" s="341"/>
      <c r="HN12949" s="341"/>
    </row>
    <row r="12950" spans="220:222" x14ac:dyDescent="0.3">
      <c r="HL12950" s="341"/>
      <c r="HM12950" s="341"/>
      <c r="HN12950" s="341"/>
    </row>
    <row r="12951" spans="220:222" x14ac:dyDescent="0.3">
      <c r="HL12951" s="341"/>
      <c r="HM12951" s="341"/>
      <c r="HN12951" s="341"/>
    </row>
    <row r="12952" spans="220:222" x14ac:dyDescent="0.3">
      <c r="HL12952" s="341"/>
      <c r="HM12952" s="341"/>
      <c r="HN12952" s="341"/>
    </row>
    <row r="12953" spans="220:222" x14ac:dyDescent="0.3">
      <c r="HL12953" s="341"/>
      <c r="HM12953" s="341"/>
      <c r="HN12953" s="341"/>
    </row>
    <row r="12954" spans="220:222" x14ac:dyDescent="0.3">
      <c r="HL12954" s="341"/>
      <c r="HM12954" s="341"/>
      <c r="HN12954" s="341"/>
    </row>
    <row r="12955" spans="220:222" x14ac:dyDescent="0.3">
      <c r="HL12955" s="341"/>
      <c r="HM12955" s="341"/>
      <c r="HN12955" s="341"/>
    </row>
    <row r="12956" spans="220:222" x14ac:dyDescent="0.3">
      <c r="HL12956" s="341"/>
      <c r="HM12956" s="341"/>
      <c r="HN12956" s="341"/>
    </row>
    <row r="12957" spans="220:222" x14ac:dyDescent="0.3">
      <c r="HL12957" s="341"/>
      <c r="HM12957" s="341"/>
      <c r="HN12957" s="341"/>
    </row>
    <row r="12958" spans="220:222" x14ac:dyDescent="0.3">
      <c r="HL12958" s="341"/>
      <c r="HM12958" s="341"/>
      <c r="HN12958" s="341"/>
    </row>
    <row r="12959" spans="220:222" x14ac:dyDescent="0.3">
      <c r="HL12959" s="341"/>
      <c r="HM12959" s="341"/>
      <c r="HN12959" s="341"/>
    </row>
    <row r="12960" spans="220:222" x14ac:dyDescent="0.3">
      <c r="HL12960" s="341"/>
      <c r="HM12960" s="341"/>
      <c r="HN12960" s="341"/>
    </row>
    <row r="12961" spans="220:222" x14ac:dyDescent="0.3">
      <c r="HL12961" s="341"/>
      <c r="HM12961" s="341"/>
      <c r="HN12961" s="341"/>
    </row>
    <row r="12962" spans="220:222" x14ac:dyDescent="0.3">
      <c r="HL12962" s="341"/>
      <c r="HM12962" s="341"/>
      <c r="HN12962" s="341"/>
    </row>
    <row r="12963" spans="220:222" x14ac:dyDescent="0.3">
      <c r="HL12963" s="341"/>
      <c r="HM12963" s="341"/>
      <c r="HN12963" s="341"/>
    </row>
    <row r="12964" spans="220:222" x14ac:dyDescent="0.3">
      <c r="HL12964" s="341"/>
      <c r="HM12964" s="341"/>
      <c r="HN12964" s="341"/>
    </row>
    <row r="12965" spans="220:222" x14ac:dyDescent="0.3">
      <c r="HL12965" s="341"/>
      <c r="HM12965" s="341"/>
      <c r="HN12965" s="341"/>
    </row>
    <row r="12966" spans="220:222" x14ac:dyDescent="0.3">
      <c r="HL12966" s="341"/>
      <c r="HM12966" s="341"/>
      <c r="HN12966" s="341"/>
    </row>
    <row r="12967" spans="220:222" x14ac:dyDescent="0.3">
      <c r="HL12967" s="341"/>
      <c r="HM12967" s="341"/>
      <c r="HN12967" s="341"/>
    </row>
    <row r="12968" spans="220:222" x14ac:dyDescent="0.3">
      <c r="HL12968" s="341"/>
      <c r="HM12968" s="341"/>
      <c r="HN12968" s="341"/>
    </row>
    <row r="12969" spans="220:222" x14ac:dyDescent="0.3">
      <c r="HL12969" s="341"/>
      <c r="HM12969" s="341"/>
      <c r="HN12969" s="341"/>
    </row>
    <row r="12970" spans="220:222" x14ac:dyDescent="0.3">
      <c r="HL12970" s="341"/>
      <c r="HM12970" s="341"/>
      <c r="HN12970" s="341"/>
    </row>
    <row r="12971" spans="220:222" x14ac:dyDescent="0.3">
      <c r="HL12971" s="341"/>
      <c r="HM12971" s="341"/>
      <c r="HN12971" s="341"/>
    </row>
    <row r="12972" spans="220:222" x14ac:dyDescent="0.3">
      <c r="HL12972" s="341"/>
      <c r="HM12972" s="341"/>
      <c r="HN12972" s="341"/>
    </row>
    <row r="12973" spans="220:222" x14ac:dyDescent="0.3">
      <c r="HL12973" s="341"/>
      <c r="HM12973" s="341"/>
      <c r="HN12973" s="341"/>
    </row>
    <row r="12974" spans="220:222" x14ac:dyDescent="0.3">
      <c r="HL12974" s="341"/>
      <c r="HM12974" s="341"/>
      <c r="HN12974" s="341"/>
    </row>
    <row r="12975" spans="220:222" x14ac:dyDescent="0.3">
      <c r="HL12975" s="341"/>
      <c r="HM12975" s="341"/>
      <c r="HN12975" s="341"/>
    </row>
    <row r="12976" spans="220:222" x14ac:dyDescent="0.3">
      <c r="HL12976" s="341"/>
      <c r="HM12976" s="341"/>
      <c r="HN12976" s="341"/>
    </row>
    <row r="12977" spans="220:222" x14ac:dyDescent="0.3">
      <c r="HL12977" s="341"/>
      <c r="HM12977" s="341"/>
      <c r="HN12977" s="341"/>
    </row>
    <row r="12978" spans="220:222" x14ac:dyDescent="0.3">
      <c r="HL12978" s="341"/>
      <c r="HM12978" s="341"/>
      <c r="HN12978" s="341"/>
    </row>
    <row r="12979" spans="220:222" x14ac:dyDescent="0.3">
      <c r="HL12979" s="341"/>
      <c r="HM12979" s="341"/>
      <c r="HN12979" s="341"/>
    </row>
    <row r="12980" spans="220:222" x14ac:dyDescent="0.3">
      <c r="HL12980" s="341"/>
      <c r="HM12980" s="341"/>
      <c r="HN12980" s="341"/>
    </row>
    <row r="12981" spans="220:222" x14ac:dyDescent="0.3">
      <c r="HL12981" s="341"/>
      <c r="HM12981" s="341"/>
      <c r="HN12981" s="341"/>
    </row>
    <row r="12982" spans="220:222" x14ac:dyDescent="0.3">
      <c r="HL12982" s="341"/>
      <c r="HM12982" s="341"/>
      <c r="HN12982" s="341"/>
    </row>
    <row r="12983" spans="220:222" x14ac:dyDescent="0.3">
      <c r="HL12983" s="341"/>
      <c r="HM12983" s="341"/>
      <c r="HN12983" s="341"/>
    </row>
    <row r="12984" spans="220:222" x14ac:dyDescent="0.3">
      <c r="HL12984" s="341"/>
      <c r="HM12984" s="341"/>
      <c r="HN12984" s="341"/>
    </row>
    <row r="12985" spans="220:222" x14ac:dyDescent="0.3">
      <c r="HL12985" s="341"/>
      <c r="HM12985" s="341"/>
      <c r="HN12985" s="341"/>
    </row>
    <row r="12986" spans="220:222" x14ac:dyDescent="0.3">
      <c r="HL12986" s="341"/>
      <c r="HM12986" s="341"/>
      <c r="HN12986" s="341"/>
    </row>
    <row r="12987" spans="220:222" x14ac:dyDescent="0.3">
      <c r="HL12987" s="341"/>
      <c r="HM12987" s="341"/>
      <c r="HN12987" s="341"/>
    </row>
    <row r="12988" spans="220:222" x14ac:dyDescent="0.3">
      <c r="HL12988" s="341"/>
      <c r="HM12988" s="341"/>
      <c r="HN12988" s="341"/>
    </row>
    <row r="12989" spans="220:222" x14ac:dyDescent="0.3">
      <c r="HL12989" s="341"/>
      <c r="HM12989" s="341"/>
      <c r="HN12989" s="341"/>
    </row>
    <row r="12990" spans="220:222" x14ac:dyDescent="0.3">
      <c r="HL12990" s="341"/>
      <c r="HM12990" s="341"/>
      <c r="HN12990" s="341"/>
    </row>
    <row r="12991" spans="220:222" x14ac:dyDescent="0.3">
      <c r="HL12991" s="341"/>
      <c r="HM12991" s="341"/>
      <c r="HN12991" s="341"/>
    </row>
    <row r="12992" spans="220:222" x14ac:dyDescent="0.3">
      <c r="HL12992" s="341"/>
      <c r="HM12992" s="341"/>
      <c r="HN12992" s="341"/>
    </row>
    <row r="12993" spans="220:222" x14ac:dyDescent="0.3">
      <c r="HL12993" s="341"/>
      <c r="HM12993" s="341"/>
      <c r="HN12993" s="341"/>
    </row>
    <row r="12994" spans="220:222" x14ac:dyDescent="0.3">
      <c r="HL12994" s="341"/>
      <c r="HM12994" s="341"/>
      <c r="HN12994" s="341"/>
    </row>
    <row r="12995" spans="220:222" x14ac:dyDescent="0.3">
      <c r="HL12995" s="341"/>
      <c r="HM12995" s="341"/>
      <c r="HN12995" s="341"/>
    </row>
    <row r="12996" spans="220:222" x14ac:dyDescent="0.3">
      <c r="HL12996" s="341"/>
      <c r="HM12996" s="341"/>
      <c r="HN12996" s="341"/>
    </row>
    <row r="12997" spans="220:222" x14ac:dyDescent="0.3">
      <c r="HL12997" s="341"/>
      <c r="HM12997" s="341"/>
      <c r="HN12997" s="341"/>
    </row>
    <row r="12998" spans="220:222" x14ac:dyDescent="0.3">
      <c r="HL12998" s="341"/>
      <c r="HM12998" s="341"/>
      <c r="HN12998" s="341"/>
    </row>
    <row r="12999" spans="220:222" x14ac:dyDescent="0.3">
      <c r="HL12999" s="341"/>
      <c r="HM12999" s="341"/>
      <c r="HN12999" s="341"/>
    </row>
    <row r="13000" spans="220:222" x14ac:dyDescent="0.3">
      <c r="HL13000" s="341"/>
      <c r="HM13000" s="341"/>
      <c r="HN13000" s="341"/>
    </row>
    <row r="13001" spans="220:222" x14ac:dyDescent="0.3">
      <c r="HL13001" s="341"/>
      <c r="HM13001" s="341"/>
      <c r="HN13001" s="341"/>
    </row>
    <row r="13002" spans="220:222" x14ac:dyDescent="0.3">
      <c r="HL13002" s="341"/>
      <c r="HM13002" s="341"/>
      <c r="HN13002" s="341"/>
    </row>
    <row r="13003" spans="220:222" x14ac:dyDescent="0.3">
      <c r="HL13003" s="341"/>
      <c r="HM13003" s="341"/>
      <c r="HN13003" s="341"/>
    </row>
    <row r="13004" spans="220:222" x14ac:dyDescent="0.3">
      <c r="HL13004" s="341"/>
      <c r="HM13004" s="341"/>
      <c r="HN13004" s="341"/>
    </row>
    <row r="13005" spans="220:222" x14ac:dyDescent="0.3">
      <c r="HL13005" s="341"/>
      <c r="HM13005" s="341"/>
      <c r="HN13005" s="341"/>
    </row>
    <row r="13006" spans="220:222" x14ac:dyDescent="0.3">
      <c r="HL13006" s="341"/>
      <c r="HM13006" s="341"/>
      <c r="HN13006" s="341"/>
    </row>
    <row r="13007" spans="220:222" x14ac:dyDescent="0.3">
      <c r="HL13007" s="341"/>
      <c r="HM13007" s="341"/>
      <c r="HN13007" s="341"/>
    </row>
    <row r="13008" spans="220:222" x14ac:dyDescent="0.3">
      <c r="HL13008" s="341"/>
      <c r="HM13008" s="341"/>
      <c r="HN13008" s="341"/>
    </row>
    <row r="13009" spans="220:222" x14ac:dyDescent="0.3">
      <c r="HL13009" s="341"/>
      <c r="HM13009" s="341"/>
      <c r="HN13009" s="341"/>
    </row>
    <row r="13010" spans="220:222" x14ac:dyDescent="0.3">
      <c r="HL13010" s="341"/>
      <c r="HM13010" s="341"/>
      <c r="HN13010" s="341"/>
    </row>
    <row r="13011" spans="220:222" x14ac:dyDescent="0.3">
      <c r="HL13011" s="341"/>
      <c r="HM13011" s="341"/>
      <c r="HN13011" s="341"/>
    </row>
    <row r="13012" spans="220:222" x14ac:dyDescent="0.3">
      <c r="HL13012" s="341"/>
      <c r="HM13012" s="341"/>
      <c r="HN13012" s="341"/>
    </row>
    <row r="13013" spans="220:222" x14ac:dyDescent="0.3">
      <c r="HL13013" s="341"/>
      <c r="HM13013" s="341"/>
      <c r="HN13013" s="341"/>
    </row>
    <row r="13014" spans="220:222" x14ac:dyDescent="0.3">
      <c r="HL13014" s="341"/>
      <c r="HM13014" s="341"/>
      <c r="HN13014" s="341"/>
    </row>
    <row r="13015" spans="220:222" x14ac:dyDescent="0.3">
      <c r="HL13015" s="341"/>
      <c r="HM13015" s="341"/>
      <c r="HN13015" s="341"/>
    </row>
    <row r="13016" spans="220:222" x14ac:dyDescent="0.3">
      <c r="HL13016" s="341"/>
      <c r="HM13016" s="341"/>
      <c r="HN13016" s="341"/>
    </row>
    <row r="13017" spans="220:222" x14ac:dyDescent="0.3">
      <c r="HL13017" s="341"/>
      <c r="HM13017" s="341"/>
      <c r="HN13017" s="341"/>
    </row>
    <row r="13018" spans="220:222" x14ac:dyDescent="0.3">
      <c r="HL13018" s="341"/>
      <c r="HM13018" s="341"/>
      <c r="HN13018" s="341"/>
    </row>
    <row r="13019" spans="220:222" x14ac:dyDescent="0.3">
      <c r="HL13019" s="341"/>
      <c r="HM13019" s="341"/>
      <c r="HN13019" s="341"/>
    </row>
    <row r="13020" spans="220:222" x14ac:dyDescent="0.3">
      <c r="HL13020" s="341"/>
      <c r="HM13020" s="341"/>
      <c r="HN13020" s="341"/>
    </row>
    <row r="13021" spans="220:222" x14ac:dyDescent="0.3">
      <c r="HL13021" s="341"/>
      <c r="HM13021" s="341"/>
      <c r="HN13021" s="341"/>
    </row>
    <row r="13022" spans="220:222" x14ac:dyDescent="0.3">
      <c r="HL13022" s="341"/>
      <c r="HM13022" s="341"/>
      <c r="HN13022" s="341"/>
    </row>
    <row r="13023" spans="220:222" x14ac:dyDescent="0.3">
      <c r="HL13023" s="341"/>
      <c r="HM13023" s="341"/>
      <c r="HN13023" s="341"/>
    </row>
    <row r="13024" spans="220:222" x14ac:dyDescent="0.3">
      <c r="HL13024" s="341"/>
      <c r="HM13024" s="341"/>
      <c r="HN13024" s="341"/>
    </row>
    <row r="13025" spans="220:222" x14ac:dyDescent="0.3">
      <c r="HL13025" s="341"/>
      <c r="HM13025" s="341"/>
      <c r="HN13025" s="341"/>
    </row>
    <row r="13026" spans="220:222" x14ac:dyDescent="0.3">
      <c r="HL13026" s="341"/>
      <c r="HM13026" s="341"/>
      <c r="HN13026" s="341"/>
    </row>
    <row r="13027" spans="220:222" x14ac:dyDescent="0.3">
      <c r="HL13027" s="341"/>
      <c r="HM13027" s="341"/>
      <c r="HN13027" s="341"/>
    </row>
    <row r="13028" spans="220:222" x14ac:dyDescent="0.3">
      <c r="HL13028" s="341"/>
      <c r="HM13028" s="341"/>
      <c r="HN13028" s="341"/>
    </row>
    <row r="13029" spans="220:222" x14ac:dyDescent="0.3">
      <c r="HL13029" s="341"/>
      <c r="HM13029" s="341"/>
      <c r="HN13029" s="341"/>
    </row>
    <row r="13030" spans="220:222" x14ac:dyDescent="0.3">
      <c r="HL13030" s="341"/>
      <c r="HM13030" s="341"/>
      <c r="HN13030" s="341"/>
    </row>
    <row r="13031" spans="220:222" x14ac:dyDescent="0.3">
      <c r="HL13031" s="341"/>
      <c r="HM13031" s="341"/>
      <c r="HN13031" s="341"/>
    </row>
    <row r="13032" spans="220:222" x14ac:dyDescent="0.3">
      <c r="HL13032" s="341"/>
      <c r="HM13032" s="341"/>
      <c r="HN13032" s="341"/>
    </row>
    <row r="13033" spans="220:222" x14ac:dyDescent="0.3">
      <c r="HL13033" s="341"/>
      <c r="HM13033" s="341"/>
      <c r="HN13033" s="341"/>
    </row>
    <row r="13034" spans="220:222" x14ac:dyDescent="0.3">
      <c r="HL13034" s="341"/>
      <c r="HM13034" s="341"/>
      <c r="HN13034" s="341"/>
    </row>
    <row r="13035" spans="220:222" x14ac:dyDescent="0.3">
      <c r="HL13035" s="341"/>
      <c r="HM13035" s="341"/>
      <c r="HN13035" s="341"/>
    </row>
    <row r="13036" spans="220:222" x14ac:dyDescent="0.3">
      <c r="HL13036" s="341"/>
      <c r="HM13036" s="341"/>
      <c r="HN13036" s="341"/>
    </row>
    <row r="13037" spans="220:222" x14ac:dyDescent="0.3">
      <c r="HL13037" s="341"/>
      <c r="HM13037" s="341"/>
      <c r="HN13037" s="341"/>
    </row>
    <row r="13038" spans="220:222" x14ac:dyDescent="0.3">
      <c r="HL13038" s="341"/>
      <c r="HM13038" s="341"/>
      <c r="HN13038" s="341"/>
    </row>
    <row r="13039" spans="220:222" x14ac:dyDescent="0.3">
      <c r="HL13039" s="341"/>
      <c r="HM13039" s="341"/>
      <c r="HN13039" s="341"/>
    </row>
    <row r="13040" spans="220:222" x14ac:dyDescent="0.3">
      <c r="HL13040" s="341"/>
      <c r="HM13040" s="341"/>
      <c r="HN13040" s="341"/>
    </row>
    <row r="13041" spans="220:222" x14ac:dyDescent="0.3">
      <c r="HL13041" s="341"/>
      <c r="HM13041" s="341"/>
      <c r="HN13041" s="341"/>
    </row>
    <row r="13042" spans="220:222" x14ac:dyDescent="0.3">
      <c r="HL13042" s="341"/>
      <c r="HM13042" s="341"/>
      <c r="HN13042" s="341"/>
    </row>
    <row r="13043" spans="220:222" x14ac:dyDescent="0.3">
      <c r="HL13043" s="341"/>
      <c r="HM13043" s="341"/>
      <c r="HN13043" s="341"/>
    </row>
    <row r="13044" spans="220:222" x14ac:dyDescent="0.3">
      <c r="HL13044" s="341"/>
      <c r="HM13044" s="341"/>
      <c r="HN13044" s="341"/>
    </row>
    <row r="13045" spans="220:222" x14ac:dyDescent="0.3">
      <c r="HL13045" s="341"/>
      <c r="HM13045" s="341"/>
      <c r="HN13045" s="341"/>
    </row>
    <row r="13046" spans="220:222" x14ac:dyDescent="0.3">
      <c r="HL13046" s="341"/>
      <c r="HM13046" s="341"/>
      <c r="HN13046" s="341"/>
    </row>
    <row r="13047" spans="220:222" x14ac:dyDescent="0.3">
      <c r="HL13047" s="341"/>
      <c r="HM13047" s="341"/>
      <c r="HN13047" s="341"/>
    </row>
    <row r="13048" spans="220:222" x14ac:dyDescent="0.3">
      <c r="HL13048" s="341"/>
      <c r="HM13048" s="341"/>
      <c r="HN13048" s="341"/>
    </row>
    <row r="13049" spans="220:222" x14ac:dyDescent="0.3">
      <c r="HL13049" s="341"/>
      <c r="HM13049" s="341"/>
      <c r="HN13049" s="341"/>
    </row>
    <row r="13050" spans="220:222" x14ac:dyDescent="0.3">
      <c r="HL13050" s="341"/>
      <c r="HM13050" s="341"/>
      <c r="HN13050" s="341"/>
    </row>
    <row r="13051" spans="220:222" x14ac:dyDescent="0.3">
      <c r="HL13051" s="341"/>
      <c r="HM13051" s="341"/>
      <c r="HN13051" s="341"/>
    </row>
    <row r="13052" spans="220:222" x14ac:dyDescent="0.3">
      <c r="HL13052" s="341"/>
      <c r="HM13052" s="341"/>
      <c r="HN13052" s="341"/>
    </row>
    <row r="13053" spans="220:222" x14ac:dyDescent="0.3">
      <c r="HL13053" s="341"/>
      <c r="HM13053" s="341"/>
      <c r="HN13053" s="341"/>
    </row>
    <row r="13054" spans="220:222" x14ac:dyDescent="0.3">
      <c r="HL13054" s="341"/>
      <c r="HM13054" s="341"/>
      <c r="HN13054" s="341"/>
    </row>
    <row r="13055" spans="220:222" x14ac:dyDescent="0.3">
      <c r="HL13055" s="341"/>
      <c r="HM13055" s="341"/>
      <c r="HN13055" s="341"/>
    </row>
    <row r="13056" spans="220:222" x14ac:dyDescent="0.3">
      <c r="HL13056" s="341"/>
      <c r="HM13056" s="341"/>
      <c r="HN13056" s="341"/>
    </row>
    <row r="13057" spans="220:222" x14ac:dyDescent="0.3">
      <c r="HL13057" s="341"/>
      <c r="HM13057" s="341"/>
      <c r="HN13057" s="341"/>
    </row>
    <row r="13058" spans="220:222" x14ac:dyDescent="0.3">
      <c r="HL13058" s="341"/>
      <c r="HM13058" s="341"/>
      <c r="HN13058" s="341"/>
    </row>
    <row r="13059" spans="220:222" x14ac:dyDescent="0.3">
      <c r="HL13059" s="341"/>
      <c r="HM13059" s="341"/>
      <c r="HN13059" s="341"/>
    </row>
    <row r="13060" spans="220:222" x14ac:dyDescent="0.3">
      <c r="HL13060" s="341"/>
      <c r="HM13060" s="341"/>
      <c r="HN13060" s="341"/>
    </row>
    <row r="13061" spans="220:222" x14ac:dyDescent="0.3">
      <c r="HL13061" s="341"/>
      <c r="HM13061" s="341"/>
      <c r="HN13061" s="341"/>
    </row>
    <row r="13062" spans="220:222" x14ac:dyDescent="0.3">
      <c r="HL13062" s="341"/>
      <c r="HM13062" s="341"/>
      <c r="HN13062" s="341"/>
    </row>
    <row r="13063" spans="220:222" x14ac:dyDescent="0.3">
      <c r="HL13063" s="341"/>
      <c r="HM13063" s="341"/>
      <c r="HN13063" s="341"/>
    </row>
    <row r="13064" spans="220:222" x14ac:dyDescent="0.3">
      <c r="HL13064" s="341"/>
      <c r="HM13064" s="341"/>
      <c r="HN13064" s="341"/>
    </row>
    <row r="13065" spans="220:222" x14ac:dyDescent="0.3">
      <c r="HL13065" s="341"/>
      <c r="HM13065" s="341"/>
      <c r="HN13065" s="341"/>
    </row>
    <row r="13066" spans="220:222" x14ac:dyDescent="0.3">
      <c r="HL13066" s="341"/>
      <c r="HM13066" s="341"/>
      <c r="HN13066" s="341"/>
    </row>
    <row r="13067" spans="220:222" x14ac:dyDescent="0.3">
      <c r="HL13067" s="341"/>
      <c r="HM13067" s="341"/>
      <c r="HN13067" s="341"/>
    </row>
    <row r="13068" spans="220:222" x14ac:dyDescent="0.3">
      <c r="HL13068" s="341"/>
      <c r="HM13068" s="341"/>
      <c r="HN13068" s="341"/>
    </row>
    <row r="13069" spans="220:222" x14ac:dyDescent="0.3">
      <c r="HL13069" s="341"/>
      <c r="HM13069" s="341"/>
      <c r="HN13069" s="341"/>
    </row>
    <row r="13070" spans="220:222" x14ac:dyDescent="0.3">
      <c r="HL13070" s="341"/>
      <c r="HM13070" s="341"/>
      <c r="HN13070" s="341"/>
    </row>
    <row r="13071" spans="220:222" x14ac:dyDescent="0.3">
      <c r="HL13071" s="341"/>
      <c r="HM13071" s="341"/>
      <c r="HN13071" s="341"/>
    </row>
    <row r="13072" spans="220:222" x14ac:dyDescent="0.3">
      <c r="HL13072" s="341"/>
      <c r="HM13072" s="341"/>
      <c r="HN13072" s="341"/>
    </row>
    <row r="13073" spans="220:222" x14ac:dyDescent="0.3">
      <c r="HL13073" s="341"/>
      <c r="HM13073" s="341"/>
      <c r="HN13073" s="341"/>
    </row>
    <row r="13074" spans="220:222" x14ac:dyDescent="0.3">
      <c r="HL13074" s="341"/>
      <c r="HM13074" s="341"/>
      <c r="HN13074" s="341"/>
    </row>
    <row r="13075" spans="220:222" x14ac:dyDescent="0.3">
      <c r="HL13075" s="341"/>
      <c r="HM13075" s="341"/>
      <c r="HN13075" s="341"/>
    </row>
    <row r="13076" spans="220:222" x14ac:dyDescent="0.3">
      <c r="HL13076" s="341"/>
      <c r="HM13076" s="341"/>
      <c r="HN13076" s="341"/>
    </row>
    <row r="13077" spans="220:222" x14ac:dyDescent="0.3">
      <c r="HL13077" s="341"/>
      <c r="HM13077" s="341"/>
      <c r="HN13077" s="341"/>
    </row>
    <row r="13078" spans="220:222" x14ac:dyDescent="0.3">
      <c r="HL13078" s="341"/>
      <c r="HM13078" s="341"/>
      <c r="HN13078" s="341"/>
    </row>
    <row r="13079" spans="220:222" x14ac:dyDescent="0.3">
      <c r="HL13079" s="341"/>
      <c r="HM13079" s="341"/>
      <c r="HN13079" s="341"/>
    </row>
    <row r="13080" spans="220:222" x14ac:dyDescent="0.3">
      <c r="HL13080" s="341"/>
      <c r="HM13080" s="341"/>
      <c r="HN13080" s="341"/>
    </row>
    <row r="13081" spans="220:222" x14ac:dyDescent="0.3">
      <c r="HL13081" s="341"/>
      <c r="HM13081" s="341"/>
      <c r="HN13081" s="341"/>
    </row>
    <row r="13082" spans="220:222" x14ac:dyDescent="0.3">
      <c r="HL13082" s="341"/>
      <c r="HM13082" s="341"/>
      <c r="HN13082" s="341"/>
    </row>
    <row r="13083" spans="220:222" x14ac:dyDescent="0.3">
      <c r="HL13083" s="341"/>
      <c r="HM13083" s="341"/>
      <c r="HN13083" s="341"/>
    </row>
    <row r="13084" spans="220:222" x14ac:dyDescent="0.3">
      <c r="HL13084" s="341"/>
      <c r="HM13084" s="341"/>
      <c r="HN13084" s="341"/>
    </row>
    <row r="13085" spans="220:222" x14ac:dyDescent="0.3">
      <c r="HL13085" s="341"/>
      <c r="HM13085" s="341"/>
      <c r="HN13085" s="341"/>
    </row>
    <row r="13086" spans="220:222" x14ac:dyDescent="0.3">
      <c r="HL13086" s="341"/>
      <c r="HM13086" s="341"/>
      <c r="HN13086" s="341"/>
    </row>
    <row r="13087" spans="220:222" x14ac:dyDescent="0.3">
      <c r="HL13087" s="341"/>
      <c r="HM13087" s="341"/>
      <c r="HN13087" s="341"/>
    </row>
    <row r="13088" spans="220:222" x14ac:dyDescent="0.3">
      <c r="HL13088" s="341"/>
      <c r="HM13088" s="341"/>
      <c r="HN13088" s="341"/>
    </row>
    <row r="13089" spans="220:222" x14ac:dyDescent="0.3">
      <c r="HL13089" s="341"/>
      <c r="HM13089" s="341"/>
      <c r="HN13089" s="341"/>
    </row>
    <row r="13090" spans="220:222" x14ac:dyDescent="0.3">
      <c r="HL13090" s="341"/>
      <c r="HM13090" s="341"/>
      <c r="HN13090" s="341"/>
    </row>
    <row r="13091" spans="220:222" x14ac:dyDescent="0.3">
      <c r="HL13091" s="341"/>
      <c r="HM13091" s="341"/>
      <c r="HN13091" s="341"/>
    </row>
    <row r="13092" spans="220:222" x14ac:dyDescent="0.3">
      <c r="HL13092" s="341"/>
      <c r="HM13092" s="341"/>
      <c r="HN13092" s="341"/>
    </row>
    <row r="13093" spans="220:222" x14ac:dyDescent="0.3">
      <c r="HL13093" s="341"/>
      <c r="HM13093" s="341"/>
      <c r="HN13093" s="341"/>
    </row>
    <row r="13094" spans="220:222" x14ac:dyDescent="0.3">
      <c r="HL13094" s="341"/>
      <c r="HM13094" s="341"/>
      <c r="HN13094" s="341"/>
    </row>
    <row r="13095" spans="220:222" x14ac:dyDescent="0.3">
      <c r="HL13095" s="341"/>
      <c r="HM13095" s="341"/>
      <c r="HN13095" s="341"/>
    </row>
    <row r="13096" spans="220:222" x14ac:dyDescent="0.3">
      <c r="HL13096" s="341"/>
      <c r="HM13096" s="341"/>
      <c r="HN13096" s="341"/>
    </row>
    <row r="13097" spans="220:222" x14ac:dyDescent="0.3">
      <c r="HL13097" s="341"/>
      <c r="HM13097" s="341"/>
      <c r="HN13097" s="341"/>
    </row>
    <row r="13098" spans="220:222" x14ac:dyDescent="0.3">
      <c r="HL13098" s="341"/>
      <c r="HM13098" s="341"/>
      <c r="HN13098" s="341"/>
    </row>
    <row r="13099" spans="220:222" x14ac:dyDescent="0.3">
      <c r="HL13099" s="341"/>
      <c r="HM13099" s="341"/>
      <c r="HN13099" s="341"/>
    </row>
    <row r="13100" spans="220:222" x14ac:dyDescent="0.3">
      <c r="HL13100" s="341"/>
      <c r="HM13100" s="341"/>
      <c r="HN13100" s="341"/>
    </row>
    <row r="13101" spans="220:222" x14ac:dyDescent="0.3">
      <c r="HL13101" s="341"/>
      <c r="HM13101" s="341"/>
      <c r="HN13101" s="341"/>
    </row>
    <row r="13102" spans="220:222" x14ac:dyDescent="0.3">
      <c r="HL13102" s="341"/>
      <c r="HM13102" s="341"/>
      <c r="HN13102" s="341"/>
    </row>
    <row r="13103" spans="220:222" x14ac:dyDescent="0.3">
      <c r="HL13103" s="341"/>
      <c r="HM13103" s="341"/>
      <c r="HN13103" s="341"/>
    </row>
    <row r="13104" spans="220:222" x14ac:dyDescent="0.3">
      <c r="HL13104" s="341"/>
      <c r="HM13104" s="341"/>
      <c r="HN13104" s="341"/>
    </row>
    <row r="13105" spans="220:222" x14ac:dyDescent="0.3">
      <c r="HL13105" s="341"/>
      <c r="HM13105" s="341"/>
      <c r="HN13105" s="341"/>
    </row>
    <row r="13106" spans="220:222" x14ac:dyDescent="0.3">
      <c r="HL13106" s="341"/>
      <c r="HM13106" s="341"/>
      <c r="HN13106" s="341"/>
    </row>
    <row r="13107" spans="220:222" x14ac:dyDescent="0.3">
      <c r="HL13107" s="341"/>
      <c r="HM13107" s="341"/>
      <c r="HN13107" s="341"/>
    </row>
    <row r="13108" spans="220:222" x14ac:dyDescent="0.3">
      <c r="HL13108" s="341"/>
      <c r="HM13108" s="341"/>
      <c r="HN13108" s="341"/>
    </row>
    <row r="13109" spans="220:222" x14ac:dyDescent="0.3">
      <c r="HL13109" s="341"/>
      <c r="HM13109" s="341"/>
      <c r="HN13109" s="341"/>
    </row>
    <row r="13110" spans="220:222" x14ac:dyDescent="0.3">
      <c r="HL13110" s="341"/>
      <c r="HM13110" s="341"/>
      <c r="HN13110" s="341"/>
    </row>
    <row r="13111" spans="220:222" x14ac:dyDescent="0.3">
      <c r="HL13111" s="341"/>
      <c r="HM13111" s="341"/>
      <c r="HN13111" s="341"/>
    </row>
    <row r="13112" spans="220:222" x14ac:dyDescent="0.3">
      <c r="HL13112" s="341"/>
      <c r="HM13112" s="341"/>
      <c r="HN13112" s="341"/>
    </row>
    <row r="13113" spans="220:222" x14ac:dyDescent="0.3">
      <c r="HL13113" s="341"/>
      <c r="HM13113" s="341"/>
      <c r="HN13113" s="341"/>
    </row>
    <row r="13114" spans="220:222" x14ac:dyDescent="0.3">
      <c r="HL13114" s="341"/>
      <c r="HM13114" s="341"/>
      <c r="HN13114" s="341"/>
    </row>
    <row r="13115" spans="220:222" x14ac:dyDescent="0.3">
      <c r="HL13115" s="341"/>
      <c r="HM13115" s="341"/>
      <c r="HN13115" s="341"/>
    </row>
    <row r="13116" spans="220:222" x14ac:dyDescent="0.3">
      <c r="HL13116" s="341"/>
      <c r="HM13116" s="341"/>
      <c r="HN13116" s="341"/>
    </row>
    <row r="13117" spans="220:222" x14ac:dyDescent="0.3">
      <c r="HL13117" s="341"/>
      <c r="HM13117" s="341"/>
      <c r="HN13117" s="341"/>
    </row>
    <row r="13118" spans="220:222" x14ac:dyDescent="0.3">
      <c r="HL13118" s="341"/>
      <c r="HM13118" s="341"/>
      <c r="HN13118" s="341"/>
    </row>
    <row r="13119" spans="220:222" x14ac:dyDescent="0.3">
      <c r="HL13119" s="341"/>
      <c r="HM13119" s="341"/>
      <c r="HN13119" s="341"/>
    </row>
    <row r="13120" spans="220:222" x14ac:dyDescent="0.3">
      <c r="HL13120" s="341"/>
      <c r="HM13120" s="341"/>
      <c r="HN13120" s="341"/>
    </row>
    <row r="13121" spans="220:222" x14ac:dyDescent="0.3">
      <c r="HL13121" s="341"/>
      <c r="HM13121" s="341"/>
      <c r="HN13121" s="341"/>
    </row>
    <row r="13122" spans="220:222" x14ac:dyDescent="0.3">
      <c r="HL13122" s="341"/>
      <c r="HM13122" s="341"/>
      <c r="HN13122" s="341"/>
    </row>
    <row r="13123" spans="220:222" x14ac:dyDescent="0.3">
      <c r="HL13123" s="341"/>
      <c r="HM13123" s="341"/>
      <c r="HN13123" s="341"/>
    </row>
    <row r="13124" spans="220:222" x14ac:dyDescent="0.3">
      <c r="HL13124" s="341"/>
      <c r="HM13124" s="341"/>
      <c r="HN13124" s="341"/>
    </row>
    <row r="13125" spans="220:222" x14ac:dyDescent="0.3">
      <c r="HL13125" s="341"/>
      <c r="HM13125" s="341"/>
      <c r="HN13125" s="341"/>
    </row>
    <row r="13126" spans="220:222" x14ac:dyDescent="0.3">
      <c r="HL13126" s="341"/>
      <c r="HM13126" s="341"/>
      <c r="HN13126" s="341"/>
    </row>
    <row r="13127" spans="220:222" x14ac:dyDescent="0.3">
      <c r="HL13127" s="341"/>
      <c r="HM13127" s="341"/>
      <c r="HN13127" s="341"/>
    </row>
    <row r="13128" spans="220:222" x14ac:dyDescent="0.3">
      <c r="HL13128" s="341"/>
      <c r="HM13128" s="341"/>
      <c r="HN13128" s="341"/>
    </row>
    <row r="13129" spans="220:222" x14ac:dyDescent="0.3">
      <c r="HL13129" s="341"/>
      <c r="HM13129" s="341"/>
      <c r="HN13129" s="341"/>
    </row>
    <row r="13130" spans="220:222" x14ac:dyDescent="0.3">
      <c r="HL13130" s="341"/>
      <c r="HM13130" s="341"/>
      <c r="HN13130" s="341"/>
    </row>
    <row r="13131" spans="220:222" x14ac:dyDescent="0.3">
      <c r="HL13131" s="341"/>
      <c r="HM13131" s="341"/>
      <c r="HN13131" s="341"/>
    </row>
    <row r="13132" spans="220:222" x14ac:dyDescent="0.3">
      <c r="HL13132" s="341"/>
      <c r="HM13132" s="341"/>
      <c r="HN13132" s="341"/>
    </row>
    <row r="13133" spans="220:222" x14ac:dyDescent="0.3">
      <c r="HL13133" s="341"/>
      <c r="HM13133" s="341"/>
      <c r="HN13133" s="341"/>
    </row>
    <row r="13134" spans="220:222" x14ac:dyDescent="0.3">
      <c r="HL13134" s="341"/>
      <c r="HM13134" s="341"/>
      <c r="HN13134" s="341"/>
    </row>
    <row r="13135" spans="220:222" x14ac:dyDescent="0.3">
      <c r="HL13135" s="341"/>
      <c r="HM13135" s="341"/>
      <c r="HN13135" s="341"/>
    </row>
    <row r="13136" spans="220:222" x14ac:dyDescent="0.3">
      <c r="HL13136" s="341"/>
      <c r="HM13136" s="341"/>
      <c r="HN13136" s="341"/>
    </row>
    <row r="13137" spans="220:222" x14ac:dyDescent="0.3">
      <c r="HL13137" s="341"/>
      <c r="HM13137" s="341"/>
      <c r="HN13137" s="341"/>
    </row>
    <row r="13138" spans="220:222" x14ac:dyDescent="0.3">
      <c r="HL13138" s="341"/>
      <c r="HM13138" s="341"/>
      <c r="HN13138" s="341"/>
    </row>
    <row r="13139" spans="220:222" x14ac:dyDescent="0.3">
      <c r="HL13139" s="341"/>
      <c r="HM13139" s="341"/>
      <c r="HN13139" s="341"/>
    </row>
    <row r="13140" spans="220:222" x14ac:dyDescent="0.3">
      <c r="HL13140" s="341"/>
      <c r="HM13140" s="341"/>
      <c r="HN13140" s="341"/>
    </row>
    <row r="13141" spans="220:222" x14ac:dyDescent="0.3">
      <c r="HL13141" s="341"/>
      <c r="HM13141" s="341"/>
      <c r="HN13141" s="341"/>
    </row>
    <row r="13142" spans="220:222" x14ac:dyDescent="0.3">
      <c r="HL13142" s="341"/>
      <c r="HM13142" s="341"/>
      <c r="HN13142" s="341"/>
    </row>
    <row r="13143" spans="220:222" x14ac:dyDescent="0.3">
      <c r="HL13143" s="341"/>
      <c r="HM13143" s="341"/>
      <c r="HN13143" s="341"/>
    </row>
    <row r="13144" spans="220:222" x14ac:dyDescent="0.3">
      <c r="HL13144" s="341"/>
      <c r="HM13144" s="341"/>
      <c r="HN13144" s="341"/>
    </row>
    <row r="13145" spans="220:222" x14ac:dyDescent="0.3">
      <c r="HL13145" s="341"/>
      <c r="HM13145" s="341"/>
      <c r="HN13145" s="341"/>
    </row>
    <row r="13146" spans="220:222" x14ac:dyDescent="0.3">
      <c r="HL13146" s="341"/>
      <c r="HM13146" s="341"/>
      <c r="HN13146" s="341"/>
    </row>
    <row r="13147" spans="220:222" x14ac:dyDescent="0.3">
      <c r="HL13147" s="341"/>
      <c r="HM13147" s="341"/>
      <c r="HN13147" s="341"/>
    </row>
    <row r="13148" spans="220:222" x14ac:dyDescent="0.3">
      <c r="HL13148" s="341"/>
      <c r="HM13148" s="341"/>
      <c r="HN13148" s="341"/>
    </row>
    <row r="13149" spans="220:222" x14ac:dyDescent="0.3">
      <c r="HL13149" s="341"/>
      <c r="HM13149" s="341"/>
      <c r="HN13149" s="341"/>
    </row>
    <row r="13150" spans="220:222" x14ac:dyDescent="0.3">
      <c r="HL13150" s="341"/>
      <c r="HM13150" s="341"/>
      <c r="HN13150" s="341"/>
    </row>
    <row r="13151" spans="220:222" x14ac:dyDescent="0.3">
      <c r="HL13151" s="341"/>
      <c r="HM13151" s="341"/>
      <c r="HN13151" s="341"/>
    </row>
    <row r="13152" spans="220:222" x14ac:dyDescent="0.3">
      <c r="HL13152" s="341"/>
      <c r="HM13152" s="341"/>
      <c r="HN13152" s="341"/>
    </row>
    <row r="13153" spans="220:222" x14ac:dyDescent="0.3">
      <c r="HL13153" s="341"/>
      <c r="HM13153" s="341"/>
      <c r="HN13153" s="341"/>
    </row>
    <row r="13154" spans="220:222" x14ac:dyDescent="0.3">
      <c r="HL13154" s="341"/>
      <c r="HM13154" s="341"/>
      <c r="HN13154" s="341"/>
    </row>
    <row r="13155" spans="220:222" x14ac:dyDescent="0.3">
      <c r="HL13155" s="341"/>
      <c r="HM13155" s="341"/>
      <c r="HN13155" s="341"/>
    </row>
    <row r="13156" spans="220:222" x14ac:dyDescent="0.3">
      <c r="HL13156" s="341"/>
      <c r="HM13156" s="341"/>
      <c r="HN13156" s="341"/>
    </row>
    <row r="13157" spans="220:222" x14ac:dyDescent="0.3">
      <c r="HL13157" s="341"/>
      <c r="HM13157" s="341"/>
      <c r="HN13157" s="341"/>
    </row>
    <row r="13158" spans="220:222" x14ac:dyDescent="0.3">
      <c r="HL13158" s="341"/>
      <c r="HM13158" s="341"/>
      <c r="HN13158" s="341"/>
    </row>
    <row r="13159" spans="220:222" x14ac:dyDescent="0.3">
      <c r="HL13159" s="341"/>
      <c r="HM13159" s="341"/>
      <c r="HN13159" s="341"/>
    </row>
    <row r="13160" spans="220:222" x14ac:dyDescent="0.3">
      <c r="HL13160" s="341"/>
      <c r="HM13160" s="341"/>
      <c r="HN13160" s="341"/>
    </row>
    <row r="13161" spans="220:222" x14ac:dyDescent="0.3">
      <c r="HL13161" s="341"/>
      <c r="HM13161" s="341"/>
      <c r="HN13161" s="341"/>
    </row>
    <row r="13162" spans="220:222" x14ac:dyDescent="0.3">
      <c r="HL13162" s="341"/>
      <c r="HM13162" s="341"/>
      <c r="HN13162" s="341"/>
    </row>
    <row r="13163" spans="220:222" x14ac:dyDescent="0.3">
      <c r="HL13163" s="341"/>
      <c r="HM13163" s="341"/>
      <c r="HN13163" s="341"/>
    </row>
    <row r="13164" spans="220:222" x14ac:dyDescent="0.3">
      <c r="HL13164" s="341"/>
      <c r="HM13164" s="341"/>
      <c r="HN13164" s="341"/>
    </row>
    <row r="13165" spans="220:222" x14ac:dyDescent="0.3">
      <c r="HL13165" s="341"/>
      <c r="HM13165" s="341"/>
      <c r="HN13165" s="341"/>
    </row>
    <row r="13166" spans="220:222" x14ac:dyDescent="0.3">
      <c r="HL13166" s="341"/>
      <c r="HM13166" s="341"/>
      <c r="HN13166" s="341"/>
    </row>
    <row r="13167" spans="220:222" x14ac:dyDescent="0.3">
      <c r="HL13167" s="341"/>
      <c r="HM13167" s="341"/>
      <c r="HN13167" s="341"/>
    </row>
    <row r="13168" spans="220:222" x14ac:dyDescent="0.3">
      <c r="HL13168" s="341"/>
      <c r="HM13168" s="341"/>
      <c r="HN13168" s="341"/>
    </row>
    <row r="13169" spans="220:222" x14ac:dyDescent="0.3">
      <c r="HL13169" s="341"/>
      <c r="HM13169" s="341"/>
      <c r="HN13169" s="341"/>
    </row>
    <row r="13170" spans="220:222" x14ac:dyDescent="0.3">
      <c r="HL13170" s="341"/>
      <c r="HM13170" s="341"/>
      <c r="HN13170" s="341"/>
    </row>
    <row r="13171" spans="220:222" x14ac:dyDescent="0.3">
      <c r="HL13171" s="341"/>
      <c r="HM13171" s="341"/>
      <c r="HN13171" s="341"/>
    </row>
    <row r="13172" spans="220:222" x14ac:dyDescent="0.3">
      <c r="HL13172" s="341"/>
      <c r="HM13172" s="341"/>
      <c r="HN13172" s="341"/>
    </row>
    <row r="13173" spans="220:222" x14ac:dyDescent="0.3">
      <c r="HL13173" s="341"/>
      <c r="HM13173" s="341"/>
      <c r="HN13173" s="341"/>
    </row>
    <row r="13174" spans="220:222" x14ac:dyDescent="0.3">
      <c r="HL13174" s="341"/>
      <c r="HM13174" s="341"/>
      <c r="HN13174" s="341"/>
    </row>
    <row r="13175" spans="220:222" x14ac:dyDescent="0.3">
      <c r="HL13175" s="341"/>
      <c r="HM13175" s="341"/>
      <c r="HN13175" s="341"/>
    </row>
    <row r="13176" spans="220:222" x14ac:dyDescent="0.3">
      <c r="HL13176" s="341"/>
      <c r="HM13176" s="341"/>
      <c r="HN13176" s="341"/>
    </row>
    <row r="13177" spans="220:222" x14ac:dyDescent="0.3">
      <c r="HL13177" s="341"/>
      <c r="HM13177" s="341"/>
      <c r="HN13177" s="341"/>
    </row>
    <row r="13178" spans="220:222" x14ac:dyDescent="0.3">
      <c r="HL13178" s="341"/>
      <c r="HM13178" s="341"/>
      <c r="HN13178" s="341"/>
    </row>
    <row r="13179" spans="220:222" x14ac:dyDescent="0.3">
      <c r="HL13179" s="341"/>
      <c r="HM13179" s="341"/>
      <c r="HN13179" s="341"/>
    </row>
    <row r="13180" spans="220:222" x14ac:dyDescent="0.3">
      <c r="HL13180" s="341"/>
      <c r="HM13180" s="341"/>
      <c r="HN13180" s="341"/>
    </row>
    <row r="13181" spans="220:222" x14ac:dyDescent="0.3">
      <c r="HL13181" s="341"/>
      <c r="HM13181" s="341"/>
      <c r="HN13181" s="341"/>
    </row>
    <row r="13182" spans="220:222" x14ac:dyDescent="0.3">
      <c r="HL13182" s="341"/>
      <c r="HM13182" s="341"/>
      <c r="HN13182" s="341"/>
    </row>
    <row r="13183" spans="220:222" x14ac:dyDescent="0.3">
      <c r="HL13183" s="341"/>
      <c r="HM13183" s="341"/>
      <c r="HN13183" s="341"/>
    </row>
    <row r="13184" spans="220:222" x14ac:dyDescent="0.3">
      <c r="HL13184" s="341"/>
      <c r="HM13184" s="341"/>
      <c r="HN13184" s="341"/>
    </row>
    <row r="13185" spans="220:222" x14ac:dyDescent="0.3">
      <c r="HL13185" s="341"/>
      <c r="HM13185" s="341"/>
      <c r="HN13185" s="341"/>
    </row>
    <row r="13186" spans="220:222" x14ac:dyDescent="0.3">
      <c r="HL13186" s="341"/>
      <c r="HM13186" s="341"/>
      <c r="HN13186" s="341"/>
    </row>
    <row r="13187" spans="220:222" x14ac:dyDescent="0.3">
      <c r="HL13187" s="341"/>
      <c r="HM13187" s="341"/>
      <c r="HN13187" s="341"/>
    </row>
    <row r="13188" spans="220:222" x14ac:dyDescent="0.3">
      <c r="HL13188" s="341"/>
      <c r="HM13188" s="341"/>
      <c r="HN13188" s="341"/>
    </row>
    <row r="13189" spans="220:222" x14ac:dyDescent="0.3">
      <c r="HL13189" s="341"/>
      <c r="HM13189" s="341"/>
      <c r="HN13189" s="341"/>
    </row>
    <row r="13190" spans="220:222" x14ac:dyDescent="0.3">
      <c r="HL13190" s="341"/>
      <c r="HM13190" s="341"/>
      <c r="HN13190" s="341"/>
    </row>
    <row r="13191" spans="220:222" x14ac:dyDescent="0.3">
      <c r="HL13191" s="341"/>
      <c r="HM13191" s="341"/>
      <c r="HN13191" s="341"/>
    </row>
    <row r="13192" spans="220:222" x14ac:dyDescent="0.3">
      <c r="HL13192" s="341"/>
      <c r="HM13192" s="341"/>
      <c r="HN13192" s="341"/>
    </row>
    <row r="13193" spans="220:222" x14ac:dyDescent="0.3">
      <c r="HL13193" s="341"/>
      <c r="HM13193" s="341"/>
      <c r="HN13193" s="341"/>
    </row>
    <row r="13194" spans="220:222" x14ac:dyDescent="0.3">
      <c r="HL13194" s="341"/>
      <c r="HM13194" s="341"/>
      <c r="HN13194" s="341"/>
    </row>
    <row r="13195" spans="220:222" x14ac:dyDescent="0.3">
      <c r="HL13195" s="341"/>
      <c r="HM13195" s="341"/>
      <c r="HN13195" s="341"/>
    </row>
    <row r="13196" spans="220:222" x14ac:dyDescent="0.3">
      <c r="HL13196" s="341"/>
      <c r="HM13196" s="341"/>
      <c r="HN13196" s="341"/>
    </row>
    <row r="13197" spans="220:222" x14ac:dyDescent="0.3">
      <c r="HL13197" s="341"/>
      <c r="HM13197" s="341"/>
      <c r="HN13197" s="341"/>
    </row>
    <row r="13198" spans="220:222" x14ac:dyDescent="0.3">
      <c r="HL13198" s="341"/>
      <c r="HM13198" s="341"/>
      <c r="HN13198" s="341"/>
    </row>
    <row r="13199" spans="220:222" x14ac:dyDescent="0.3">
      <c r="HL13199" s="341"/>
      <c r="HM13199" s="341"/>
      <c r="HN13199" s="341"/>
    </row>
    <row r="13200" spans="220:222" x14ac:dyDescent="0.3">
      <c r="HL13200" s="341"/>
      <c r="HM13200" s="341"/>
      <c r="HN13200" s="341"/>
    </row>
    <row r="13201" spans="220:222" x14ac:dyDescent="0.3">
      <c r="HL13201" s="341"/>
      <c r="HM13201" s="341"/>
      <c r="HN13201" s="341"/>
    </row>
    <row r="13202" spans="220:222" x14ac:dyDescent="0.3">
      <c r="HL13202" s="341"/>
      <c r="HM13202" s="341"/>
      <c r="HN13202" s="341"/>
    </row>
    <row r="13203" spans="220:222" x14ac:dyDescent="0.3">
      <c r="HL13203" s="341"/>
      <c r="HM13203" s="341"/>
      <c r="HN13203" s="341"/>
    </row>
    <row r="13204" spans="220:222" x14ac:dyDescent="0.3">
      <c r="HL13204" s="341"/>
      <c r="HM13204" s="341"/>
      <c r="HN13204" s="341"/>
    </row>
    <row r="13205" spans="220:222" x14ac:dyDescent="0.3">
      <c r="HL13205" s="341"/>
      <c r="HM13205" s="341"/>
      <c r="HN13205" s="341"/>
    </row>
    <row r="13206" spans="220:222" x14ac:dyDescent="0.3">
      <c r="HL13206" s="341"/>
      <c r="HM13206" s="341"/>
      <c r="HN13206" s="341"/>
    </row>
    <row r="13207" spans="220:222" x14ac:dyDescent="0.3">
      <c r="HL13207" s="341"/>
      <c r="HM13207" s="341"/>
      <c r="HN13207" s="341"/>
    </row>
    <row r="13208" spans="220:222" x14ac:dyDescent="0.3">
      <c r="HL13208" s="341"/>
      <c r="HM13208" s="341"/>
      <c r="HN13208" s="341"/>
    </row>
    <row r="13209" spans="220:222" x14ac:dyDescent="0.3">
      <c r="HL13209" s="341"/>
      <c r="HM13209" s="341"/>
      <c r="HN13209" s="341"/>
    </row>
    <row r="13210" spans="220:222" x14ac:dyDescent="0.3">
      <c r="HL13210" s="341"/>
      <c r="HM13210" s="341"/>
      <c r="HN13210" s="341"/>
    </row>
    <row r="13211" spans="220:222" x14ac:dyDescent="0.3">
      <c r="HL13211" s="341"/>
      <c r="HM13211" s="341"/>
      <c r="HN13211" s="341"/>
    </row>
    <row r="13212" spans="220:222" x14ac:dyDescent="0.3">
      <c r="HL13212" s="341"/>
      <c r="HM13212" s="341"/>
      <c r="HN13212" s="341"/>
    </row>
    <row r="13213" spans="220:222" x14ac:dyDescent="0.3">
      <c r="HL13213" s="341"/>
      <c r="HM13213" s="341"/>
      <c r="HN13213" s="341"/>
    </row>
    <row r="13214" spans="220:222" x14ac:dyDescent="0.3">
      <c r="HL13214" s="341"/>
      <c r="HM13214" s="341"/>
      <c r="HN13214" s="341"/>
    </row>
    <row r="13215" spans="220:222" x14ac:dyDescent="0.3">
      <c r="HL13215" s="341"/>
      <c r="HM13215" s="341"/>
      <c r="HN13215" s="341"/>
    </row>
    <row r="13216" spans="220:222" x14ac:dyDescent="0.3">
      <c r="HL13216" s="341"/>
      <c r="HM13216" s="341"/>
      <c r="HN13216" s="341"/>
    </row>
    <row r="13217" spans="220:222" x14ac:dyDescent="0.3">
      <c r="HL13217" s="341"/>
      <c r="HM13217" s="341"/>
      <c r="HN13217" s="341"/>
    </row>
    <row r="13218" spans="220:222" x14ac:dyDescent="0.3">
      <c r="HL13218" s="341"/>
      <c r="HM13218" s="341"/>
      <c r="HN13218" s="341"/>
    </row>
    <row r="13219" spans="220:222" x14ac:dyDescent="0.3">
      <c r="HL13219" s="341"/>
      <c r="HM13219" s="341"/>
      <c r="HN13219" s="341"/>
    </row>
    <row r="13220" spans="220:222" x14ac:dyDescent="0.3">
      <c r="HL13220" s="341"/>
      <c r="HM13220" s="341"/>
      <c r="HN13220" s="341"/>
    </row>
    <row r="13221" spans="220:222" x14ac:dyDescent="0.3">
      <c r="HL13221" s="341"/>
      <c r="HM13221" s="341"/>
      <c r="HN13221" s="341"/>
    </row>
    <row r="13222" spans="220:222" x14ac:dyDescent="0.3">
      <c r="HL13222" s="341"/>
      <c r="HM13222" s="341"/>
      <c r="HN13222" s="341"/>
    </row>
    <row r="13223" spans="220:222" x14ac:dyDescent="0.3">
      <c r="HL13223" s="341"/>
      <c r="HM13223" s="341"/>
      <c r="HN13223" s="341"/>
    </row>
    <row r="13224" spans="220:222" x14ac:dyDescent="0.3">
      <c r="HL13224" s="341"/>
      <c r="HM13224" s="341"/>
      <c r="HN13224" s="341"/>
    </row>
    <row r="13225" spans="220:222" x14ac:dyDescent="0.3">
      <c r="HL13225" s="341"/>
      <c r="HM13225" s="341"/>
      <c r="HN13225" s="341"/>
    </row>
    <row r="13226" spans="220:222" x14ac:dyDescent="0.3">
      <c r="HL13226" s="341"/>
      <c r="HM13226" s="341"/>
      <c r="HN13226" s="341"/>
    </row>
    <row r="13227" spans="220:222" x14ac:dyDescent="0.3">
      <c r="HL13227" s="341"/>
      <c r="HM13227" s="341"/>
      <c r="HN13227" s="341"/>
    </row>
    <row r="13228" spans="220:222" x14ac:dyDescent="0.3">
      <c r="HL13228" s="341"/>
      <c r="HM13228" s="341"/>
      <c r="HN13228" s="341"/>
    </row>
    <row r="13229" spans="220:222" x14ac:dyDescent="0.3">
      <c r="HL13229" s="341"/>
      <c r="HM13229" s="341"/>
      <c r="HN13229" s="341"/>
    </row>
    <row r="13230" spans="220:222" x14ac:dyDescent="0.3">
      <c r="HL13230" s="341"/>
      <c r="HM13230" s="341"/>
      <c r="HN13230" s="341"/>
    </row>
    <row r="13231" spans="220:222" x14ac:dyDescent="0.3">
      <c r="HL13231" s="341"/>
      <c r="HM13231" s="341"/>
      <c r="HN13231" s="341"/>
    </row>
    <row r="13232" spans="220:222" x14ac:dyDescent="0.3">
      <c r="HL13232" s="341"/>
      <c r="HM13232" s="341"/>
      <c r="HN13232" s="341"/>
    </row>
    <row r="13233" spans="220:222" x14ac:dyDescent="0.3">
      <c r="HL13233" s="341"/>
      <c r="HM13233" s="341"/>
      <c r="HN13233" s="341"/>
    </row>
    <row r="13234" spans="220:222" x14ac:dyDescent="0.3">
      <c r="HL13234" s="341"/>
      <c r="HM13234" s="341"/>
      <c r="HN13234" s="341"/>
    </row>
    <row r="13235" spans="220:222" x14ac:dyDescent="0.3">
      <c r="HL13235" s="341"/>
      <c r="HM13235" s="341"/>
      <c r="HN13235" s="341"/>
    </row>
    <row r="13236" spans="220:222" x14ac:dyDescent="0.3">
      <c r="HL13236" s="341"/>
      <c r="HM13236" s="341"/>
      <c r="HN13236" s="341"/>
    </row>
    <row r="13237" spans="220:222" x14ac:dyDescent="0.3">
      <c r="HL13237" s="341"/>
      <c r="HM13237" s="341"/>
      <c r="HN13237" s="341"/>
    </row>
    <row r="13238" spans="220:222" x14ac:dyDescent="0.3">
      <c r="HL13238" s="341"/>
      <c r="HM13238" s="341"/>
      <c r="HN13238" s="341"/>
    </row>
    <row r="13239" spans="220:222" x14ac:dyDescent="0.3">
      <c r="HL13239" s="341"/>
      <c r="HM13239" s="341"/>
      <c r="HN13239" s="341"/>
    </row>
    <row r="13240" spans="220:222" x14ac:dyDescent="0.3">
      <c r="HL13240" s="341"/>
      <c r="HM13240" s="341"/>
      <c r="HN13240" s="341"/>
    </row>
    <row r="13241" spans="220:222" x14ac:dyDescent="0.3">
      <c r="HL13241" s="341"/>
      <c r="HM13241" s="341"/>
      <c r="HN13241" s="341"/>
    </row>
    <row r="13242" spans="220:222" x14ac:dyDescent="0.3">
      <c r="HL13242" s="341"/>
      <c r="HM13242" s="341"/>
      <c r="HN13242" s="341"/>
    </row>
    <row r="13243" spans="220:222" x14ac:dyDescent="0.3">
      <c r="HL13243" s="341"/>
      <c r="HM13243" s="341"/>
      <c r="HN13243" s="341"/>
    </row>
    <row r="13244" spans="220:222" x14ac:dyDescent="0.3">
      <c r="HL13244" s="341"/>
      <c r="HM13244" s="341"/>
      <c r="HN13244" s="341"/>
    </row>
    <row r="13245" spans="220:222" x14ac:dyDescent="0.3">
      <c r="HL13245" s="341"/>
      <c r="HM13245" s="341"/>
      <c r="HN13245" s="341"/>
    </row>
    <row r="13246" spans="220:222" x14ac:dyDescent="0.3">
      <c r="HL13246" s="341"/>
      <c r="HM13246" s="341"/>
      <c r="HN13246" s="341"/>
    </row>
    <row r="13247" spans="220:222" x14ac:dyDescent="0.3">
      <c r="HL13247" s="341"/>
      <c r="HM13247" s="341"/>
      <c r="HN13247" s="341"/>
    </row>
    <row r="13248" spans="220:222" x14ac:dyDescent="0.3">
      <c r="HL13248" s="341"/>
      <c r="HM13248" s="341"/>
      <c r="HN13248" s="341"/>
    </row>
    <row r="13249" spans="220:222" x14ac:dyDescent="0.3">
      <c r="HL13249" s="341"/>
      <c r="HM13249" s="341"/>
      <c r="HN13249" s="341"/>
    </row>
    <row r="13250" spans="220:222" x14ac:dyDescent="0.3">
      <c r="HL13250" s="341"/>
      <c r="HM13250" s="341"/>
      <c r="HN13250" s="341"/>
    </row>
    <row r="13251" spans="220:222" x14ac:dyDescent="0.3">
      <c r="HL13251" s="341"/>
      <c r="HM13251" s="341"/>
      <c r="HN13251" s="341"/>
    </row>
    <row r="13252" spans="220:222" x14ac:dyDescent="0.3">
      <c r="HL13252" s="341"/>
      <c r="HM13252" s="341"/>
      <c r="HN13252" s="341"/>
    </row>
    <row r="13253" spans="220:222" x14ac:dyDescent="0.3">
      <c r="HL13253" s="341"/>
      <c r="HM13253" s="341"/>
      <c r="HN13253" s="341"/>
    </row>
    <row r="13254" spans="220:222" x14ac:dyDescent="0.3">
      <c r="HL13254" s="341"/>
      <c r="HM13254" s="341"/>
      <c r="HN13254" s="341"/>
    </row>
    <row r="13255" spans="220:222" x14ac:dyDescent="0.3">
      <c r="HL13255" s="341"/>
      <c r="HM13255" s="341"/>
      <c r="HN13255" s="341"/>
    </row>
    <row r="13256" spans="220:222" x14ac:dyDescent="0.3">
      <c r="HL13256" s="341"/>
      <c r="HM13256" s="341"/>
      <c r="HN13256" s="341"/>
    </row>
    <row r="13257" spans="220:222" x14ac:dyDescent="0.3">
      <c r="HL13257" s="341"/>
      <c r="HM13257" s="341"/>
      <c r="HN13257" s="341"/>
    </row>
    <row r="13258" spans="220:222" x14ac:dyDescent="0.3">
      <c r="HL13258" s="341"/>
      <c r="HM13258" s="341"/>
      <c r="HN13258" s="341"/>
    </row>
    <row r="13259" spans="220:222" x14ac:dyDescent="0.3">
      <c r="HL13259" s="341"/>
      <c r="HM13259" s="341"/>
      <c r="HN13259" s="341"/>
    </row>
    <row r="13260" spans="220:222" x14ac:dyDescent="0.3">
      <c r="HL13260" s="341"/>
      <c r="HM13260" s="341"/>
      <c r="HN13260" s="341"/>
    </row>
    <row r="13261" spans="220:222" x14ac:dyDescent="0.3">
      <c r="HL13261" s="341"/>
      <c r="HM13261" s="341"/>
      <c r="HN13261" s="341"/>
    </row>
    <row r="13262" spans="220:222" x14ac:dyDescent="0.3">
      <c r="HL13262" s="341"/>
      <c r="HM13262" s="341"/>
      <c r="HN13262" s="341"/>
    </row>
    <row r="13263" spans="220:222" x14ac:dyDescent="0.3">
      <c r="HL13263" s="341"/>
      <c r="HM13263" s="341"/>
      <c r="HN13263" s="341"/>
    </row>
    <row r="13264" spans="220:222" x14ac:dyDescent="0.3">
      <c r="HL13264" s="341"/>
      <c r="HM13264" s="341"/>
      <c r="HN13264" s="341"/>
    </row>
    <row r="13265" spans="220:222" x14ac:dyDescent="0.3">
      <c r="HL13265" s="341"/>
      <c r="HM13265" s="341"/>
      <c r="HN13265" s="341"/>
    </row>
    <row r="13266" spans="220:222" x14ac:dyDescent="0.3">
      <c r="HL13266" s="341"/>
      <c r="HM13266" s="341"/>
      <c r="HN13266" s="341"/>
    </row>
    <row r="13267" spans="220:222" x14ac:dyDescent="0.3">
      <c r="HL13267" s="341"/>
      <c r="HM13267" s="341"/>
      <c r="HN13267" s="341"/>
    </row>
    <row r="13268" spans="220:222" x14ac:dyDescent="0.3">
      <c r="HL13268" s="341"/>
      <c r="HM13268" s="341"/>
      <c r="HN13268" s="341"/>
    </row>
    <row r="13269" spans="220:222" x14ac:dyDescent="0.3">
      <c r="HL13269" s="341"/>
      <c r="HM13269" s="341"/>
      <c r="HN13269" s="341"/>
    </row>
    <row r="13270" spans="220:222" x14ac:dyDescent="0.3">
      <c r="HL13270" s="341"/>
      <c r="HM13270" s="341"/>
      <c r="HN13270" s="341"/>
    </row>
    <row r="13271" spans="220:222" x14ac:dyDescent="0.3">
      <c r="HL13271" s="341"/>
      <c r="HM13271" s="341"/>
      <c r="HN13271" s="341"/>
    </row>
    <row r="13272" spans="220:222" x14ac:dyDescent="0.3">
      <c r="HL13272" s="341"/>
      <c r="HM13272" s="341"/>
      <c r="HN13272" s="341"/>
    </row>
    <row r="13273" spans="220:222" x14ac:dyDescent="0.3">
      <c r="HL13273" s="341"/>
      <c r="HM13273" s="341"/>
      <c r="HN13273" s="341"/>
    </row>
    <row r="13274" spans="220:222" x14ac:dyDescent="0.3">
      <c r="HL13274" s="341"/>
      <c r="HM13274" s="341"/>
      <c r="HN13274" s="341"/>
    </row>
    <row r="13275" spans="220:222" x14ac:dyDescent="0.3">
      <c r="HL13275" s="341"/>
      <c r="HM13275" s="341"/>
      <c r="HN13275" s="341"/>
    </row>
    <row r="13276" spans="220:222" x14ac:dyDescent="0.3">
      <c r="HL13276" s="341"/>
      <c r="HM13276" s="341"/>
      <c r="HN13276" s="341"/>
    </row>
    <row r="13277" spans="220:222" x14ac:dyDescent="0.3">
      <c r="HL13277" s="341"/>
      <c r="HM13277" s="341"/>
      <c r="HN13277" s="341"/>
    </row>
    <row r="13278" spans="220:222" x14ac:dyDescent="0.3">
      <c r="HL13278" s="341"/>
      <c r="HM13278" s="341"/>
      <c r="HN13278" s="341"/>
    </row>
    <row r="13279" spans="220:222" x14ac:dyDescent="0.3">
      <c r="HL13279" s="341"/>
      <c r="HM13279" s="341"/>
      <c r="HN13279" s="341"/>
    </row>
    <row r="13280" spans="220:222" x14ac:dyDescent="0.3">
      <c r="HL13280" s="341"/>
      <c r="HM13280" s="341"/>
      <c r="HN13280" s="341"/>
    </row>
    <row r="13281" spans="220:222" x14ac:dyDescent="0.3">
      <c r="HL13281" s="341"/>
      <c r="HM13281" s="341"/>
      <c r="HN13281" s="341"/>
    </row>
    <row r="13282" spans="220:222" x14ac:dyDescent="0.3">
      <c r="HL13282" s="341"/>
      <c r="HM13282" s="341"/>
      <c r="HN13282" s="341"/>
    </row>
    <row r="13283" spans="220:222" x14ac:dyDescent="0.3">
      <c r="HL13283" s="341"/>
      <c r="HM13283" s="341"/>
      <c r="HN13283" s="341"/>
    </row>
    <row r="13284" spans="220:222" x14ac:dyDescent="0.3">
      <c r="HL13284" s="341"/>
      <c r="HM13284" s="341"/>
      <c r="HN13284" s="341"/>
    </row>
    <row r="13285" spans="220:222" x14ac:dyDescent="0.3">
      <c r="HL13285" s="341"/>
      <c r="HM13285" s="341"/>
      <c r="HN13285" s="341"/>
    </row>
    <row r="13286" spans="220:222" x14ac:dyDescent="0.3">
      <c r="HL13286" s="341"/>
      <c r="HM13286" s="341"/>
      <c r="HN13286" s="341"/>
    </row>
    <row r="13287" spans="220:222" x14ac:dyDescent="0.3">
      <c r="HL13287" s="341"/>
      <c r="HM13287" s="341"/>
      <c r="HN13287" s="341"/>
    </row>
    <row r="13288" spans="220:222" x14ac:dyDescent="0.3">
      <c r="HL13288" s="341"/>
      <c r="HM13288" s="341"/>
      <c r="HN13288" s="341"/>
    </row>
    <row r="13289" spans="220:222" x14ac:dyDescent="0.3">
      <c r="HL13289" s="341"/>
      <c r="HM13289" s="341"/>
      <c r="HN13289" s="341"/>
    </row>
    <row r="13290" spans="220:222" x14ac:dyDescent="0.3">
      <c r="HL13290" s="341"/>
      <c r="HM13290" s="341"/>
      <c r="HN13290" s="341"/>
    </row>
    <row r="13291" spans="220:222" x14ac:dyDescent="0.3">
      <c r="HL13291" s="341"/>
      <c r="HM13291" s="341"/>
      <c r="HN13291" s="341"/>
    </row>
    <row r="13292" spans="220:222" x14ac:dyDescent="0.3">
      <c r="HL13292" s="341"/>
      <c r="HM13292" s="341"/>
      <c r="HN13292" s="341"/>
    </row>
    <row r="13293" spans="220:222" x14ac:dyDescent="0.3">
      <c r="HL13293" s="341"/>
      <c r="HM13293" s="341"/>
      <c r="HN13293" s="341"/>
    </row>
    <row r="13294" spans="220:222" x14ac:dyDescent="0.3">
      <c r="HL13294" s="341"/>
      <c r="HM13294" s="341"/>
      <c r="HN13294" s="341"/>
    </row>
    <row r="13295" spans="220:222" x14ac:dyDescent="0.3">
      <c r="HL13295" s="341"/>
      <c r="HM13295" s="341"/>
      <c r="HN13295" s="341"/>
    </row>
    <row r="13296" spans="220:222" x14ac:dyDescent="0.3">
      <c r="HL13296" s="341"/>
      <c r="HM13296" s="341"/>
      <c r="HN13296" s="341"/>
    </row>
    <row r="13297" spans="220:222" x14ac:dyDescent="0.3">
      <c r="HL13297" s="341"/>
      <c r="HM13297" s="341"/>
      <c r="HN13297" s="341"/>
    </row>
    <row r="13298" spans="220:222" x14ac:dyDescent="0.3">
      <c r="HL13298" s="341"/>
      <c r="HM13298" s="341"/>
      <c r="HN13298" s="341"/>
    </row>
    <row r="13299" spans="220:222" x14ac:dyDescent="0.3">
      <c r="HL13299" s="341"/>
      <c r="HM13299" s="341"/>
      <c r="HN13299" s="341"/>
    </row>
    <row r="13300" spans="220:222" x14ac:dyDescent="0.3">
      <c r="HL13300" s="341"/>
      <c r="HM13300" s="341"/>
      <c r="HN13300" s="341"/>
    </row>
    <row r="13301" spans="220:222" x14ac:dyDescent="0.3">
      <c r="HL13301" s="341"/>
      <c r="HM13301" s="341"/>
      <c r="HN13301" s="341"/>
    </row>
    <row r="13302" spans="220:222" x14ac:dyDescent="0.3">
      <c r="HL13302" s="341"/>
      <c r="HM13302" s="341"/>
      <c r="HN13302" s="341"/>
    </row>
    <row r="13303" spans="220:222" x14ac:dyDescent="0.3">
      <c r="HL13303" s="341"/>
      <c r="HM13303" s="341"/>
      <c r="HN13303" s="341"/>
    </row>
    <row r="13304" spans="220:222" x14ac:dyDescent="0.3">
      <c r="HL13304" s="341"/>
      <c r="HM13304" s="341"/>
      <c r="HN13304" s="341"/>
    </row>
    <row r="13305" spans="220:222" x14ac:dyDescent="0.3">
      <c r="HL13305" s="341"/>
      <c r="HM13305" s="341"/>
      <c r="HN13305" s="341"/>
    </row>
    <row r="13306" spans="220:222" x14ac:dyDescent="0.3">
      <c r="HL13306" s="341"/>
      <c r="HM13306" s="341"/>
      <c r="HN13306" s="341"/>
    </row>
    <row r="13307" spans="220:222" x14ac:dyDescent="0.3">
      <c r="HL13307" s="341"/>
      <c r="HM13307" s="341"/>
      <c r="HN13307" s="341"/>
    </row>
    <row r="13308" spans="220:222" x14ac:dyDescent="0.3">
      <c r="HL13308" s="341"/>
      <c r="HM13308" s="341"/>
      <c r="HN13308" s="341"/>
    </row>
    <row r="13309" spans="220:222" x14ac:dyDescent="0.3">
      <c r="HL13309" s="341"/>
      <c r="HM13309" s="341"/>
      <c r="HN13309" s="341"/>
    </row>
    <row r="13310" spans="220:222" x14ac:dyDescent="0.3">
      <c r="HL13310" s="341"/>
      <c r="HM13310" s="341"/>
      <c r="HN13310" s="341"/>
    </row>
    <row r="13311" spans="220:222" x14ac:dyDescent="0.3">
      <c r="HL13311" s="341"/>
      <c r="HM13311" s="341"/>
      <c r="HN13311" s="341"/>
    </row>
    <row r="13312" spans="220:222" x14ac:dyDescent="0.3">
      <c r="HL13312" s="341"/>
      <c r="HM13312" s="341"/>
      <c r="HN13312" s="341"/>
    </row>
    <row r="13313" spans="220:222" x14ac:dyDescent="0.3">
      <c r="HL13313" s="341"/>
      <c r="HM13313" s="341"/>
      <c r="HN13313" s="341"/>
    </row>
    <row r="13314" spans="220:222" x14ac:dyDescent="0.3">
      <c r="HL13314" s="341"/>
      <c r="HM13314" s="341"/>
      <c r="HN13314" s="341"/>
    </row>
    <row r="13315" spans="220:222" x14ac:dyDescent="0.3">
      <c r="HL13315" s="341"/>
      <c r="HM13315" s="341"/>
      <c r="HN13315" s="341"/>
    </row>
    <row r="13316" spans="220:222" x14ac:dyDescent="0.3">
      <c r="HL13316" s="341"/>
      <c r="HM13316" s="341"/>
      <c r="HN13316" s="341"/>
    </row>
    <row r="13317" spans="220:222" x14ac:dyDescent="0.3">
      <c r="HL13317" s="341"/>
      <c r="HM13317" s="341"/>
      <c r="HN13317" s="341"/>
    </row>
    <row r="13318" spans="220:222" x14ac:dyDescent="0.3">
      <c r="HL13318" s="341"/>
      <c r="HM13318" s="341"/>
      <c r="HN13318" s="341"/>
    </row>
    <row r="13319" spans="220:222" x14ac:dyDescent="0.3">
      <c r="HL13319" s="341"/>
      <c r="HM13319" s="341"/>
      <c r="HN13319" s="341"/>
    </row>
    <row r="13320" spans="220:222" x14ac:dyDescent="0.3">
      <c r="HL13320" s="341"/>
      <c r="HM13320" s="341"/>
      <c r="HN13320" s="341"/>
    </row>
    <row r="13321" spans="220:222" x14ac:dyDescent="0.3">
      <c r="HL13321" s="341"/>
      <c r="HM13321" s="341"/>
      <c r="HN13321" s="341"/>
    </row>
    <row r="13322" spans="220:222" x14ac:dyDescent="0.3">
      <c r="HL13322" s="341"/>
      <c r="HM13322" s="341"/>
      <c r="HN13322" s="341"/>
    </row>
    <row r="13323" spans="220:222" x14ac:dyDescent="0.3">
      <c r="HL13323" s="341"/>
      <c r="HM13323" s="341"/>
      <c r="HN13323" s="341"/>
    </row>
    <row r="13324" spans="220:222" x14ac:dyDescent="0.3">
      <c r="HL13324" s="341"/>
      <c r="HM13324" s="341"/>
      <c r="HN13324" s="341"/>
    </row>
    <row r="13325" spans="220:222" x14ac:dyDescent="0.3">
      <c r="HL13325" s="341"/>
      <c r="HM13325" s="341"/>
      <c r="HN13325" s="341"/>
    </row>
    <row r="13326" spans="220:222" x14ac:dyDescent="0.3">
      <c r="HL13326" s="341"/>
      <c r="HM13326" s="341"/>
      <c r="HN13326" s="341"/>
    </row>
    <row r="13327" spans="220:222" x14ac:dyDescent="0.3">
      <c r="HL13327" s="341"/>
      <c r="HM13327" s="341"/>
      <c r="HN13327" s="341"/>
    </row>
    <row r="13328" spans="220:222" x14ac:dyDescent="0.3">
      <c r="HL13328" s="341"/>
      <c r="HM13328" s="341"/>
      <c r="HN13328" s="341"/>
    </row>
    <row r="13329" spans="220:222" x14ac:dyDescent="0.3">
      <c r="HL13329" s="341"/>
      <c r="HM13329" s="341"/>
      <c r="HN13329" s="341"/>
    </row>
    <row r="13330" spans="220:222" x14ac:dyDescent="0.3">
      <c r="HL13330" s="341"/>
      <c r="HM13330" s="341"/>
      <c r="HN13330" s="341"/>
    </row>
    <row r="13331" spans="220:222" x14ac:dyDescent="0.3">
      <c r="HL13331" s="341"/>
      <c r="HM13331" s="341"/>
      <c r="HN13331" s="341"/>
    </row>
    <row r="13332" spans="220:222" x14ac:dyDescent="0.3">
      <c r="HL13332" s="341"/>
      <c r="HM13332" s="341"/>
      <c r="HN13332" s="341"/>
    </row>
    <row r="13333" spans="220:222" x14ac:dyDescent="0.3">
      <c r="HL13333" s="341"/>
      <c r="HM13333" s="341"/>
      <c r="HN13333" s="341"/>
    </row>
    <row r="13334" spans="220:222" x14ac:dyDescent="0.3">
      <c r="HL13334" s="341"/>
      <c r="HM13334" s="341"/>
      <c r="HN13334" s="341"/>
    </row>
    <row r="13335" spans="220:222" x14ac:dyDescent="0.3">
      <c r="HL13335" s="341"/>
      <c r="HM13335" s="341"/>
      <c r="HN13335" s="341"/>
    </row>
    <row r="13336" spans="220:222" x14ac:dyDescent="0.3">
      <c r="HL13336" s="341"/>
      <c r="HM13336" s="341"/>
      <c r="HN13336" s="341"/>
    </row>
    <row r="13337" spans="220:222" x14ac:dyDescent="0.3">
      <c r="HL13337" s="341"/>
      <c r="HM13337" s="341"/>
      <c r="HN13337" s="341"/>
    </row>
    <row r="13338" spans="220:222" x14ac:dyDescent="0.3">
      <c r="HL13338" s="341"/>
      <c r="HM13338" s="341"/>
      <c r="HN13338" s="341"/>
    </row>
    <row r="13339" spans="220:222" x14ac:dyDescent="0.3">
      <c r="HL13339" s="341"/>
      <c r="HM13339" s="341"/>
      <c r="HN13339" s="341"/>
    </row>
    <row r="13340" spans="220:222" x14ac:dyDescent="0.3">
      <c r="HL13340" s="341"/>
      <c r="HM13340" s="341"/>
      <c r="HN13340" s="341"/>
    </row>
    <row r="13341" spans="220:222" x14ac:dyDescent="0.3">
      <c r="HL13341" s="341"/>
      <c r="HM13341" s="341"/>
      <c r="HN13341" s="341"/>
    </row>
    <row r="13342" spans="220:222" x14ac:dyDescent="0.3">
      <c r="HL13342" s="341"/>
      <c r="HM13342" s="341"/>
      <c r="HN13342" s="341"/>
    </row>
    <row r="13343" spans="220:222" x14ac:dyDescent="0.3">
      <c r="HL13343" s="341"/>
      <c r="HM13343" s="341"/>
      <c r="HN13343" s="341"/>
    </row>
    <row r="13344" spans="220:222" x14ac:dyDescent="0.3">
      <c r="HL13344" s="341"/>
      <c r="HM13344" s="341"/>
      <c r="HN13344" s="341"/>
    </row>
    <row r="13345" spans="220:222" x14ac:dyDescent="0.3">
      <c r="HL13345" s="341"/>
      <c r="HM13345" s="341"/>
      <c r="HN13345" s="341"/>
    </row>
    <row r="13346" spans="220:222" x14ac:dyDescent="0.3">
      <c r="HL13346" s="341"/>
      <c r="HM13346" s="341"/>
      <c r="HN13346" s="341"/>
    </row>
    <row r="13347" spans="220:222" x14ac:dyDescent="0.3">
      <c r="HL13347" s="341"/>
      <c r="HM13347" s="341"/>
      <c r="HN13347" s="341"/>
    </row>
    <row r="13348" spans="220:222" x14ac:dyDescent="0.3">
      <c r="HL13348" s="341"/>
      <c r="HM13348" s="341"/>
      <c r="HN13348" s="341"/>
    </row>
    <row r="13349" spans="220:222" x14ac:dyDescent="0.3">
      <c r="HL13349" s="341"/>
      <c r="HM13349" s="341"/>
      <c r="HN13349" s="341"/>
    </row>
    <row r="13350" spans="220:222" x14ac:dyDescent="0.3">
      <c r="HL13350" s="341"/>
      <c r="HM13350" s="341"/>
      <c r="HN13350" s="341"/>
    </row>
    <row r="13351" spans="220:222" x14ac:dyDescent="0.3">
      <c r="HL13351" s="341"/>
      <c r="HM13351" s="341"/>
      <c r="HN13351" s="341"/>
    </row>
    <row r="13352" spans="220:222" x14ac:dyDescent="0.3">
      <c r="HL13352" s="341"/>
      <c r="HM13352" s="341"/>
      <c r="HN13352" s="341"/>
    </row>
    <row r="13353" spans="220:222" x14ac:dyDescent="0.3">
      <c r="HL13353" s="341"/>
      <c r="HM13353" s="341"/>
      <c r="HN13353" s="341"/>
    </row>
    <row r="13354" spans="220:222" x14ac:dyDescent="0.3">
      <c r="HL13354" s="341"/>
      <c r="HM13354" s="341"/>
      <c r="HN13354" s="341"/>
    </row>
    <row r="13355" spans="220:222" x14ac:dyDescent="0.3">
      <c r="HL13355" s="341"/>
      <c r="HM13355" s="341"/>
      <c r="HN13355" s="341"/>
    </row>
    <row r="13356" spans="220:222" x14ac:dyDescent="0.3">
      <c r="HL13356" s="341"/>
      <c r="HM13356" s="341"/>
      <c r="HN13356" s="341"/>
    </row>
    <row r="13357" spans="220:222" x14ac:dyDescent="0.3">
      <c r="HL13357" s="341"/>
      <c r="HM13357" s="341"/>
      <c r="HN13357" s="341"/>
    </row>
    <row r="13358" spans="220:222" x14ac:dyDescent="0.3">
      <c r="HL13358" s="341"/>
      <c r="HM13358" s="341"/>
      <c r="HN13358" s="341"/>
    </row>
    <row r="13359" spans="220:222" x14ac:dyDescent="0.3">
      <c r="HL13359" s="341"/>
      <c r="HM13359" s="341"/>
      <c r="HN13359" s="341"/>
    </row>
    <row r="13360" spans="220:222" x14ac:dyDescent="0.3">
      <c r="HL13360" s="341"/>
      <c r="HM13360" s="341"/>
      <c r="HN13360" s="341"/>
    </row>
    <row r="13361" spans="220:222" x14ac:dyDescent="0.3">
      <c r="HL13361" s="341"/>
      <c r="HM13361" s="341"/>
      <c r="HN13361" s="341"/>
    </row>
    <row r="13362" spans="220:222" x14ac:dyDescent="0.3">
      <c r="HL13362" s="341"/>
      <c r="HM13362" s="341"/>
      <c r="HN13362" s="341"/>
    </row>
    <row r="13363" spans="220:222" x14ac:dyDescent="0.3">
      <c r="HL13363" s="341"/>
      <c r="HM13363" s="341"/>
      <c r="HN13363" s="341"/>
    </row>
    <row r="13364" spans="220:222" x14ac:dyDescent="0.3">
      <c r="HL13364" s="341"/>
      <c r="HM13364" s="341"/>
      <c r="HN13364" s="341"/>
    </row>
    <row r="13365" spans="220:222" x14ac:dyDescent="0.3">
      <c r="HL13365" s="341"/>
      <c r="HM13365" s="341"/>
      <c r="HN13365" s="341"/>
    </row>
    <row r="13366" spans="220:222" x14ac:dyDescent="0.3">
      <c r="HL13366" s="341"/>
      <c r="HM13366" s="341"/>
      <c r="HN13366" s="341"/>
    </row>
    <row r="13367" spans="220:222" x14ac:dyDescent="0.3">
      <c r="HL13367" s="341"/>
      <c r="HM13367" s="341"/>
      <c r="HN13367" s="341"/>
    </row>
    <row r="13368" spans="220:222" x14ac:dyDescent="0.3">
      <c r="HL13368" s="341"/>
      <c r="HM13368" s="341"/>
      <c r="HN13368" s="341"/>
    </row>
    <row r="13369" spans="220:222" x14ac:dyDescent="0.3">
      <c r="HL13369" s="341"/>
      <c r="HM13369" s="341"/>
      <c r="HN13369" s="341"/>
    </row>
    <row r="13370" spans="220:222" x14ac:dyDescent="0.3">
      <c r="HL13370" s="341"/>
      <c r="HM13370" s="341"/>
      <c r="HN13370" s="341"/>
    </row>
    <row r="13371" spans="220:222" x14ac:dyDescent="0.3">
      <c r="HL13371" s="341"/>
      <c r="HM13371" s="341"/>
      <c r="HN13371" s="341"/>
    </row>
    <row r="13372" spans="220:222" x14ac:dyDescent="0.3">
      <c r="HL13372" s="341"/>
      <c r="HM13372" s="341"/>
      <c r="HN13372" s="341"/>
    </row>
    <row r="13373" spans="220:222" x14ac:dyDescent="0.3">
      <c r="HL13373" s="341"/>
      <c r="HM13373" s="341"/>
      <c r="HN13373" s="341"/>
    </row>
    <row r="13374" spans="220:222" x14ac:dyDescent="0.3">
      <c r="HL13374" s="341"/>
      <c r="HM13374" s="341"/>
      <c r="HN13374" s="341"/>
    </row>
    <row r="13375" spans="220:222" x14ac:dyDescent="0.3">
      <c r="HL13375" s="341"/>
      <c r="HM13375" s="341"/>
      <c r="HN13375" s="341"/>
    </row>
    <row r="13376" spans="220:222" x14ac:dyDescent="0.3">
      <c r="HL13376" s="341"/>
      <c r="HM13376" s="341"/>
      <c r="HN13376" s="341"/>
    </row>
    <row r="13377" spans="220:222" x14ac:dyDescent="0.3">
      <c r="HL13377" s="341"/>
      <c r="HM13377" s="341"/>
      <c r="HN13377" s="341"/>
    </row>
    <row r="13378" spans="220:222" x14ac:dyDescent="0.3">
      <c r="HL13378" s="341"/>
      <c r="HM13378" s="341"/>
      <c r="HN13378" s="341"/>
    </row>
    <row r="13379" spans="220:222" x14ac:dyDescent="0.3">
      <c r="HL13379" s="341"/>
      <c r="HM13379" s="341"/>
      <c r="HN13379" s="341"/>
    </row>
    <row r="13380" spans="220:222" x14ac:dyDescent="0.3">
      <c r="HL13380" s="341"/>
      <c r="HM13380" s="341"/>
      <c r="HN13380" s="341"/>
    </row>
    <row r="13381" spans="220:222" x14ac:dyDescent="0.3">
      <c r="HL13381" s="341"/>
      <c r="HM13381" s="341"/>
      <c r="HN13381" s="341"/>
    </row>
    <row r="13382" spans="220:222" x14ac:dyDescent="0.3">
      <c r="HL13382" s="341"/>
      <c r="HM13382" s="341"/>
      <c r="HN13382" s="341"/>
    </row>
    <row r="13383" spans="220:222" x14ac:dyDescent="0.3">
      <c r="HL13383" s="341"/>
      <c r="HM13383" s="341"/>
      <c r="HN13383" s="341"/>
    </row>
    <row r="13384" spans="220:222" x14ac:dyDescent="0.3">
      <c r="HL13384" s="341"/>
      <c r="HM13384" s="341"/>
      <c r="HN13384" s="341"/>
    </row>
    <row r="13385" spans="220:222" x14ac:dyDescent="0.3">
      <c r="HL13385" s="341"/>
      <c r="HM13385" s="341"/>
      <c r="HN13385" s="341"/>
    </row>
    <row r="13386" spans="220:222" x14ac:dyDescent="0.3">
      <c r="HL13386" s="341"/>
      <c r="HM13386" s="341"/>
      <c r="HN13386" s="341"/>
    </row>
    <row r="13387" spans="220:222" x14ac:dyDescent="0.3">
      <c r="HL13387" s="341"/>
      <c r="HM13387" s="341"/>
      <c r="HN13387" s="341"/>
    </row>
    <row r="13388" spans="220:222" x14ac:dyDescent="0.3">
      <c r="HL13388" s="341"/>
      <c r="HM13388" s="341"/>
      <c r="HN13388" s="341"/>
    </row>
    <row r="13389" spans="220:222" x14ac:dyDescent="0.3">
      <c r="HL13389" s="341"/>
      <c r="HM13389" s="341"/>
      <c r="HN13389" s="341"/>
    </row>
    <row r="13390" spans="220:222" x14ac:dyDescent="0.3">
      <c r="HL13390" s="341"/>
      <c r="HM13390" s="341"/>
      <c r="HN13390" s="341"/>
    </row>
    <row r="13391" spans="220:222" x14ac:dyDescent="0.3">
      <c r="HL13391" s="341"/>
      <c r="HM13391" s="341"/>
      <c r="HN13391" s="341"/>
    </row>
    <row r="13392" spans="220:222" x14ac:dyDescent="0.3">
      <c r="HL13392" s="341"/>
      <c r="HM13392" s="341"/>
      <c r="HN13392" s="341"/>
    </row>
    <row r="13393" spans="220:222" x14ac:dyDescent="0.3">
      <c r="HL13393" s="341"/>
      <c r="HM13393" s="341"/>
      <c r="HN13393" s="341"/>
    </row>
    <row r="13394" spans="220:222" x14ac:dyDescent="0.3">
      <c r="HL13394" s="341"/>
      <c r="HM13394" s="341"/>
      <c r="HN13394" s="341"/>
    </row>
    <row r="13395" spans="220:222" x14ac:dyDescent="0.3">
      <c r="HL13395" s="341"/>
      <c r="HM13395" s="341"/>
      <c r="HN13395" s="341"/>
    </row>
    <row r="13396" spans="220:222" x14ac:dyDescent="0.3">
      <c r="HL13396" s="341"/>
      <c r="HM13396" s="341"/>
      <c r="HN13396" s="341"/>
    </row>
    <row r="13397" spans="220:222" x14ac:dyDescent="0.3">
      <c r="HL13397" s="341"/>
      <c r="HM13397" s="341"/>
      <c r="HN13397" s="341"/>
    </row>
    <row r="13398" spans="220:222" x14ac:dyDescent="0.3">
      <c r="HL13398" s="341"/>
      <c r="HM13398" s="341"/>
      <c r="HN13398" s="341"/>
    </row>
    <row r="13399" spans="220:222" x14ac:dyDescent="0.3">
      <c r="HL13399" s="341"/>
      <c r="HM13399" s="341"/>
      <c r="HN13399" s="341"/>
    </row>
    <row r="13400" spans="220:222" x14ac:dyDescent="0.3">
      <c r="HL13400" s="341"/>
      <c r="HM13400" s="341"/>
      <c r="HN13400" s="341"/>
    </row>
    <row r="13401" spans="220:222" x14ac:dyDescent="0.3">
      <c r="HL13401" s="341"/>
      <c r="HM13401" s="341"/>
      <c r="HN13401" s="341"/>
    </row>
    <row r="13402" spans="220:222" x14ac:dyDescent="0.3">
      <c r="HL13402" s="341"/>
      <c r="HM13402" s="341"/>
      <c r="HN13402" s="341"/>
    </row>
    <row r="13403" spans="220:222" x14ac:dyDescent="0.3">
      <c r="HL13403" s="341"/>
      <c r="HM13403" s="341"/>
      <c r="HN13403" s="341"/>
    </row>
    <row r="13404" spans="220:222" x14ac:dyDescent="0.3">
      <c r="HL13404" s="341"/>
      <c r="HM13404" s="341"/>
      <c r="HN13404" s="341"/>
    </row>
    <row r="13405" spans="220:222" x14ac:dyDescent="0.3">
      <c r="HL13405" s="341"/>
      <c r="HM13405" s="341"/>
      <c r="HN13405" s="341"/>
    </row>
    <row r="13406" spans="220:222" x14ac:dyDescent="0.3">
      <c r="HL13406" s="341"/>
      <c r="HM13406" s="341"/>
      <c r="HN13406" s="341"/>
    </row>
    <row r="13407" spans="220:222" x14ac:dyDescent="0.3">
      <c r="HL13407" s="341"/>
      <c r="HM13407" s="341"/>
      <c r="HN13407" s="341"/>
    </row>
    <row r="13408" spans="220:222" x14ac:dyDescent="0.3">
      <c r="HL13408" s="341"/>
      <c r="HM13408" s="341"/>
      <c r="HN13408" s="341"/>
    </row>
    <row r="13409" spans="220:222" x14ac:dyDescent="0.3">
      <c r="HL13409" s="341"/>
      <c r="HM13409" s="341"/>
      <c r="HN13409" s="341"/>
    </row>
    <row r="13410" spans="220:222" x14ac:dyDescent="0.3">
      <c r="HL13410" s="341"/>
      <c r="HM13410" s="341"/>
      <c r="HN13410" s="341"/>
    </row>
    <row r="13411" spans="220:222" x14ac:dyDescent="0.3">
      <c r="HL13411" s="341"/>
      <c r="HM13411" s="341"/>
      <c r="HN13411" s="341"/>
    </row>
    <row r="13412" spans="220:222" x14ac:dyDescent="0.3">
      <c r="HL13412" s="341"/>
      <c r="HM13412" s="341"/>
      <c r="HN13412" s="341"/>
    </row>
    <row r="13413" spans="220:222" x14ac:dyDescent="0.3">
      <c r="HL13413" s="341"/>
      <c r="HM13413" s="341"/>
      <c r="HN13413" s="341"/>
    </row>
    <row r="13414" spans="220:222" x14ac:dyDescent="0.3">
      <c r="HL13414" s="341"/>
      <c r="HM13414" s="341"/>
      <c r="HN13414" s="341"/>
    </row>
    <row r="13415" spans="220:222" x14ac:dyDescent="0.3">
      <c r="HL13415" s="341"/>
      <c r="HM13415" s="341"/>
      <c r="HN13415" s="341"/>
    </row>
    <row r="13416" spans="220:222" x14ac:dyDescent="0.3">
      <c r="HL13416" s="341"/>
      <c r="HM13416" s="341"/>
      <c r="HN13416" s="341"/>
    </row>
    <row r="13417" spans="220:222" x14ac:dyDescent="0.3">
      <c r="HL13417" s="341"/>
      <c r="HM13417" s="341"/>
      <c r="HN13417" s="341"/>
    </row>
    <row r="13418" spans="220:222" x14ac:dyDescent="0.3">
      <c r="HL13418" s="341"/>
      <c r="HM13418" s="341"/>
      <c r="HN13418" s="341"/>
    </row>
    <row r="13419" spans="220:222" x14ac:dyDescent="0.3">
      <c r="HL13419" s="341"/>
      <c r="HM13419" s="341"/>
      <c r="HN13419" s="341"/>
    </row>
    <row r="13420" spans="220:222" x14ac:dyDescent="0.3">
      <c r="HL13420" s="341"/>
      <c r="HM13420" s="341"/>
      <c r="HN13420" s="341"/>
    </row>
    <row r="13421" spans="220:222" x14ac:dyDescent="0.3">
      <c r="HL13421" s="341"/>
      <c r="HM13421" s="341"/>
      <c r="HN13421" s="341"/>
    </row>
    <row r="13422" spans="220:222" x14ac:dyDescent="0.3">
      <c r="HL13422" s="341"/>
      <c r="HM13422" s="341"/>
      <c r="HN13422" s="341"/>
    </row>
    <row r="13423" spans="220:222" x14ac:dyDescent="0.3">
      <c r="HL13423" s="341"/>
      <c r="HM13423" s="341"/>
      <c r="HN13423" s="341"/>
    </row>
    <row r="13424" spans="220:222" x14ac:dyDescent="0.3">
      <c r="HL13424" s="341"/>
      <c r="HM13424" s="341"/>
      <c r="HN13424" s="341"/>
    </row>
    <row r="13425" spans="220:222" x14ac:dyDescent="0.3">
      <c r="HL13425" s="341"/>
      <c r="HM13425" s="341"/>
      <c r="HN13425" s="341"/>
    </row>
    <row r="13426" spans="220:222" x14ac:dyDescent="0.3">
      <c r="HL13426" s="341"/>
      <c r="HM13426" s="341"/>
      <c r="HN13426" s="341"/>
    </row>
    <row r="13427" spans="220:222" x14ac:dyDescent="0.3">
      <c r="HL13427" s="341"/>
      <c r="HM13427" s="341"/>
      <c r="HN13427" s="341"/>
    </row>
    <row r="13428" spans="220:222" x14ac:dyDescent="0.3">
      <c r="HL13428" s="341"/>
      <c r="HM13428" s="341"/>
      <c r="HN13428" s="341"/>
    </row>
    <row r="13429" spans="220:222" x14ac:dyDescent="0.3">
      <c r="HL13429" s="341"/>
      <c r="HM13429" s="341"/>
      <c r="HN13429" s="341"/>
    </row>
    <row r="13430" spans="220:222" x14ac:dyDescent="0.3">
      <c r="HL13430" s="341"/>
      <c r="HM13430" s="341"/>
      <c r="HN13430" s="341"/>
    </row>
    <row r="13431" spans="220:222" x14ac:dyDescent="0.3">
      <c r="HL13431" s="341"/>
      <c r="HM13431" s="341"/>
      <c r="HN13431" s="341"/>
    </row>
    <row r="13432" spans="220:222" x14ac:dyDescent="0.3">
      <c r="HL13432" s="341"/>
      <c r="HM13432" s="341"/>
      <c r="HN13432" s="341"/>
    </row>
    <row r="13433" spans="220:222" x14ac:dyDescent="0.3">
      <c r="HL13433" s="341"/>
      <c r="HM13433" s="341"/>
      <c r="HN13433" s="341"/>
    </row>
    <row r="13434" spans="220:222" x14ac:dyDescent="0.3">
      <c r="HL13434" s="341"/>
      <c r="HM13434" s="341"/>
      <c r="HN13434" s="341"/>
    </row>
    <row r="13435" spans="220:222" x14ac:dyDescent="0.3">
      <c r="HL13435" s="341"/>
      <c r="HM13435" s="341"/>
      <c r="HN13435" s="341"/>
    </row>
    <row r="13436" spans="220:222" x14ac:dyDescent="0.3">
      <c r="HL13436" s="341"/>
      <c r="HM13436" s="341"/>
      <c r="HN13436" s="341"/>
    </row>
    <row r="13437" spans="220:222" x14ac:dyDescent="0.3">
      <c r="HL13437" s="341"/>
      <c r="HM13437" s="341"/>
      <c r="HN13437" s="341"/>
    </row>
    <row r="13438" spans="220:222" x14ac:dyDescent="0.3">
      <c r="HL13438" s="341"/>
      <c r="HM13438" s="341"/>
      <c r="HN13438" s="341"/>
    </row>
    <row r="13439" spans="220:222" x14ac:dyDescent="0.3">
      <c r="HL13439" s="341"/>
      <c r="HM13439" s="341"/>
      <c r="HN13439" s="341"/>
    </row>
    <row r="13440" spans="220:222" x14ac:dyDescent="0.3">
      <c r="HL13440" s="341"/>
      <c r="HM13440" s="341"/>
      <c r="HN13440" s="341"/>
    </row>
    <row r="13441" spans="220:222" x14ac:dyDescent="0.3">
      <c r="HL13441" s="341"/>
      <c r="HM13441" s="341"/>
      <c r="HN13441" s="341"/>
    </row>
    <row r="13442" spans="220:222" x14ac:dyDescent="0.3">
      <c r="HL13442" s="341"/>
      <c r="HM13442" s="341"/>
      <c r="HN13442" s="341"/>
    </row>
    <row r="13443" spans="220:222" x14ac:dyDescent="0.3">
      <c r="HL13443" s="341"/>
      <c r="HM13443" s="341"/>
      <c r="HN13443" s="341"/>
    </row>
    <row r="13444" spans="220:222" x14ac:dyDescent="0.3">
      <c r="HL13444" s="341"/>
      <c r="HM13444" s="341"/>
      <c r="HN13444" s="341"/>
    </row>
    <row r="13445" spans="220:222" x14ac:dyDescent="0.3">
      <c r="HL13445" s="341"/>
      <c r="HM13445" s="341"/>
      <c r="HN13445" s="341"/>
    </row>
    <row r="13446" spans="220:222" x14ac:dyDescent="0.3">
      <c r="HL13446" s="341"/>
      <c r="HM13446" s="341"/>
      <c r="HN13446" s="341"/>
    </row>
    <row r="13447" spans="220:222" x14ac:dyDescent="0.3">
      <c r="HL13447" s="341"/>
      <c r="HM13447" s="341"/>
      <c r="HN13447" s="341"/>
    </row>
    <row r="13448" spans="220:222" x14ac:dyDescent="0.3">
      <c r="HL13448" s="341"/>
      <c r="HM13448" s="341"/>
      <c r="HN13448" s="341"/>
    </row>
    <row r="13449" spans="220:222" x14ac:dyDescent="0.3">
      <c r="HL13449" s="341"/>
      <c r="HM13449" s="341"/>
      <c r="HN13449" s="341"/>
    </row>
    <row r="13450" spans="220:222" x14ac:dyDescent="0.3">
      <c r="HL13450" s="341"/>
      <c r="HM13450" s="341"/>
      <c r="HN13450" s="341"/>
    </row>
    <row r="13451" spans="220:222" x14ac:dyDescent="0.3">
      <c r="HL13451" s="341"/>
      <c r="HM13451" s="341"/>
      <c r="HN13451" s="341"/>
    </row>
    <row r="13452" spans="220:222" x14ac:dyDescent="0.3">
      <c r="HL13452" s="341"/>
      <c r="HM13452" s="341"/>
      <c r="HN13452" s="341"/>
    </row>
    <row r="13453" spans="220:222" x14ac:dyDescent="0.3">
      <c r="HL13453" s="341"/>
      <c r="HM13453" s="341"/>
      <c r="HN13453" s="341"/>
    </row>
    <row r="13454" spans="220:222" x14ac:dyDescent="0.3">
      <c r="HL13454" s="341"/>
      <c r="HM13454" s="341"/>
      <c r="HN13454" s="341"/>
    </row>
    <row r="13455" spans="220:222" x14ac:dyDescent="0.3">
      <c r="HL13455" s="341"/>
      <c r="HM13455" s="341"/>
      <c r="HN13455" s="341"/>
    </row>
    <row r="13456" spans="220:222" x14ac:dyDescent="0.3">
      <c r="HL13456" s="341"/>
      <c r="HM13456" s="341"/>
      <c r="HN13456" s="341"/>
    </row>
    <row r="13457" spans="220:222" x14ac:dyDescent="0.3">
      <c r="HL13457" s="341"/>
      <c r="HM13457" s="341"/>
      <c r="HN13457" s="341"/>
    </row>
    <row r="13458" spans="220:222" x14ac:dyDescent="0.3">
      <c r="HL13458" s="341"/>
      <c r="HM13458" s="341"/>
      <c r="HN13458" s="341"/>
    </row>
    <row r="13459" spans="220:222" x14ac:dyDescent="0.3">
      <c r="HL13459" s="341"/>
      <c r="HM13459" s="341"/>
      <c r="HN13459" s="341"/>
    </row>
    <row r="13460" spans="220:222" x14ac:dyDescent="0.3">
      <c r="HL13460" s="341"/>
      <c r="HM13460" s="341"/>
      <c r="HN13460" s="341"/>
    </row>
    <row r="13461" spans="220:222" x14ac:dyDescent="0.3">
      <c r="HL13461" s="341"/>
      <c r="HM13461" s="341"/>
      <c r="HN13461" s="341"/>
    </row>
    <row r="13462" spans="220:222" x14ac:dyDescent="0.3">
      <c r="HL13462" s="341"/>
      <c r="HM13462" s="341"/>
      <c r="HN13462" s="341"/>
    </row>
    <row r="13463" spans="220:222" x14ac:dyDescent="0.3">
      <c r="HL13463" s="341"/>
      <c r="HM13463" s="341"/>
      <c r="HN13463" s="341"/>
    </row>
    <row r="13464" spans="220:222" x14ac:dyDescent="0.3">
      <c r="HL13464" s="341"/>
      <c r="HM13464" s="341"/>
      <c r="HN13464" s="341"/>
    </row>
    <row r="13465" spans="220:222" x14ac:dyDescent="0.3">
      <c r="HL13465" s="341"/>
      <c r="HM13465" s="341"/>
      <c r="HN13465" s="341"/>
    </row>
    <row r="13466" spans="220:222" x14ac:dyDescent="0.3">
      <c r="HL13466" s="341"/>
      <c r="HM13466" s="341"/>
      <c r="HN13466" s="341"/>
    </row>
    <row r="13467" spans="220:222" x14ac:dyDescent="0.3">
      <c r="HL13467" s="341"/>
      <c r="HM13467" s="341"/>
      <c r="HN13467" s="341"/>
    </row>
    <row r="13468" spans="220:222" x14ac:dyDescent="0.3">
      <c r="HL13468" s="341"/>
      <c r="HM13468" s="341"/>
      <c r="HN13468" s="341"/>
    </row>
    <row r="13469" spans="220:222" x14ac:dyDescent="0.3">
      <c r="HL13469" s="341"/>
      <c r="HM13469" s="341"/>
      <c r="HN13469" s="341"/>
    </row>
    <row r="13470" spans="220:222" x14ac:dyDescent="0.3">
      <c r="HL13470" s="341"/>
      <c r="HM13470" s="341"/>
      <c r="HN13470" s="341"/>
    </row>
    <row r="13471" spans="220:222" x14ac:dyDescent="0.3">
      <c r="HL13471" s="341"/>
      <c r="HM13471" s="341"/>
      <c r="HN13471" s="341"/>
    </row>
    <row r="13472" spans="220:222" x14ac:dyDescent="0.3">
      <c r="HL13472" s="341"/>
      <c r="HM13472" s="341"/>
      <c r="HN13472" s="341"/>
    </row>
    <row r="13473" spans="220:222" x14ac:dyDescent="0.3">
      <c r="HL13473" s="341"/>
      <c r="HM13473" s="341"/>
      <c r="HN13473" s="341"/>
    </row>
    <row r="13474" spans="220:222" x14ac:dyDescent="0.3">
      <c r="HL13474" s="341"/>
      <c r="HM13474" s="341"/>
      <c r="HN13474" s="341"/>
    </row>
    <row r="13475" spans="220:222" x14ac:dyDescent="0.3">
      <c r="HL13475" s="341"/>
      <c r="HM13475" s="341"/>
      <c r="HN13475" s="341"/>
    </row>
    <row r="13476" spans="220:222" x14ac:dyDescent="0.3">
      <c r="HL13476" s="341"/>
      <c r="HM13476" s="341"/>
      <c r="HN13476" s="341"/>
    </row>
    <row r="13477" spans="220:222" x14ac:dyDescent="0.3">
      <c r="HL13477" s="341"/>
      <c r="HM13477" s="341"/>
      <c r="HN13477" s="341"/>
    </row>
    <row r="13478" spans="220:222" x14ac:dyDescent="0.3">
      <c r="HL13478" s="341"/>
      <c r="HM13478" s="341"/>
      <c r="HN13478" s="341"/>
    </row>
    <row r="13479" spans="220:222" x14ac:dyDescent="0.3">
      <c r="HL13479" s="341"/>
      <c r="HM13479" s="341"/>
      <c r="HN13479" s="341"/>
    </row>
    <row r="13480" spans="220:222" x14ac:dyDescent="0.3">
      <c r="HL13480" s="341"/>
      <c r="HM13480" s="341"/>
      <c r="HN13480" s="341"/>
    </row>
    <row r="13481" spans="220:222" x14ac:dyDescent="0.3">
      <c r="HL13481" s="341"/>
      <c r="HM13481" s="341"/>
      <c r="HN13481" s="341"/>
    </row>
    <row r="13482" spans="220:222" x14ac:dyDescent="0.3">
      <c r="HL13482" s="341"/>
      <c r="HM13482" s="341"/>
      <c r="HN13482" s="341"/>
    </row>
    <row r="13483" spans="220:222" x14ac:dyDescent="0.3">
      <c r="HL13483" s="341"/>
      <c r="HM13483" s="341"/>
      <c r="HN13483" s="341"/>
    </row>
    <row r="13484" spans="220:222" x14ac:dyDescent="0.3">
      <c r="HL13484" s="341"/>
      <c r="HM13484" s="341"/>
      <c r="HN13484" s="341"/>
    </row>
    <row r="13485" spans="220:222" x14ac:dyDescent="0.3">
      <c r="HL13485" s="341"/>
      <c r="HM13485" s="341"/>
      <c r="HN13485" s="341"/>
    </row>
    <row r="13486" spans="220:222" x14ac:dyDescent="0.3">
      <c r="HL13486" s="341"/>
      <c r="HM13486" s="341"/>
      <c r="HN13486" s="341"/>
    </row>
    <row r="13487" spans="220:222" x14ac:dyDescent="0.3">
      <c r="HL13487" s="341"/>
      <c r="HM13487" s="341"/>
      <c r="HN13487" s="341"/>
    </row>
    <row r="13488" spans="220:222" x14ac:dyDescent="0.3">
      <c r="HL13488" s="341"/>
      <c r="HM13488" s="341"/>
      <c r="HN13488" s="341"/>
    </row>
    <row r="13489" spans="220:222" x14ac:dyDescent="0.3">
      <c r="HL13489" s="341"/>
      <c r="HM13489" s="341"/>
      <c r="HN13489" s="341"/>
    </row>
    <row r="13490" spans="220:222" x14ac:dyDescent="0.3">
      <c r="HL13490" s="341"/>
      <c r="HM13490" s="341"/>
      <c r="HN13490" s="341"/>
    </row>
    <row r="13491" spans="220:222" x14ac:dyDescent="0.3">
      <c r="HL13491" s="341"/>
      <c r="HM13491" s="341"/>
      <c r="HN13491" s="341"/>
    </row>
    <row r="13492" spans="220:222" x14ac:dyDescent="0.3">
      <c r="HL13492" s="341"/>
      <c r="HM13492" s="341"/>
      <c r="HN13492" s="341"/>
    </row>
    <row r="13493" spans="220:222" x14ac:dyDescent="0.3">
      <c r="HL13493" s="341"/>
      <c r="HM13493" s="341"/>
      <c r="HN13493" s="341"/>
    </row>
    <row r="13494" spans="220:222" x14ac:dyDescent="0.3">
      <c r="HL13494" s="341"/>
      <c r="HM13494" s="341"/>
      <c r="HN13494" s="341"/>
    </row>
    <row r="13495" spans="220:222" x14ac:dyDescent="0.3">
      <c r="HL13495" s="341"/>
      <c r="HM13495" s="341"/>
      <c r="HN13495" s="341"/>
    </row>
    <row r="13496" spans="220:222" x14ac:dyDescent="0.3">
      <c r="HL13496" s="341"/>
      <c r="HM13496" s="341"/>
      <c r="HN13496" s="341"/>
    </row>
    <row r="13497" spans="220:222" x14ac:dyDescent="0.3">
      <c r="HL13497" s="341"/>
      <c r="HM13497" s="341"/>
      <c r="HN13497" s="341"/>
    </row>
    <row r="13498" spans="220:222" x14ac:dyDescent="0.3">
      <c r="HL13498" s="341"/>
      <c r="HM13498" s="341"/>
      <c r="HN13498" s="341"/>
    </row>
    <row r="13499" spans="220:222" x14ac:dyDescent="0.3">
      <c r="HL13499" s="341"/>
      <c r="HM13499" s="341"/>
      <c r="HN13499" s="341"/>
    </row>
    <row r="13500" spans="220:222" x14ac:dyDescent="0.3">
      <c r="HL13500" s="341"/>
      <c r="HM13500" s="341"/>
      <c r="HN13500" s="341"/>
    </row>
    <row r="13501" spans="220:222" x14ac:dyDescent="0.3">
      <c r="HL13501" s="341"/>
      <c r="HM13501" s="341"/>
      <c r="HN13501" s="341"/>
    </row>
    <row r="13502" spans="220:222" x14ac:dyDescent="0.3">
      <c r="HL13502" s="341"/>
      <c r="HM13502" s="341"/>
      <c r="HN13502" s="341"/>
    </row>
    <row r="13503" spans="220:222" x14ac:dyDescent="0.3">
      <c r="HL13503" s="341"/>
      <c r="HM13503" s="341"/>
      <c r="HN13503" s="341"/>
    </row>
    <row r="13504" spans="220:222" x14ac:dyDescent="0.3">
      <c r="HL13504" s="341"/>
      <c r="HM13504" s="341"/>
      <c r="HN13504" s="341"/>
    </row>
    <row r="13505" spans="220:222" x14ac:dyDescent="0.3">
      <c r="HL13505" s="341"/>
      <c r="HM13505" s="341"/>
      <c r="HN13505" s="341"/>
    </row>
    <row r="13506" spans="220:222" x14ac:dyDescent="0.3">
      <c r="HL13506" s="341"/>
      <c r="HM13506" s="341"/>
      <c r="HN13506" s="341"/>
    </row>
    <row r="13507" spans="220:222" x14ac:dyDescent="0.3">
      <c r="HL13507" s="341"/>
      <c r="HM13507" s="341"/>
      <c r="HN13507" s="341"/>
    </row>
    <row r="13508" spans="220:222" x14ac:dyDescent="0.3">
      <c r="HL13508" s="341"/>
      <c r="HM13508" s="341"/>
      <c r="HN13508" s="341"/>
    </row>
    <row r="13509" spans="220:222" x14ac:dyDescent="0.3">
      <c r="HL13509" s="341"/>
      <c r="HM13509" s="341"/>
      <c r="HN13509" s="341"/>
    </row>
    <row r="13510" spans="220:222" x14ac:dyDescent="0.3">
      <c r="HL13510" s="341"/>
      <c r="HM13510" s="341"/>
      <c r="HN13510" s="341"/>
    </row>
    <row r="13511" spans="220:222" x14ac:dyDescent="0.3">
      <c r="HL13511" s="341"/>
      <c r="HM13511" s="341"/>
      <c r="HN13511" s="341"/>
    </row>
    <row r="13512" spans="220:222" x14ac:dyDescent="0.3">
      <c r="HL13512" s="341"/>
      <c r="HM13512" s="341"/>
      <c r="HN13512" s="341"/>
    </row>
    <row r="13513" spans="220:222" x14ac:dyDescent="0.3">
      <c r="HL13513" s="341"/>
      <c r="HM13513" s="341"/>
      <c r="HN13513" s="341"/>
    </row>
    <row r="13514" spans="220:222" x14ac:dyDescent="0.3">
      <c r="HL13514" s="341"/>
      <c r="HM13514" s="341"/>
      <c r="HN13514" s="341"/>
    </row>
    <row r="13515" spans="220:222" x14ac:dyDescent="0.3">
      <c r="HL13515" s="341"/>
      <c r="HM13515" s="341"/>
      <c r="HN13515" s="341"/>
    </row>
    <row r="13516" spans="220:222" x14ac:dyDescent="0.3">
      <c r="HL13516" s="341"/>
      <c r="HM13516" s="341"/>
      <c r="HN13516" s="341"/>
    </row>
    <row r="13517" spans="220:222" x14ac:dyDescent="0.3">
      <c r="HL13517" s="341"/>
      <c r="HM13517" s="341"/>
      <c r="HN13517" s="341"/>
    </row>
    <row r="13518" spans="220:222" x14ac:dyDescent="0.3">
      <c r="HL13518" s="341"/>
      <c r="HM13518" s="341"/>
      <c r="HN13518" s="341"/>
    </row>
    <row r="13519" spans="220:222" x14ac:dyDescent="0.3">
      <c r="HL13519" s="341"/>
      <c r="HM13519" s="341"/>
      <c r="HN13519" s="341"/>
    </row>
    <row r="13520" spans="220:222" x14ac:dyDescent="0.3">
      <c r="HL13520" s="341"/>
      <c r="HM13520" s="341"/>
      <c r="HN13520" s="341"/>
    </row>
    <row r="13521" spans="220:222" x14ac:dyDescent="0.3">
      <c r="HL13521" s="341"/>
      <c r="HM13521" s="341"/>
      <c r="HN13521" s="341"/>
    </row>
    <row r="13522" spans="220:222" x14ac:dyDescent="0.3">
      <c r="HL13522" s="341"/>
      <c r="HM13522" s="341"/>
      <c r="HN13522" s="341"/>
    </row>
    <row r="13523" spans="220:222" x14ac:dyDescent="0.3">
      <c r="HL13523" s="341"/>
      <c r="HM13523" s="341"/>
      <c r="HN13523" s="341"/>
    </row>
    <row r="13524" spans="220:222" x14ac:dyDescent="0.3">
      <c r="HL13524" s="341"/>
      <c r="HM13524" s="341"/>
      <c r="HN13524" s="341"/>
    </row>
    <row r="13525" spans="220:222" x14ac:dyDescent="0.3">
      <c r="HL13525" s="341"/>
      <c r="HM13525" s="341"/>
      <c r="HN13525" s="341"/>
    </row>
    <row r="13526" spans="220:222" x14ac:dyDescent="0.3">
      <c r="HL13526" s="341"/>
      <c r="HM13526" s="341"/>
      <c r="HN13526" s="341"/>
    </row>
    <row r="13527" spans="220:222" x14ac:dyDescent="0.3">
      <c r="HL13527" s="341"/>
      <c r="HM13527" s="341"/>
      <c r="HN13527" s="341"/>
    </row>
    <row r="13528" spans="220:222" x14ac:dyDescent="0.3">
      <c r="HL13528" s="341"/>
      <c r="HM13528" s="341"/>
      <c r="HN13528" s="341"/>
    </row>
    <row r="13529" spans="220:222" x14ac:dyDescent="0.3">
      <c r="HL13529" s="341"/>
      <c r="HM13529" s="341"/>
      <c r="HN13529" s="341"/>
    </row>
    <row r="13530" spans="220:222" x14ac:dyDescent="0.3">
      <c r="HL13530" s="341"/>
      <c r="HM13530" s="341"/>
      <c r="HN13530" s="341"/>
    </row>
    <row r="13531" spans="220:222" x14ac:dyDescent="0.3">
      <c r="HL13531" s="341"/>
      <c r="HM13531" s="341"/>
      <c r="HN13531" s="341"/>
    </row>
    <row r="13532" spans="220:222" x14ac:dyDescent="0.3">
      <c r="HL13532" s="341"/>
      <c r="HM13532" s="341"/>
      <c r="HN13532" s="341"/>
    </row>
    <row r="13533" spans="220:222" x14ac:dyDescent="0.3">
      <c r="HL13533" s="341"/>
      <c r="HM13533" s="341"/>
      <c r="HN13533" s="341"/>
    </row>
    <row r="13534" spans="220:222" x14ac:dyDescent="0.3">
      <c r="HL13534" s="341"/>
      <c r="HM13534" s="341"/>
      <c r="HN13534" s="341"/>
    </row>
    <row r="13535" spans="220:222" x14ac:dyDescent="0.3">
      <c r="HL13535" s="341"/>
      <c r="HM13535" s="341"/>
      <c r="HN13535" s="341"/>
    </row>
    <row r="13536" spans="220:222" x14ac:dyDescent="0.3">
      <c r="HL13536" s="341"/>
      <c r="HM13536" s="341"/>
      <c r="HN13536" s="341"/>
    </row>
    <row r="13537" spans="220:222" x14ac:dyDescent="0.3">
      <c r="HL13537" s="341"/>
      <c r="HM13537" s="341"/>
      <c r="HN13537" s="341"/>
    </row>
    <row r="13538" spans="220:222" x14ac:dyDescent="0.3">
      <c r="HL13538" s="341"/>
      <c r="HM13538" s="341"/>
      <c r="HN13538" s="341"/>
    </row>
    <row r="13539" spans="220:222" x14ac:dyDescent="0.3">
      <c r="HL13539" s="341"/>
      <c r="HM13539" s="341"/>
      <c r="HN13539" s="341"/>
    </row>
    <row r="13540" spans="220:222" x14ac:dyDescent="0.3">
      <c r="HL13540" s="341"/>
      <c r="HM13540" s="341"/>
      <c r="HN13540" s="341"/>
    </row>
    <row r="13541" spans="220:222" x14ac:dyDescent="0.3">
      <c r="HL13541" s="341"/>
      <c r="HM13541" s="341"/>
      <c r="HN13541" s="341"/>
    </row>
    <row r="13542" spans="220:222" x14ac:dyDescent="0.3">
      <c r="HL13542" s="341"/>
      <c r="HM13542" s="341"/>
      <c r="HN13542" s="341"/>
    </row>
    <row r="13543" spans="220:222" x14ac:dyDescent="0.3">
      <c r="HL13543" s="341"/>
      <c r="HM13543" s="341"/>
      <c r="HN13543" s="341"/>
    </row>
    <row r="13544" spans="220:222" x14ac:dyDescent="0.3">
      <c r="HL13544" s="341"/>
      <c r="HM13544" s="341"/>
      <c r="HN13544" s="341"/>
    </row>
    <row r="13545" spans="220:222" x14ac:dyDescent="0.3">
      <c r="HL13545" s="341"/>
      <c r="HM13545" s="341"/>
      <c r="HN13545" s="341"/>
    </row>
    <row r="13546" spans="220:222" x14ac:dyDescent="0.3">
      <c r="HL13546" s="341"/>
      <c r="HM13546" s="341"/>
      <c r="HN13546" s="341"/>
    </row>
    <row r="13547" spans="220:222" x14ac:dyDescent="0.3">
      <c r="HL13547" s="341"/>
      <c r="HM13547" s="341"/>
      <c r="HN13547" s="341"/>
    </row>
    <row r="13548" spans="220:222" x14ac:dyDescent="0.3">
      <c r="HL13548" s="341"/>
      <c r="HM13548" s="341"/>
      <c r="HN13548" s="341"/>
    </row>
    <row r="13549" spans="220:222" x14ac:dyDescent="0.3">
      <c r="HL13549" s="341"/>
      <c r="HM13549" s="341"/>
      <c r="HN13549" s="341"/>
    </row>
    <row r="13550" spans="220:222" x14ac:dyDescent="0.3">
      <c r="HL13550" s="341"/>
      <c r="HM13550" s="341"/>
      <c r="HN13550" s="341"/>
    </row>
    <row r="13551" spans="220:222" x14ac:dyDescent="0.3">
      <c r="HL13551" s="341"/>
      <c r="HM13551" s="341"/>
      <c r="HN13551" s="341"/>
    </row>
    <row r="13552" spans="220:222" x14ac:dyDescent="0.3">
      <c r="HL13552" s="341"/>
      <c r="HM13552" s="341"/>
      <c r="HN13552" s="341"/>
    </row>
    <row r="13553" spans="220:222" x14ac:dyDescent="0.3">
      <c r="HL13553" s="341"/>
      <c r="HM13553" s="341"/>
      <c r="HN13553" s="341"/>
    </row>
    <row r="13554" spans="220:222" x14ac:dyDescent="0.3">
      <c r="HL13554" s="341"/>
      <c r="HM13554" s="341"/>
      <c r="HN13554" s="341"/>
    </row>
    <row r="13555" spans="220:222" x14ac:dyDescent="0.3">
      <c r="HL13555" s="341"/>
      <c r="HM13555" s="341"/>
      <c r="HN13555" s="341"/>
    </row>
    <row r="13556" spans="220:222" x14ac:dyDescent="0.3">
      <c r="HL13556" s="341"/>
      <c r="HM13556" s="341"/>
      <c r="HN13556" s="341"/>
    </row>
    <row r="13557" spans="220:222" x14ac:dyDescent="0.3">
      <c r="HL13557" s="341"/>
      <c r="HM13557" s="341"/>
      <c r="HN13557" s="341"/>
    </row>
    <row r="13558" spans="220:222" x14ac:dyDescent="0.3">
      <c r="HL13558" s="341"/>
      <c r="HM13558" s="341"/>
      <c r="HN13558" s="341"/>
    </row>
    <row r="13559" spans="220:222" x14ac:dyDescent="0.3">
      <c r="HL13559" s="341"/>
      <c r="HM13559" s="341"/>
      <c r="HN13559" s="341"/>
    </row>
    <row r="13560" spans="220:222" x14ac:dyDescent="0.3">
      <c r="HL13560" s="341"/>
      <c r="HM13560" s="341"/>
      <c r="HN13560" s="341"/>
    </row>
    <row r="13561" spans="220:222" x14ac:dyDescent="0.3">
      <c r="HL13561" s="341"/>
      <c r="HM13561" s="341"/>
      <c r="HN13561" s="341"/>
    </row>
    <row r="13562" spans="220:222" x14ac:dyDescent="0.3">
      <c r="HL13562" s="341"/>
      <c r="HM13562" s="341"/>
      <c r="HN13562" s="341"/>
    </row>
    <row r="13563" spans="220:222" x14ac:dyDescent="0.3">
      <c r="HL13563" s="341"/>
      <c r="HM13563" s="341"/>
      <c r="HN13563" s="341"/>
    </row>
    <row r="13564" spans="220:222" x14ac:dyDescent="0.3">
      <c r="HL13564" s="341"/>
      <c r="HM13564" s="341"/>
      <c r="HN13564" s="341"/>
    </row>
    <row r="13565" spans="220:222" x14ac:dyDescent="0.3">
      <c r="HL13565" s="341"/>
      <c r="HM13565" s="341"/>
      <c r="HN13565" s="341"/>
    </row>
    <row r="13566" spans="220:222" x14ac:dyDescent="0.3">
      <c r="HL13566" s="341"/>
      <c r="HM13566" s="341"/>
      <c r="HN13566" s="341"/>
    </row>
    <row r="13567" spans="220:222" x14ac:dyDescent="0.3">
      <c r="HL13567" s="341"/>
      <c r="HM13567" s="341"/>
      <c r="HN13567" s="341"/>
    </row>
    <row r="13568" spans="220:222" x14ac:dyDescent="0.3">
      <c r="HL13568" s="341"/>
      <c r="HM13568" s="341"/>
      <c r="HN13568" s="341"/>
    </row>
    <row r="13569" spans="220:222" x14ac:dyDescent="0.3">
      <c r="HL13569" s="341"/>
      <c r="HM13569" s="341"/>
      <c r="HN13569" s="341"/>
    </row>
    <row r="13570" spans="220:222" x14ac:dyDescent="0.3">
      <c r="HL13570" s="341"/>
      <c r="HM13570" s="341"/>
      <c r="HN13570" s="341"/>
    </row>
    <row r="13571" spans="220:222" x14ac:dyDescent="0.3">
      <c r="HL13571" s="341"/>
      <c r="HM13571" s="341"/>
      <c r="HN13571" s="341"/>
    </row>
    <row r="13572" spans="220:222" x14ac:dyDescent="0.3">
      <c r="HL13572" s="341"/>
      <c r="HM13572" s="341"/>
      <c r="HN13572" s="341"/>
    </row>
    <row r="13573" spans="220:222" x14ac:dyDescent="0.3">
      <c r="HL13573" s="341"/>
      <c r="HM13573" s="341"/>
      <c r="HN13573" s="341"/>
    </row>
    <row r="13574" spans="220:222" x14ac:dyDescent="0.3">
      <c r="HL13574" s="341"/>
      <c r="HM13574" s="341"/>
      <c r="HN13574" s="341"/>
    </row>
    <row r="13575" spans="220:222" x14ac:dyDescent="0.3">
      <c r="HL13575" s="341"/>
      <c r="HM13575" s="341"/>
      <c r="HN13575" s="341"/>
    </row>
    <row r="13576" spans="220:222" x14ac:dyDescent="0.3">
      <c r="HL13576" s="341"/>
      <c r="HM13576" s="341"/>
      <c r="HN13576" s="341"/>
    </row>
    <row r="13577" spans="220:222" x14ac:dyDescent="0.3">
      <c r="HL13577" s="341"/>
      <c r="HM13577" s="341"/>
      <c r="HN13577" s="341"/>
    </row>
    <row r="13578" spans="220:222" x14ac:dyDescent="0.3">
      <c r="HL13578" s="341"/>
      <c r="HM13578" s="341"/>
      <c r="HN13578" s="341"/>
    </row>
    <row r="13579" spans="220:222" x14ac:dyDescent="0.3">
      <c r="HL13579" s="341"/>
      <c r="HM13579" s="341"/>
      <c r="HN13579" s="341"/>
    </row>
    <row r="13580" spans="220:222" x14ac:dyDescent="0.3">
      <c r="HL13580" s="341"/>
      <c r="HM13580" s="341"/>
      <c r="HN13580" s="341"/>
    </row>
    <row r="13581" spans="220:222" x14ac:dyDescent="0.3">
      <c r="HL13581" s="341"/>
      <c r="HM13581" s="341"/>
      <c r="HN13581" s="341"/>
    </row>
    <row r="13582" spans="220:222" x14ac:dyDescent="0.3">
      <c r="HL13582" s="341"/>
      <c r="HM13582" s="341"/>
      <c r="HN13582" s="341"/>
    </row>
    <row r="13583" spans="220:222" x14ac:dyDescent="0.3">
      <c r="HL13583" s="341"/>
      <c r="HM13583" s="341"/>
      <c r="HN13583" s="341"/>
    </row>
    <row r="13584" spans="220:222" x14ac:dyDescent="0.3">
      <c r="HL13584" s="341"/>
      <c r="HM13584" s="341"/>
      <c r="HN13584" s="341"/>
    </row>
    <row r="13585" spans="220:222" x14ac:dyDescent="0.3">
      <c r="HL13585" s="341"/>
      <c r="HM13585" s="341"/>
      <c r="HN13585" s="341"/>
    </row>
    <row r="13586" spans="220:222" x14ac:dyDescent="0.3">
      <c r="HL13586" s="341"/>
      <c r="HM13586" s="341"/>
      <c r="HN13586" s="341"/>
    </row>
    <row r="13587" spans="220:222" x14ac:dyDescent="0.3">
      <c r="HL13587" s="341"/>
      <c r="HM13587" s="341"/>
      <c r="HN13587" s="341"/>
    </row>
    <row r="13588" spans="220:222" x14ac:dyDescent="0.3">
      <c r="HL13588" s="341"/>
      <c r="HM13588" s="341"/>
      <c r="HN13588" s="341"/>
    </row>
    <row r="13589" spans="220:222" x14ac:dyDescent="0.3">
      <c r="HL13589" s="341"/>
      <c r="HM13589" s="341"/>
      <c r="HN13589" s="341"/>
    </row>
    <row r="13590" spans="220:222" x14ac:dyDescent="0.3">
      <c r="HL13590" s="341"/>
      <c r="HM13590" s="341"/>
      <c r="HN13590" s="341"/>
    </row>
    <row r="13591" spans="220:222" x14ac:dyDescent="0.3">
      <c r="HL13591" s="341"/>
      <c r="HM13591" s="341"/>
      <c r="HN13591" s="341"/>
    </row>
    <row r="13592" spans="220:222" x14ac:dyDescent="0.3">
      <c r="HL13592" s="341"/>
      <c r="HM13592" s="341"/>
      <c r="HN13592" s="341"/>
    </row>
    <row r="13593" spans="220:222" x14ac:dyDescent="0.3">
      <c r="HL13593" s="341"/>
      <c r="HM13593" s="341"/>
      <c r="HN13593" s="341"/>
    </row>
    <row r="13594" spans="220:222" x14ac:dyDescent="0.3">
      <c r="HL13594" s="341"/>
      <c r="HM13594" s="341"/>
      <c r="HN13594" s="341"/>
    </row>
    <row r="13595" spans="220:222" x14ac:dyDescent="0.3">
      <c r="HL13595" s="341"/>
      <c r="HM13595" s="341"/>
      <c r="HN13595" s="341"/>
    </row>
    <row r="13596" spans="220:222" x14ac:dyDescent="0.3">
      <c r="HL13596" s="341"/>
      <c r="HM13596" s="341"/>
      <c r="HN13596" s="341"/>
    </row>
    <row r="13597" spans="220:222" x14ac:dyDescent="0.3">
      <c r="HL13597" s="341"/>
      <c r="HM13597" s="341"/>
      <c r="HN13597" s="341"/>
    </row>
    <row r="13598" spans="220:222" x14ac:dyDescent="0.3">
      <c r="HL13598" s="341"/>
      <c r="HM13598" s="341"/>
      <c r="HN13598" s="341"/>
    </row>
    <row r="13599" spans="220:222" x14ac:dyDescent="0.3">
      <c r="HL13599" s="341"/>
      <c r="HM13599" s="341"/>
      <c r="HN13599" s="341"/>
    </row>
    <row r="13600" spans="220:222" x14ac:dyDescent="0.3">
      <c r="HL13600" s="341"/>
      <c r="HM13600" s="341"/>
      <c r="HN13600" s="341"/>
    </row>
    <row r="13601" spans="220:222" x14ac:dyDescent="0.3">
      <c r="HL13601" s="341"/>
      <c r="HM13601" s="341"/>
      <c r="HN13601" s="341"/>
    </row>
    <row r="13602" spans="220:222" x14ac:dyDescent="0.3">
      <c r="HL13602" s="341"/>
      <c r="HM13602" s="341"/>
      <c r="HN13602" s="341"/>
    </row>
    <row r="13603" spans="220:222" x14ac:dyDescent="0.3">
      <c r="HL13603" s="341"/>
      <c r="HM13603" s="341"/>
      <c r="HN13603" s="341"/>
    </row>
    <row r="13604" spans="220:222" x14ac:dyDescent="0.3">
      <c r="HL13604" s="341"/>
      <c r="HM13604" s="341"/>
      <c r="HN13604" s="341"/>
    </row>
    <row r="13605" spans="220:222" x14ac:dyDescent="0.3">
      <c r="HL13605" s="341"/>
      <c r="HM13605" s="341"/>
      <c r="HN13605" s="341"/>
    </row>
    <row r="13606" spans="220:222" x14ac:dyDescent="0.3">
      <c r="HL13606" s="341"/>
      <c r="HM13606" s="341"/>
      <c r="HN13606" s="341"/>
    </row>
    <row r="13607" spans="220:222" x14ac:dyDescent="0.3">
      <c r="HL13607" s="341"/>
      <c r="HM13607" s="341"/>
      <c r="HN13607" s="341"/>
    </row>
    <row r="13608" spans="220:222" x14ac:dyDescent="0.3">
      <c r="HL13608" s="341"/>
      <c r="HM13608" s="341"/>
      <c r="HN13608" s="341"/>
    </row>
    <row r="13609" spans="220:222" x14ac:dyDescent="0.3">
      <c r="HL13609" s="341"/>
      <c r="HM13609" s="341"/>
      <c r="HN13609" s="341"/>
    </row>
    <row r="13610" spans="220:222" x14ac:dyDescent="0.3">
      <c r="HL13610" s="341"/>
      <c r="HM13610" s="341"/>
      <c r="HN13610" s="341"/>
    </row>
    <row r="13611" spans="220:222" x14ac:dyDescent="0.3">
      <c r="HL13611" s="341"/>
      <c r="HM13611" s="341"/>
      <c r="HN13611" s="341"/>
    </row>
    <row r="13612" spans="220:222" x14ac:dyDescent="0.3">
      <c r="HL13612" s="341"/>
      <c r="HM13612" s="341"/>
      <c r="HN13612" s="341"/>
    </row>
    <row r="13613" spans="220:222" x14ac:dyDescent="0.3">
      <c r="HL13613" s="341"/>
      <c r="HM13613" s="341"/>
      <c r="HN13613" s="341"/>
    </row>
    <row r="13614" spans="220:222" x14ac:dyDescent="0.3">
      <c r="HL13614" s="341"/>
      <c r="HM13614" s="341"/>
      <c r="HN13614" s="341"/>
    </row>
    <row r="13615" spans="220:222" x14ac:dyDescent="0.3">
      <c r="HL13615" s="341"/>
      <c r="HM13615" s="341"/>
      <c r="HN13615" s="341"/>
    </row>
    <row r="13616" spans="220:222" x14ac:dyDescent="0.3">
      <c r="HL13616" s="341"/>
      <c r="HM13616" s="341"/>
      <c r="HN13616" s="341"/>
    </row>
    <row r="13617" spans="220:222" x14ac:dyDescent="0.3">
      <c r="HL13617" s="341"/>
      <c r="HM13617" s="341"/>
      <c r="HN13617" s="341"/>
    </row>
    <row r="13618" spans="220:222" x14ac:dyDescent="0.3">
      <c r="HL13618" s="341"/>
      <c r="HM13618" s="341"/>
      <c r="HN13618" s="341"/>
    </row>
    <row r="13619" spans="220:222" x14ac:dyDescent="0.3">
      <c r="HL13619" s="341"/>
      <c r="HM13619" s="341"/>
      <c r="HN13619" s="341"/>
    </row>
    <row r="13620" spans="220:222" x14ac:dyDescent="0.3">
      <c r="HL13620" s="341"/>
      <c r="HM13620" s="341"/>
      <c r="HN13620" s="341"/>
    </row>
    <row r="13621" spans="220:222" x14ac:dyDescent="0.3">
      <c r="HL13621" s="341"/>
      <c r="HM13621" s="341"/>
      <c r="HN13621" s="341"/>
    </row>
    <row r="13622" spans="220:222" x14ac:dyDescent="0.3">
      <c r="HL13622" s="341"/>
      <c r="HM13622" s="341"/>
      <c r="HN13622" s="341"/>
    </row>
    <row r="13623" spans="220:222" x14ac:dyDescent="0.3">
      <c r="HL13623" s="341"/>
      <c r="HM13623" s="341"/>
      <c r="HN13623" s="341"/>
    </row>
    <row r="13624" spans="220:222" x14ac:dyDescent="0.3">
      <c r="HL13624" s="341"/>
      <c r="HM13624" s="341"/>
      <c r="HN13624" s="341"/>
    </row>
    <row r="13625" spans="220:222" x14ac:dyDescent="0.3">
      <c r="HL13625" s="341"/>
      <c r="HM13625" s="341"/>
      <c r="HN13625" s="341"/>
    </row>
    <row r="13626" spans="220:222" x14ac:dyDescent="0.3">
      <c r="HL13626" s="341"/>
      <c r="HM13626" s="341"/>
      <c r="HN13626" s="341"/>
    </row>
    <row r="13627" spans="220:222" x14ac:dyDescent="0.3">
      <c r="HL13627" s="341"/>
      <c r="HM13627" s="341"/>
      <c r="HN13627" s="341"/>
    </row>
    <row r="13628" spans="220:222" x14ac:dyDescent="0.3">
      <c r="HL13628" s="341"/>
      <c r="HM13628" s="341"/>
      <c r="HN13628" s="341"/>
    </row>
    <row r="13629" spans="220:222" x14ac:dyDescent="0.3">
      <c r="HL13629" s="341"/>
      <c r="HM13629" s="341"/>
      <c r="HN13629" s="341"/>
    </row>
    <row r="13630" spans="220:222" x14ac:dyDescent="0.3">
      <c r="HL13630" s="341"/>
      <c r="HM13630" s="341"/>
      <c r="HN13630" s="341"/>
    </row>
    <row r="13631" spans="220:222" x14ac:dyDescent="0.3">
      <c r="HL13631" s="341"/>
      <c r="HM13631" s="341"/>
      <c r="HN13631" s="341"/>
    </row>
    <row r="13632" spans="220:222" x14ac:dyDescent="0.3">
      <c r="HL13632" s="341"/>
      <c r="HM13632" s="341"/>
      <c r="HN13632" s="341"/>
    </row>
    <row r="13633" spans="220:222" x14ac:dyDescent="0.3">
      <c r="HL13633" s="341"/>
      <c r="HM13633" s="341"/>
      <c r="HN13633" s="341"/>
    </row>
    <row r="13634" spans="220:222" x14ac:dyDescent="0.3">
      <c r="HL13634" s="341"/>
      <c r="HM13634" s="341"/>
      <c r="HN13634" s="341"/>
    </row>
    <row r="13635" spans="220:222" x14ac:dyDescent="0.3">
      <c r="HL13635" s="341"/>
      <c r="HM13635" s="341"/>
      <c r="HN13635" s="341"/>
    </row>
    <row r="13636" spans="220:222" x14ac:dyDescent="0.3">
      <c r="HL13636" s="341"/>
      <c r="HM13636" s="341"/>
      <c r="HN13636" s="341"/>
    </row>
    <row r="13637" spans="220:222" x14ac:dyDescent="0.3">
      <c r="HL13637" s="341"/>
      <c r="HM13637" s="341"/>
      <c r="HN13637" s="341"/>
    </row>
    <row r="13638" spans="220:222" x14ac:dyDescent="0.3">
      <c r="HL13638" s="341"/>
      <c r="HM13638" s="341"/>
      <c r="HN13638" s="341"/>
    </row>
    <row r="13639" spans="220:222" x14ac:dyDescent="0.3">
      <c r="HL13639" s="341"/>
      <c r="HM13639" s="341"/>
      <c r="HN13639" s="341"/>
    </row>
    <row r="13640" spans="220:222" x14ac:dyDescent="0.3">
      <c r="HL13640" s="341"/>
      <c r="HM13640" s="341"/>
      <c r="HN13640" s="341"/>
    </row>
    <row r="13641" spans="220:222" x14ac:dyDescent="0.3">
      <c r="HL13641" s="341"/>
      <c r="HM13641" s="341"/>
      <c r="HN13641" s="341"/>
    </row>
    <row r="13642" spans="220:222" x14ac:dyDescent="0.3">
      <c r="HL13642" s="341"/>
      <c r="HM13642" s="341"/>
      <c r="HN13642" s="341"/>
    </row>
    <row r="13643" spans="220:222" x14ac:dyDescent="0.3">
      <c r="HL13643" s="341"/>
      <c r="HM13643" s="341"/>
      <c r="HN13643" s="341"/>
    </row>
    <row r="13644" spans="220:222" x14ac:dyDescent="0.3">
      <c r="HL13644" s="341"/>
      <c r="HM13644" s="341"/>
      <c r="HN13644" s="341"/>
    </row>
    <row r="13645" spans="220:222" x14ac:dyDescent="0.3">
      <c r="HL13645" s="341"/>
      <c r="HM13645" s="341"/>
      <c r="HN13645" s="341"/>
    </row>
    <row r="13646" spans="220:222" x14ac:dyDescent="0.3">
      <c r="HL13646" s="341"/>
      <c r="HM13646" s="341"/>
      <c r="HN13646" s="341"/>
    </row>
    <row r="13647" spans="220:222" x14ac:dyDescent="0.3">
      <c r="HL13647" s="341"/>
      <c r="HM13647" s="341"/>
      <c r="HN13647" s="341"/>
    </row>
    <row r="13648" spans="220:222" x14ac:dyDescent="0.3">
      <c r="HL13648" s="341"/>
      <c r="HM13648" s="341"/>
      <c r="HN13648" s="341"/>
    </row>
    <row r="13649" spans="220:222" x14ac:dyDescent="0.3">
      <c r="HL13649" s="341"/>
      <c r="HM13649" s="341"/>
      <c r="HN13649" s="341"/>
    </row>
    <row r="13650" spans="220:222" x14ac:dyDescent="0.3">
      <c r="HL13650" s="341"/>
      <c r="HM13650" s="341"/>
      <c r="HN13650" s="341"/>
    </row>
    <row r="13651" spans="220:222" x14ac:dyDescent="0.3">
      <c r="HL13651" s="341"/>
      <c r="HM13651" s="341"/>
      <c r="HN13651" s="341"/>
    </row>
    <row r="13652" spans="220:222" x14ac:dyDescent="0.3">
      <c r="HL13652" s="341"/>
      <c r="HM13652" s="341"/>
      <c r="HN13652" s="341"/>
    </row>
    <row r="13653" spans="220:222" x14ac:dyDescent="0.3">
      <c r="HL13653" s="341"/>
      <c r="HM13653" s="341"/>
      <c r="HN13653" s="341"/>
    </row>
    <row r="13654" spans="220:222" x14ac:dyDescent="0.3">
      <c r="HL13654" s="341"/>
      <c r="HM13654" s="341"/>
      <c r="HN13654" s="341"/>
    </row>
    <row r="13655" spans="220:222" x14ac:dyDescent="0.3">
      <c r="HL13655" s="341"/>
      <c r="HM13655" s="341"/>
      <c r="HN13655" s="341"/>
    </row>
    <row r="13656" spans="220:222" x14ac:dyDescent="0.3">
      <c r="HL13656" s="341"/>
      <c r="HM13656" s="341"/>
      <c r="HN13656" s="341"/>
    </row>
    <row r="13657" spans="220:222" x14ac:dyDescent="0.3">
      <c r="HL13657" s="341"/>
      <c r="HM13657" s="341"/>
      <c r="HN13657" s="341"/>
    </row>
    <row r="13658" spans="220:222" x14ac:dyDescent="0.3">
      <c r="HL13658" s="341"/>
      <c r="HM13658" s="341"/>
      <c r="HN13658" s="341"/>
    </row>
    <row r="13659" spans="220:222" x14ac:dyDescent="0.3">
      <c r="HL13659" s="341"/>
      <c r="HM13659" s="341"/>
      <c r="HN13659" s="341"/>
    </row>
    <row r="13660" spans="220:222" x14ac:dyDescent="0.3">
      <c r="HL13660" s="341"/>
      <c r="HM13660" s="341"/>
      <c r="HN13660" s="341"/>
    </row>
    <row r="13661" spans="220:222" x14ac:dyDescent="0.3">
      <c r="HL13661" s="341"/>
      <c r="HM13661" s="341"/>
      <c r="HN13661" s="341"/>
    </row>
    <row r="13662" spans="220:222" x14ac:dyDescent="0.3">
      <c r="HL13662" s="341"/>
      <c r="HM13662" s="341"/>
      <c r="HN13662" s="341"/>
    </row>
    <row r="13663" spans="220:222" x14ac:dyDescent="0.3">
      <c r="HL13663" s="341"/>
      <c r="HM13663" s="341"/>
      <c r="HN13663" s="341"/>
    </row>
    <row r="13664" spans="220:222" x14ac:dyDescent="0.3">
      <c r="HL13664" s="341"/>
      <c r="HM13664" s="341"/>
      <c r="HN13664" s="341"/>
    </row>
    <row r="13665" spans="220:222" x14ac:dyDescent="0.3">
      <c r="HL13665" s="341"/>
      <c r="HM13665" s="341"/>
      <c r="HN13665" s="341"/>
    </row>
    <row r="13666" spans="220:222" x14ac:dyDescent="0.3">
      <c r="HL13666" s="341"/>
      <c r="HM13666" s="341"/>
      <c r="HN13666" s="341"/>
    </row>
    <row r="13667" spans="220:222" x14ac:dyDescent="0.3">
      <c r="HL13667" s="341"/>
      <c r="HM13667" s="341"/>
      <c r="HN13667" s="341"/>
    </row>
    <row r="13668" spans="220:222" x14ac:dyDescent="0.3">
      <c r="HL13668" s="341"/>
      <c r="HM13668" s="341"/>
      <c r="HN13668" s="341"/>
    </row>
    <row r="13669" spans="220:222" x14ac:dyDescent="0.3">
      <c r="HL13669" s="341"/>
      <c r="HM13669" s="341"/>
      <c r="HN13669" s="341"/>
    </row>
    <row r="13670" spans="220:222" x14ac:dyDescent="0.3">
      <c r="HL13670" s="341"/>
      <c r="HM13670" s="341"/>
      <c r="HN13670" s="341"/>
    </row>
    <row r="13671" spans="220:222" x14ac:dyDescent="0.3">
      <c r="HL13671" s="341"/>
      <c r="HM13671" s="341"/>
      <c r="HN13671" s="341"/>
    </row>
    <row r="13672" spans="220:222" x14ac:dyDescent="0.3">
      <c r="HL13672" s="341"/>
      <c r="HM13672" s="341"/>
      <c r="HN13672" s="341"/>
    </row>
    <row r="13673" spans="220:222" x14ac:dyDescent="0.3">
      <c r="HL13673" s="341"/>
      <c r="HM13673" s="341"/>
      <c r="HN13673" s="341"/>
    </row>
    <row r="13674" spans="220:222" x14ac:dyDescent="0.3">
      <c r="HL13674" s="341"/>
      <c r="HM13674" s="341"/>
      <c r="HN13674" s="341"/>
    </row>
    <row r="13675" spans="220:222" x14ac:dyDescent="0.3">
      <c r="HL13675" s="341"/>
      <c r="HM13675" s="341"/>
      <c r="HN13675" s="341"/>
    </row>
    <row r="13676" spans="220:222" x14ac:dyDescent="0.3">
      <c r="HL13676" s="341"/>
      <c r="HM13676" s="341"/>
      <c r="HN13676" s="341"/>
    </row>
    <row r="13677" spans="220:222" x14ac:dyDescent="0.3">
      <c r="HL13677" s="341"/>
      <c r="HM13677" s="341"/>
      <c r="HN13677" s="341"/>
    </row>
    <row r="13678" spans="220:222" x14ac:dyDescent="0.3">
      <c r="HL13678" s="341"/>
      <c r="HM13678" s="341"/>
      <c r="HN13678" s="341"/>
    </row>
    <row r="13679" spans="220:222" x14ac:dyDescent="0.3">
      <c r="HL13679" s="341"/>
      <c r="HM13679" s="341"/>
      <c r="HN13679" s="341"/>
    </row>
    <row r="13680" spans="220:222" x14ac:dyDescent="0.3">
      <c r="HL13680" s="341"/>
      <c r="HM13680" s="341"/>
      <c r="HN13680" s="341"/>
    </row>
    <row r="13681" spans="220:222" x14ac:dyDescent="0.3">
      <c r="HL13681" s="341"/>
      <c r="HM13681" s="341"/>
      <c r="HN13681" s="341"/>
    </row>
    <row r="13682" spans="220:222" x14ac:dyDescent="0.3">
      <c r="HL13682" s="341"/>
      <c r="HM13682" s="341"/>
      <c r="HN13682" s="341"/>
    </row>
    <row r="13683" spans="220:222" x14ac:dyDescent="0.3">
      <c r="HL13683" s="341"/>
      <c r="HM13683" s="341"/>
      <c r="HN13683" s="341"/>
    </row>
    <row r="13684" spans="220:222" x14ac:dyDescent="0.3">
      <c r="HL13684" s="341"/>
      <c r="HM13684" s="341"/>
      <c r="HN13684" s="341"/>
    </row>
    <row r="13685" spans="220:222" x14ac:dyDescent="0.3">
      <c r="HL13685" s="341"/>
      <c r="HM13685" s="341"/>
      <c r="HN13685" s="341"/>
    </row>
    <row r="13686" spans="220:222" x14ac:dyDescent="0.3">
      <c r="HL13686" s="341"/>
      <c r="HM13686" s="341"/>
      <c r="HN13686" s="341"/>
    </row>
    <row r="13687" spans="220:222" x14ac:dyDescent="0.3">
      <c r="HL13687" s="341"/>
      <c r="HM13687" s="341"/>
      <c r="HN13687" s="341"/>
    </row>
    <row r="13688" spans="220:222" x14ac:dyDescent="0.3">
      <c r="HL13688" s="341"/>
      <c r="HM13688" s="341"/>
      <c r="HN13688" s="341"/>
    </row>
    <row r="13689" spans="220:222" x14ac:dyDescent="0.3">
      <c r="HL13689" s="341"/>
      <c r="HM13689" s="341"/>
      <c r="HN13689" s="341"/>
    </row>
    <row r="13690" spans="220:222" x14ac:dyDescent="0.3">
      <c r="HL13690" s="341"/>
      <c r="HM13690" s="341"/>
      <c r="HN13690" s="341"/>
    </row>
    <row r="13691" spans="220:222" x14ac:dyDescent="0.3">
      <c r="HL13691" s="341"/>
      <c r="HM13691" s="341"/>
      <c r="HN13691" s="341"/>
    </row>
    <row r="13692" spans="220:222" x14ac:dyDescent="0.3">
      <c r="HL13692" s="341"/>
      <c r="HM13692" s="341"/>
      <c r="HN13692" s="341"/>
    </row>
    <row r="13693" spans="220:222" x14ac:dyDescent="0.3">
      <c r="HL13693" s="341"/>
      <c r="HM13693" s="341"/>
      <c r="HN13693" s="341"/>
    </row>
    <row r="13694" spans="220:222" x14ac:dyDescent="0.3">
      <c r="HL13694" s="341"/>
      <c r="HM13694" s="341"/>
      <c r="HN13694" s="341"/>
    </row>
    <row r="13695" spans="220:222" x14ac:dyDescent="0.3">
      <c r="HL13695" s="341"/>
      <c r="HM13695" s="341"/>
      <c r="HN13695" s="341"/>
    </row>
    <row r="13696" spans="220:222" x14ac:dyDescent="0.3">
      <c r="HL13696" s="341"/>
      <c r="HM13696" s="341"/>
      <c r="HN13696" s="341"/>
    </row>
    <row r="13697" spans="220:222" x14ac:dyDescent="0.3">
      <c r="HL13697" s="341"/>
      <c r="HM13697" s="341"/>
      <c r="HN13697" s="341"/>
    </row>
    <row r="13698" spans="220:222" x14ac:dyDescent="0.3">
      <c r="HL13698" s="341"/>
      <c r="HM13698" s="341"/>
      <c r="HN13698" s="341"/>
    </row>
    <row r="13699" spans="220:222" x14ac:dyDescent="0.3">
      <c r="HL13699" s="341"/>
      <c r="HM13699" s="341"/>
      <c r="HN13699" s="341"/>
    </row>
    <row r="13700" spans="220:222" x14ac:dyDescent="0.3">
      <c r="HL13700" s="341"/>
      <c r="HM13700" s="341"/>
      <c r="HN13700" s="341"/>
    </row>
    <row r="13701" spans="220:222" x14ac:dyDescent="0.3">
      <c r="HL13701" s="341"/>
      <c r="HM13701" s="341"/>
      <c r="HN13701" s="341"/>
    </row>
    <row r="13702" spans="220:222" x14ac:dyDescent="0.3">
      <c r="HL13702" s="341"/>
      <c r="HM13702" s="341"/>
      <c r="HN13702" s="341"/>
    </row>
    <row r="13703" spans="220:222" x14ac:dyDescent="0.3">
      <c r="HL13703" s="341"/>
      <c r="HM13703" s="341"/>
      <c r="HN13703" s="341"/>
    </row>
    <row r="13704" spans="220:222" x14ac:dyDescent="0.3">
      <c r="HL13704" s="341"/>
      <c r="HM13704" s="341"/>
      <c r="HN13704" s="341"/>
    </row>
    <row r="13705" spans="220:222" x14ac:dyDescent="0.3">
      <c r="HL13705" s="341"/>
      <c r="HM13705" s="341"/>
      <c r="HN13705" s="341"/>
    </row>
    <row r="13706" spans="220:222" x14ac:dyDescent="0.3">
      <c r="HL13706" s="341"/>
      <c r="HM13706" s="341"/>
      <c r="HN13706" s="341"/>
    </row>
    <row r="13707" spans="220:222" x14ac:dyDescent="0.3">
      <c r="HL13707" s="341"/>
      <c r="HM13707" s="341"/>
      <c r="HN13707" s="341"/>
    </row>
    <row r="13708" spans="220:222" x14ac:dyDescent="0.3">
      <c r="HL13708" s="341"/>
      <c r="HM13708" s="341"/>
      <c r="HN13708" s="341"/>
    </row>
    <row r="13709" spans="220:222" x14ac:dyDescent="0.3">
      <c r="HL13709" s="341"/>
      <c r="HM13709" s="341"/>
      <c r="HN13709" s="341"/>
    </row>
    <row r="13710" spans="220:222" x14ac:dyDescent="0.3">
      <c r="HL13710" s="341"/>
      <c r="HM13710" s="341"/>
      <c r="HN13710" s="341"/>
    </row>
    <row r="13711" spans="220:222" x14ac:dyDescent="0.3">
      <c r="HL13711" s="341"/>
      <c r="HM13711" s="341"/>
      <c r="HN13711" s="341"/>
    </row>
    <row r="13712" spans="220:222" x14ac:dyDescent="0.3">
      <c r="HL13712" s="341"/>
      <c r="HM13712" s="341"/>
      <c r="HN13712" s="341"/>
    </row>
    <row r="13713" spans="220:222" x14ac:dyDescent="0.3">
      <c r="HL13713" s="341"/>
      <c r="HM13713" s="341"/>
      <c r="HN13713" s="341"/>
    </row>
    <row r="13714" spans="220:222" x14ac:dyDescent="0.3">
      <c r="HL13714" s="341"/>
      <c r="HM13714" s="341"/>
      <c r="HN13714" s="341"/>
    </row>
    <row r="13715" spans="220:222" x14ac:dyDescent="0.3">
      <c r="HL13715" s="341"/>
      <c r="HM13715" s="341"/>
      <c r="HN13715" s="341"/>
    </row>
    <row r="13716" spans="220:222" x14ac:dyDescent="0.3">
      <c r="HL13716" s="341"/>
      <c r="HM13716" s="341"/>
      <c r="HN13716" s="341"/>
    </row>
    <row r="13717" spans="220:222" x14ac:dyDescent="0.3">
      <c r="HL13717" s="341"/>
      <c r="HM13717" s="341"/>
      <c r="HN13717" s="341"/>
    </row>
    <row r="13718" spans="220:222" x14ac:dyDescent="0.3">
      <c r="HL13718" s="341"/>
      <c r="HM13718" s="341"/>
      <c r="HN13718" s="341"/>
    </row>
    <row r="13719" spans="220:222" x14ac:dyDescent="0.3">
      <c r="HL13719" s="341"/>
      <c r="HM13719" s="341"/>
      <c r="HN13719" s="341"/>
    </row>
    <row r="13720" spans="220:222" x14ac:dyDescent="0.3">
      <c r="HL13720" s="341"/>
      <c r="HM13720" s="341"/>
      <c r="HN13720" s="341"/>
    </row>
    <row r="13721" spans="220:222" x14ac:dyDescent="0.3">
      <c r="HL13721" s="341"/>
      <c r="HM13721" s="341"/>
      <c r="HN13721" s="341"/>
    </row>
    <row r="13722" spans="220:222" x14ac:dyDescent="0.3">
      <c r="HL13722" s="341"/>
      <c r="HM13722" s="341"/>
      <c r="HN13722" s="341"/>
    </row>
    <row r="13723" spans="220:222" x14ac:dyDescent="0.3">
      <c r="HL13723" s="341"/>
      <c r="HM13723" s="341"/>
      <c r="HN13723" s="341"/>
    </row>
    <row r="13724" spans="220:222" x14ac:dyDescent="0.3">
      <c r="HL13724" s="341"/>
      <c r="HM13724" s="341"/>
      <c r="HN13724" s="341"/>
    </row>
    <row r="13725" spans="220:222" x14ac:dyDescent="0.3">
      <c r="HL13725" s="341"/>
      <c r="HM13725" s="341"/>
      <c r="HN13725" s="341"/>
    </row>
    <row r="13726" spans="220:222" x14ac:dyDescent="0.3">
      <c r="HL13726" s="341"/>
      <c r="HM13726" s="341"/>
      <c r="HN13726" s="341"/>
    </row>
    <row r="13727" spans="220:222" x14ac:dyDescent="0.3">
      <c r="HL13727" s="341"/>
      <c r="HM13727" s="341"/>
      <c r="HN13727" s="341"/>
    </row>
    <row r="13728" spans="220:222" x14ac:dyDescent="0.3">
      <c r="HL13728" s="341"/>
      <c r="HM13728" s="341"/>
      <c r="HN13728" s="341"/>
    </row>
    <row r="13729" spans="220:222" x14ac:dyDescent="0.3">
      <c r="HL13729" s="341"/>
      <c r="HM13729" s="341"/>
      <c r="HN13729" s="341"/>
    </row>
    <row r="13730" spans="220:222" x14ac:dyDescent="0.3">
      <c r="HL13730" s="341"/>
      <c r="HM13730" s="341"/>
      <c r="HN13730" s="341"/>
    </row>
    <row r="13731" spans="220:222" x14ac:dyDescent="0.3">
      <c r="HL13731" s="341"/>
      <c r="HM13731" s="341"/>
      <c r="HN13731" s="341"/>
    </row>
    <row r="13732" spans="220:222" x14ac:dyDescent="0.3">
      <c r="HL13732" s="341"/>
      <c r="HM13732" s="341"/>
      <c r="HN13732" s="341"/>
    </row>
    <row r="13733" spans="220:222" x14ac:dyDescent="0.3">
      <c r="HL13733" s="341"/>
      <c r="HM13733" s="341"/>
      <c r="HN13733" s="341"/>
    </row>
    <row r="13734" spans="220:222" x14ac:dyDescent="0.3">
      <c r="HL13734" s="341"/>
      <c r="HM13734" s="341"/>
      <c r="HN13734" s="341"/>
    </row>
    <row r="13735" spans="220:222" x14ac:dyDescent="0.3">
      <c r="HL13735" s="341"/>
      <c r="HM13735" s="341"/>
      <c r="HN13735" s="341"/>
    </row>
    <row r="13736" spans="220:222" x14ac:dyDescent="0.3">
      <c r="HL13736" s="341"/>
      <c r="HM13736" s="341"/>
      <c r="HN13736" s="341"/>
    </row>
    <row r="13737" spans="220:222" x14ac:dyDescent="0.3">
      <c r="HL13737" s="341"/>
      <c r="HM13737" s="341"/>
      <c r="HN13737" s="341"/>
    </row>
    <row r="13738" spans="220:222" x14ac:dyDescent="0.3">
      <c r="HL13738" s="341"/>
      <c r="HM13738" s="341"/>
      <c r="HN13738" s="341"/>
    </row>
    <row r="13739" spans="220:222" x14ac:dyDescent="0.3">
      <c r="HL13739" s="341"/>
      <c r="HM13739" s="341"/>
      <c r="HN13739" s="341"/>
    </row>
    <row r="13740" spans="220:222" x14ac:dyDescent="0.3">
      <c r="HL13740" s="341"/>
      <c r="HM13740" s="341"/>
      <c r="HN13740" s="341"/>
    </row>
    <row r="13741" spans="220:222" x14ac:dyDescent="0.3">
      <c r="HL13741" s="341"/>
      <c r="HM13741" s="341"/>
      <c r="HN13741" s="341"/>
    </row>
    <row r="13742" spans="220:222" x14ac:dyDescent="0.3">
      <c r="HL13742" s="341"/>
      <c r="HM13742" s="341"/>
      <c r="HN13742" s="341"/>
    </row>
    <row r="13743" spans="220:222" x14ac:dyDescent="0.3">
      <c r="HL13743" s="341"/>
      <c r="HM13743" s="341"/>
      <c r="HN13743" s="341"/>
    </row>
    <row r="13744" spans="220:222" x14ac:dyDescent="0.3">
      <c r="HL13744" s="341"/>
      <c r="HM13744" s="341"/>
      <c r="HN13744" s="341"/>
    </row>
    <row r="13745" spans="220:222" x14ac:dyDescent="0.3">
      <c r="HL13745" s="341"/>
      <c r="HM13745" s="341"/>
      <c r="HN13745" s="341"/>
    </row>
    <row r="13746" spans="220:222" x14ac:dyDescent="0.3">
      <c r="HL13746" s="341"/>
      <c r="HM13746" s="341"/>
      <c r="HN13746" s="341"/>
    </row>
    <row r="13747" spans="220:222" x14ac:dyDescent="0.3">
      <c r="HL13747" s="341"/>
      <c r="HM13747" s="341"/>
      <c r="HN13747" s="341"/>
    </row>
    <row r="13748" spans="220:222" x14ac:dyDescent="0.3">
      <c r="HL13748" s="341"/>
      <c r="HM13748" s="341"/>
      <c r="HN13748" s="341"/>
    </row>
    <row r="13749" spans="220:222" x14ac:dyDescent="0.3">
      <c r="HL13749" s="341"/>
      <c r="HM13749" s="341"/>
      <c r="HN13749" s="341"/>
    </row>
    <row r="13750" spans="220:222" x14ac:dyDescent="0.3">
      <c r="HL13750" s="341"/>
      <c r="HM13750" s="341"/>
      <c r="HN13750" s="341"/>
    </row>
    <row r="13751" spans="220:222" x14ac:dyDescent="0.3">
      <c r="HL13751" s="341"/>
      <c r="HM13751" s="341"/>
      <c r="HN13751" s="341"/>
    </row>
    <row r="13752" spans="220:222" x14ac:dyDescent="0.3">
      <c r="HL13752" s="341"/>
      <c r="HM13752" s="341"/>
      <c r="HN13752" s="341"/>
    </row>
    <row r="13753" spans="220:222" x14ac:dyDescent="0.3">
      <c r="HL13753" s="341"/>
      <c r="HM13753" s="341"/>
      <c r="HN13753" s="341"/>
    </row>
    <row r="13754" spans="220:222" x14ac:dyDescent="0.3">
      <c r="HL13754" s="341"/>
      <c r="HM13754" s="341"/>
      <c r="HN13754" s="341"/>
    </row>
    <row r="13755" spans="220:222" x14ac:dyDescent="0.3">
      <c r="HL13755" s="341"/>
      <c r="HM13755" s="341"/>
      <c r="HN13755" s="341"/>
    </row>
    <row r="13756" spans="220:222" x14ac:dyDescent="0.3">
      <c r="HL13756" s="341"/>
      <c r="HM13756" s="341"/>
      <c r="HN13756" s="341"/>
    </row>
    <row r="13757" spans="220:222" x14ac:dyDescent="0.3">
      <c r="HL13757" s="341"/>
      <c r="HM13757" s="341"/>
      <c r="HN13757" s="341"/>
    </row>
    <row r="13758" spans="220:222" x14ac:dyDescent="0.3">
      <c r="HL13758" s="341"/>
      <c r="HM13758" s="341"/>
      <c r="HN13758" s="341"/>
    </row>
    <row r="13759" spans="220:222" x14ac:dyDescent="0.3">
      <c r="HL13759" s="341"/>
      <c r="HM13759" s="341"/>
      <c r="HN13759" s="341"/>
    </row>
    <row r="13760" spans="220:222" x14ac:dyDescent="0.3">
      <c r="HL13760" s="341"/>
      <c r="HM13760" s="341"/>
      <c r="HN13760" s="341"/>
    </row>
    <row r="13761" spans="220:222" x14ac:dyDescent="0.3">
      <c r="HL13761" s="341"/>
      <c r="HM13761" s="341"/>
      <c r="HN13761" s="341"/>
    </row>
    <row r="13762" spans="220:222" x14ac:dyDescent="0.3">
      <c r="HL13762" s="341"/>
      <c r="HM13762" s="341"/>
      <c r="HN13762" s="341"/>
    </row>
    <row r="13763" spans="220:222" x14ac:dyDescent="0.3">
      <c r="HL13763" s="341"/>
      <c r="HM13763" s="341"/>
      <c r="HN13763" s="341"/>
    </row>
    <row r="13764" spans="220:222" x14ac:dyDescent="0.3">
      <c r="HL13764" s="341"/>
      <c r="HM13764" s="341"/>
      <c r="HN13764" s="341"/>
    </row>
    <row r="13765" spans="220:222" x14ac:dyDescent="0.3">
      <c r="HL13765" s="341"/>
      <c r="HM13765" s="341"/>
      <c r="HN13765" s="341"/>
    </row>
    <row r="13766" spans="220:222" x14ac:dyDescent="0.3">
      <c r="HL13766" s="341"/>
      <c r="HM13766" s="341"/>
      <c r="HN13766" s="341"/>
    </row>
    <row r="13767" spans="220:222" x14ac:dyDescent="0.3">
      <c r="HL13767" s="341"/>
      <c r="HM13767" s="341"/>
      <c r="HN13767" s="341"/>
    </row>
    <row r="13768" spans="220:222" x14ac:dyDescent="0.3">
      <c r="HL13768" s="341"/>
      <c r="HM13768" s="341"/>
      <c r="HN13768" s="341"/>
    </row>
    <row r="13769" spans="220:222" x14ac:dyDescent="0.3">
      <c r="HL13769" s="341"/>
      <c r="HM13769" s="341"/>
      <c r="HN13769" s="341"/>
    </row>
    <row r="13770" spans="220:222" x14ac:dyDescent="0.3">
      <c r="HL13770" s="341"/>
      <c r="HM13770" s="341"/>
      <c r="HN13770" s="341"/>
    </row>
    <row r="13771" spans="220:222" x14ac:dyDescent="0.3">
      <c r="HL13771" s="341"/>
      <c r="HM13771" s="341"/>
      <c r="HN13771" s="341"/>
    </row>
    <row r="13772" spans="220:222" x14ac:dyDescent="0.3">
      <c r="HL13772" s="341"/>
      <c r="HM13772" s="341"/>
      <c r="HN13772" s="341"/>
    </row>
    <row r="13773" spans="220:222" x14ac:dyDescent="0.3">
      <c r="HL13773" s="341"/>
      <c r="HM13773" s="341"/>
      <c r="HN13773" s="341"/>
    </row>
    <row r="13774" spans="220:222" x14ac:dyDescent="0.3">
      <c r="HL13774" s="341"/>
      <c r="HM13774" s="341"/>
      <c r="HN13774" s="341"/>
    </row>
    <row r="13775" spans="220:222" x14ac:dyDescent="0.3">
      <c r="HL13775" s="341"/>
      <c r="HM13775" s="341"/>
      <c r="HN13775" s="341"/>
    </row>
    <row r="13776" spans="220:222" x14ac:dyDescent="0.3">
      <c r="HL13776" s="341"/>
      <c r="HM13776" s="341"/>
      <c r="HN13776" s="341"/>
    </row>
    <row r="13777" spans="220:222" x14ac:dyDescent="0.3">
      <c r="HL13777" s="341"/>
      <c r="HM13777" s="341"/>
      <c r="HN13777" s="341"/>
    </row>
    <row r="13778" spans="220:222" x14ac:dyDescent="0.3">
      <c r="HL13778" s="341"/>
      <c r="HM13778" s="341"/>
      <c r="HN13778" s="341"/>
    </row>
    <row r="13779" spans="220:222" x14ac:dyDescent="0.3">
      <c r="HL13779" s="341"/>
      <c r="HM13779" s="341"/>
      <c r="HN13779" s="341"/>
    </row>
    <row r="13780" spans="220:222" x14ac:dyDescent="0.3">
      <c r="HL13780" s="341"/>
      <c r="HM13780" s="341"/>
      <c r="HN13780" s="341"/>
    </row>
    <row r="13781" spans="220:222" x14ac:dyDescent="0.3">
      <c r="HL13781" s="341"/>
      <c r="HM13781" s="341"/>
      <c r="HN13781" s="341"/>
    </row>
    <row r="13782" spans="220:222" x14ac:dyDescent="0.3">
      <c r="HL13782" s="341"/>
      <c r="HM13782" s="341"/>
      <c r="HN13782" s="341"/>
    </row>
    <row r="13783" spans="220:222" x14ac:dyDescent="0.3">
      <c r="HL13783" s="341"/>
      <c r="HM13783" s="341"/>
      <c r="HN13783" s="341"/>
    </row>
    <row r="13784" spans="220:222" x14ac:dyDescent="0.3">
      <c r="HL13784" s="341"/>
      <c r="HM13784" s="341"/>
      <c r="HN13784" s="341"/>
    </row>
    <row r="13785" spans="220:222" x14ac:dyDescent="0.3">
      <c r="HL13785" s="341"/>
      <c r="HM13785" s="341"/>
      <c r="HN13785" s="341"/>
    </row>
    <row r="13786" spans="220:222" x14ac:dyDescent="0.3">
      <c r="HL13786" s="341"/>
      <c r="HM13786" s="341"/>
      <c r="HN13786" s="341"/>
    </row>
    <row r="13787" spans="220:222" x14ac:dyDescent="0.3">
      <c r="HL13787" s="341"/>
      <c r="HM13787" s="341"/>
      <c r="HN13787" s="341"/>
    </row>
    <row r="13788" spans="220:222" x14ac:dyDescent="0.3">
      <c r="HL13788" s="341"/>
      <c r="HM13788" s="341"/>
      <c r="HN13788" s="341"/>
    </row>
    <row r="13789" spans="220:222" x14ac:dyDescent="0.3">
      <c r="HL13789" s="341"/>
      <c r="HM13789" s="341"/>
      <c r="HN13789" s="341"/>
    </row>
    <row r="13790" spans="220:222" x14ac:dyDescent="0.3">
      <c r="HL13790" s="341"/>
      <c r="HM13790" s="341"/>
      <c r="HN13790" s="341"/>
    </row>
    <row r="13791" spans="220:222" x14ac:dyDescent="0.3">
      <c r="HL13791" s="341"/>
      <c r="HM13791" s="341"/>
      <c r="HN13791" s="341"/>
    </row>
    <row r="13792" spans="220:222" x14ac:dyDescent="0.3">
      <c r="HL13792" s="341"/>
      <c r="HM13792" s="341"/>
      <c r="HN13792" s="341"/>
    </row>
    <row r="13793" spans="220:222" x14ac:dyDescent="0.3">
      <c r="HL13793" s="341"/>
      <c r="HM13793" s="341"/>
      <c r="HN13793" s="341"/>
    </row>
    <row r="13794" spans="220:222" x14ac:dyDescent="0.3">
      <c r="HL13794" s="341"/>
      <c r="HM13794" s="341"/>
      <c r="HN13794" s="341"/>
    </row>
    <row r="13795" spans="220:222" x14ac:dyDescent="0.3">
      <c r="HL13795" s="341"/>
      <c r="HM13795" s="341"/>
      <c r="HN13795" s="341"/>
    </row>
    <row r="13796" spans="220:222" x14ac:dyDescent="0.3">
      <c r="HL13796" s="341"/>
      <c r="HM13796" s="341"/>
      <c r="HN13796" s="341"/>
    </row>
    <row r="13797" spans="220:222" x14ac:dyDescent="0.3">
      <c r="HL13797" s="341"/>
      <c r="HM13797" s="341"/>
      <c r="HN13797" s="341"/>
    </row>
    <row r="13798" spans="220:222" x14ac:dyDescent="0.3">
      <c r="HL13798" s="341"/>
      <c r="HM13798" s="341"/>
      <c r="HN13798" s="341"/>
    </row>
    <row r="13799" spans="220:222" x14ac:dyDescent="0.3">
      <c r="HL13799" s="341"/>
      <c r="HM13799" s="341"/>
      <c r="HN13799" s="341"/>
    </row>
    <row r="13800" spans="220:222" x14ac:dyDescent="0.3">
      <c r="HL13800" s="341"/>
      <c r="HM13800" s="341"/>
      <c r="HN13800" s="341"/>
    </row>
    <row r="13801" spans="220:222" x14ac:dyDescent="0.3">
      <c r="HL13801" s="341"/>
      <c r="HM13801" s="341"/>
      <c r="HN13801" s="341"/>
    </row>
    <row r="13802" spans="220:222" x14ac:dyDescent="0.3">
      <c r="HL13802" s="341"/>
      <c r="HM13802" s="341"/>
      <c r="HN13802" s="341"/>
    </row>
    <row r="13803" spans="220:222" x14ac:dyDescent="0.3">
      <c r="HL13803" s="341"/>
      <c r="HM13803" s="341"/>
      <c r="HN13803" s="341"/>
    </row>
    <row r="13804" spans="220:222" x14ac:dyDescent="0.3">
      <c r="HL13804" s="341"/>
      <c r="HM13804" s="341"/>
      <c r="HN13804" s="341"/>
    </row>
    <row r="13805" spans="220:222" x14ac:dyDescent="0.3">
      <c r="HL13805" s="341"/>
      <c r="HM13805" s="341"/>
      <c r="HN13805" s="341"/>
    </row>
    <row r="13806" spans="220:222" x14ac:dyDescent="0.3">
      <c r="HL13806" s="341"/>
      <c r="HM13806" s="341"/>
      <c r="HN13806" s="341"/>
    </row>
    <row r="13807" spans="220:222" x14ac:dyDescent="0.3">
      <c r="HL13807" s="341"/>
      <c r="HM13807" s="341"/>
      <c r="HN13807" s="341"/>
    </row>
    <row r="13808" spans="220:222" x14ac:dyDescent="0.3">
      <c r="HL13808" s="341"/>
      <c r="HM13808" s="341"/>
      <c r="HN13808" s="341"/>
    </row>
    <row r="13809" spans="220:222" x14ac:dyDescent="0.3">
      <c r="HL13809" s="341"/>
      <c r="HM13809" s="341"/>
      <c r="HN13809" s="341"/>
    </row>
    <row r="13810" spans="220:222" x14ac:dyDescent="0.3">
      <c r="HL13810" s="341"/>
      <c r="HM13810" s="341"/>
      <c r="HN13810" s="341"/>
    </row>
    <row r="13811" spans="220:222" x14ac:dyDescent="0.3">
      <c r="HL13811" s="341"/>
      <c r="HM13811" s="341"/>
      <c r="HN13811" s="341"/>
    </row>
    <row r="13812" spans="220:222" x14ac:dyDescent="0.3">
      <c r="HL13812" s="341"/>
      <c r="HM13812" s="341"/>
      <c r="HN13812" s="341"/>
    </row>
    <row r="13813" spans="220:222" x14ac:dyDescent="0.3">
      <c r="HL13813" s="341"/>
      <c r="HM13813" s="341"/>
      <c r="HN13813" s="341"/>
    </row>
    <row r="13814" spans="220:222" x14ac:dyDescent="0.3">
      <c r="HL13814" s="341"/>
      <c r="HM13814" s="341"/>
      <c r="HN13814" s="341"/>
    </row>
    <row r="13815" spans="220:222" x14ac:dyDescent="0.3">
      <c r="HL13815" s="341"/>
      <c r="HM13815" s="341"/>
      <c r="HN13815" s="341"/>
    </row>
    <row r="13816" spans="220:222" x14ac:dyDescent="0.3">
      <c r="HL13816" s="341"/>
      <c r="HM13816" s="341"/>
      <c r="HN13816" s="341"/>
    </row>
    <row r="13817" spans="220:222" x14ac:dyDescent="0.3">
      <c r="HL13817" s="341"/>
      <c r="HM13817" s="341"/>
      <c r="HN13817" s="341"/>
    </row>
    <row r="13818" spans="220:222" x14ac:dyDescent="0.3">
      <c r="HL13818" s="341"/>
      <c r="HM13818" s="341"/>
      <c r="HN13818" s="341"/>
    </row>
    <row r="13819" spans="220:222" x14ac:dyDescent="0.3">
      <c r="HL13819" s="341"/>
      <c r="HM13819" s="341"/>
      <c r="HN13819" s="341"/>
    </row>
    <row r="13820" spans="220:222" x14ac:dyDescent="0.3">
      <c r="HL13820" s="341"/>
      <c r="HM13820" s="341"/>
      <c r="HN13820" s="341"/>
    </row>
    <row r="13821" spans="220:222" x14ac:dyDescent="0.3">
      <c r="HL13821" s="341"/>
      <c r="HM13821" s="341"/>
      <c r="HN13821" s="341"/>
    </row>
    <row r="13822" spans="220:222" x14ac:dyDescent="0.3">
      <c r="HL13822" s="341"/>
      <c r="HM13822" s="341"/>
      <c r="HN13822" s="341"/>
    </row>
    <row r="13823" spans="220:222" x14ac:dyDescent="0.3">
      <c r="HL13823" s="341"/>
      <c r="HM13823" s="341"/>
      <c r="HN13823" s="341"/>
    </row>
    <row r="13824" spans="220:222" x14ac:dyDescent="0.3">
      <c r="HL13824" s="341"/>
      <c r="HM13824" s="341"/>
      <c r="HN13824" s="341"/>
    </row>
    <row r="13825" spans="220:222" x14ac:dyDescent="0.3">
      <c r="HL13825" s="341"/>
      <c r="HM13825" s="341"/>
      <c r="HN13825" s="341"/>
    </row>
    <row r="13826" spans="220:222" x14ac:dyDescent="0.3">
      <c r="HL13826" s="341"/>
      <c r="HM13826" s="341"/>
      <c r="HN13826" s="341"/>
    </row>
    <row r="13827" spans="220:222" x14ac:dyDescent="0.3">
      <c r="HL13827" s="341"/>
      <c r="HM13827" s="341"/>
      <c r="HN13827" s="341"/>
    </row>
    <row r="13828" spans="220:222" x14ac:dyDescent="0.3">
      <c r="HL13828" s="341"/>
      <c r="HM13828" s="341"/>
      <c r="HN13828" s="341"/>
    </row>
    <row r="13829" spans="220:222" x14ac:dyDescent="0.3">
      <c r="HL13829" s="341"/>
      <c r="HM13829" s="341"/>
      <c r="HN13829" s="341"/>
    </row>
    <row r="13830" spans="220:222" x14ac:dyDescent="0.3">
      <c r="HL13830" s="341"/>
      <c r="HM13830" s="341"/>
      <c r="HN13830" s="341"/>
    </row>
    <row r="13831" spans="220:222" x14ac:dyDescent="0.3">
      <c r="HL13831" s="341"/>
      <c r="HM13831" s="341"/>
      <c r="HN13831" s="341"/>
    </row>
    <row r="13832" spans="220:222" x14ac:dyDescent="0.3">
      <c r="HL13832" s="341"/>
      <c r="HM13832" s="341"/>
      <c r="HN13832" s="341"/>
    </row>
    <row r="13833" spans="220:222" x14ac:dyDescent="0.3">
      <c r="HL13833" s="341"/>
      <c r="HM13833" s="341"/>
      <c r="HN13833" s="341"/>
    </row>
    <row r="13834" spans="220:222" x14ac:dyDescent="0.3">
      <c r="HL13834" s="341"/>
      <c r="HM13834" s="341"/>
      <c r="HN13834" s="341"/>
    </row>
    <row r="13835" spans="220:222" x14ac:dyDescent="0.3">
      <c r="HL13835" s="341"/>
      <c r="HM13835" s="341"/>
      <c r="HN13835" s="341"/>
    </row>
    <row r="13836" spans="220:222" x14ac:dyDescent="0.3">
      <c r="HL13836" s="341"/>
      <c r="HM13836" s="341"/>
      <c r="HN13836" s="341"/>
    </row>
    <row r="13837" spans="220:222" x14ac:dyDescent="0.3">
      <c r="HL13837" s="341"/>
      <c r="HM13837" s="341"/>
      <c r="HN13837" s="341"/>
    </row>
    <row r="13838" spans="220:222" x14ac:dyDescent="0.3">
      <c r="HL13838" s="341"/>
      <c r="HM13838" s="341"/>
      <c r="HN13838" s="341"/>
    </row>
    <row r="13839" spans="220:222" x14ac:dyDescent="0.3">
      <c r="HL13839" s="341"/>
      <c r="HM13839" s="341"/>
      <c r="HN13839" s="341"/>
    </row>
    <row r="13840" spans="220:222" x14ac:dyDescent="0.3">
      <c r="HL13840" s="341"/>
      <c r="HM13840" s="341"/>
      <c r="HN13840" s="341"/>
    </row>
    <row r="13841" spans="220:222" x14ac:dyDescent="0.3">
      <c r="HL13841" s="341"/>
      <c r="HM13841" s="341"/>
      <c r="HN13841" s="341"/>
    </row>
    <row r="13842" spans="220:222" x14ac:dyDescent="0.3">
      <c r="HL13842" s="341"/>
      <c r="HM13842" s="341"/>
      <c r="HN13842" s="341"/>
    </row>
    <row r="13843" spans="220:222" x14ac:dyDescent="0.3">
      <c r="HL13843" s="341"/>
      <c r="HM13843" s="341"/>
      <c r="HN13843" s="341"/>
    </row>
    <row r="13844" spans="220:222" x14ac:dyDescent="0.3">
      <c r="HL13844" s="341"/>
      <c r="HM13844" s="341"/>
      <c r="HN13844" s="341"/>
    </row>
    <row r="13845" spans="220:222" x14ac:dyDescent="0.3">
      <c r="HL13845" s="341"/>
      <c r="HM13845" s="341"/>
      <c r="HN13845" s="341"/>
    </row>
    <row r="13846" spans="220:222" x14ac:dyDescent="0.3">
      <c r="HL13846" s="341"/>
      <c r="HM13846" s="341"/>
      <c r="HN13846" s="341"/>
    </row>
    <row r="13847" spans="220:222" x14ac:dyDescent="0.3">
      <c r="HL13847" s="341"/>
      <c r="HM13847" s="341"/>
      <c r="HN13847" s="341"/>
    </row>
    <row r="13848" spans="220:222" x14ac:dyDescent="0.3">
      <c r="HL13848" s="341"/>
      <c r="HM13848" s="341"/>
      <c r="HN13848" s="341"/>
    </row>
    <row r="13849" spans="220:222" x14ac:dyDescent="0.3">
      <c r="HL13849" s="341"/>
      <c r="HM13849" s="341"/>
      <c r="HN13849" s="341"/>
    </row>
    <row r="13850" spans="220:222" x14ac:dyDescent="0.3">
      <c r="HL13850" s="341"/>
      <c r="HM13850" s="341"/>
      <c r="HN13850" s="341"/>
    </row>
    <row r="13851" spans="220:222" x14ac:dyDescent="0.3">
      <c r="HL13851" s="341"/>
      <c r="HM13851" s="341"/>
      <c r="HN13851" s="341"/>
    </row>
    <row r="13852" spans="220:222" x14ac:dyDescent="0.3">
      <c r="HL13852" s="341"/>
      <c r="HM13852" s="341"/>
      <c r="HN13852" s="341"/>
    </row>
    <row r="13853" spans="220:222" x14ac:dyDescent="0.3">
      <c r="HL13853" s="341"/>
      <c r="HM13853" s="341"/>
      <c r="HN13853" s="341"/>
    </row>
    <row r="13854" spans="220:222" x14ac:dyDescent="0.3">
      <c r="HL13854" s="341"/>
      <c r="HM13854" s="341"/>
      <c r="HN13854" s="341"/>
    </row>
    <row r="13855" spans="220:222" x14ac:dyDescent="0.3">
      <c r="HL13855" s="341"/>
      <c r="HM13855" s="341"/>
      <c r="HN13855" s="341"/>
    </row>
    <row r="13856" spans="220:222" x14ac:dyDescent="0.3">
      <c r="HL13856" s="341"/>
      <c r="HM13856" s="341"/>
      <c r="HN13856" s="341"/>
    </row>
    <row r="13857" spans="220:222" x14ac:dyDescent="0.3">
      <c r="HL13857" s="341"/>
      <c r="HM13857" s="341"/>
      <c r="HN13857" s="341"/>
    </row>
    <row r="13858" spans="220:222" x14ac:dyDescent="0.3">
      <c r="HL13858" s="341"/>
      <c r="HM13858" s="341"/>
      <c r="HN13858" s="341"/>
    </row>
    <row r="13859" spans="220:222" x14ac:dyDescent="0.3">
      <c r="HL13859" s="341"/>
      <c r="HM13859" s="341"/>
      <c r="HN13859" s="341"/>
    </row>
    <row r="13860" spans="220:222" x14ac:dyDescent="0.3">
      <c r="HL13860" s="341"/>
      <c r="HM13860" s="341"/>
      <c r="HN13860" s="341"/>
    </row>
    <row r="13861" spans="220:222" x14ac:dyDescent="0.3">
      <c r="HL13861" s="341"/>
      <c r="HM13861" s="341"/>
      <c r="HN13861" s="341"/>
    </row>
    <row r="13862" spans="220:222" x14ac:dyDescent="0.3">
      <c r="HL13862" s="341"/>
      <c r="HM13862" s="341"/>
      <c r="HN13862" s="341"/>
    </row>
    <row r="13863" spans="220:222" x14ac:dyDescent="0.3">
      <c r="HL13863" s="341"/>
      <c r="HM13863" s="341"/>
      <c r="HN13863" s="341"/>
    </row>
    <row r="13864" spans="220:222" x14ac:dyDescent="0.3">
      <c r="HL13864" s="341"/>
      <c r="HM13864" s="341"/>
      <c r="HN13864" s="341"/>
    </row>
    <row r="13865" spans="220:222" x14ac:dyDescent="0.3">
      <c r="HL13865" s="341"/>
      <c r="HM13865" s="341"/>
      <c r="HN13865" s="341"/>
    </row>
    <row r="13866" spans="220:222" x14ac:dyDescent="0.3">
      <c r="HL13866" s="341"/>
      <c r="HM13866" s="341"/>
      <c r="HN13866" s="341"/>
    </row>
    <row r="13867" spans="220:222" x14ac:dyDescent="0.3">
      <c r="HL13867" s="341"/>
      <c r="HM13867" s="341"/>
      <c r="HN13867" s="341"/>
    </row>
    <row r="13868" spans="220:222" x14ac:dyDescent="0.3">
      <c r="HL13868" s="341"/>
      <c r="HM13868" s="341"/>
      <c r="HN13868" s="341"/>
    </row>
    <row r="13869" spans="220:222" x14ac:dyDescent="0.3">
      <c r="HL13869" s="341"/>
      <c r="HM13869" s="341"/>
      <c r="HN13869" s="341"/>
    </row>
    <row r="13870" spans="220:222" x14ac:dyDescent="0.3">
      <c r="HL13870" s="341"/>
      <c r="HM13870" s="341"/>
      <c r="HN13870" s="341"/>
    </row>
    <row r="13871" spans="220:222" x14ac:dyDescent="0.3">
      <c r="HL13871" s="341"/>
      <c r="HM13871" s="341"/>
      <c r="HN13871" s="341"/>
    </row>
    <row r="13872" spans="220:222" x14ac:dyDescent="0.3">
      <c r="HL13872" s="341"/>
      <c r="HM13872" s="341"/>
      <c r="HN13872" s="341"/>
    </row>
    <row r="13873" spans="220:222" x14ac:dyDescent="0.3">
      <c r="HL13873" s="341"/>
      <c r="HM13873" s="341"/>
      <c r="HN13873" s="341"/>
    </row>
    <row r="13874" spans="220:222" x14ac:dyDescent="0.3">
      <c r="HL13874" s="341"/>
      <c r="HM13874" s="341"/>
      <c r="HN13874" s="341"/>
    </row>
    <row r="13875" spans="220:222" x14ac:dyDescent="0.3">
      <c r="HL13875" s="341"/>
      <c r="HM13875" s="341"/>
      <c r="HN13875" s="341"/>
    </row>
    <row r="13876" spans="220:222" x14ac:dyDescent="0.3">
      <c r="HL13876" s="341"/>
      <c r="HM13876" s="341"/>
      <c r="HN13876" s="341"/>
    </row>
    <row r="13877" spans="220:222" x14ac:dyDescent="0.3">
      <c r="HL13877" s="341"/>
      <c r="HM13877" s="341"/>
      <c r="HN13877" s="341"/>
    </row>
    <row r="13878" spans="220:222" x14ac:dyDescent="0.3">
      <c r="HL13878" s="341"/>
      <c r="HM13878" s="341"/>
      <c r="HN13878" s="341"/>
    </row>
    <row r="13879" spans="220:222" x14ac:dyDescent="0.3">
      <c r="HL13879" s="341"/>
      <c r="HM13879" s="341"/>
      <c r="HN13879" s="341"/>
    </row>
    <row r="13880" spans="220:222" x14ac:dyDescent="0.3">
      <c r="HL13880" s="341"/>
      <c r="HM13880" s="341"/>
      <c r="HN13880" s="341"/>
    </row>
    <row r="13881" spans="220:222" x14ac:dyDescent="0.3">
      <c r="HL13881" s="341"/>
      <c r="HM13881" s="341"/>
      <c r="HN13881" s="341"/>
    </row>
    <row r="13882" spans="220:222" x14ac:dyDescent="0.3">
      <c r="HL13882" s="341"/>
      <c r="HM13882" s="341"/>
      <c r="HN13882" s="341"/>
    </row>
    <row r="13883" spans="220:222" x14ac:dyDescent="0.3">
      <c r="HL13883" s="341"/>
      <c r="HM13883" s="341"/>
      <c r="HN13883" s="341"/>
    </row>
    <row r="13884" spans="220:222" x14ac:dyDescent="0.3">
      <c r="HL13884" s="341"/>
      <c r="HM13884" s="341"/>
      <c r="HN13884" s="341"/>
    </row>
    <row r="13885" spans="220:222" x14ac:dyDescent="0.3">
      <c r="HL13885" s="341"/>
      <c r="HM13885" s="341"/>
      <c r="HN13885" s="341"/>
    </row>
    <row r="13886" spans="220:222" x14ac:dyDescent="0.3">
      <c r="HL13886" s="341"/>
      <c r="HM13886" s="341"/>
      <c r="HN13886" s="341"/>
    </row>
    <row r="13887" spans="220:222" x14ac:dyDescent="0.3">
      <c r="HL13887" s="341"/>
      <c r="HM13887" s="341"/>
      <c r="HN13887" s="341"/>
    </row>
    <row r="13888" spans="220:222" x14ac:dyDescent="0.3">
      <c r="HL13888" s="341"/>
      <c r="HM13888" s="341"/>
      <c r="HN13888" s="341"/>
    </row>
    <row r="13889" spans="220:222" x14ac:dyDescent="0.3">
      <c r="HL13889" s="341"/>
      <c r="HM13889" s="341"/>
      <c r="HN13889" s="341"/>
    </row>
    <row r="13890" spans="220:222" x14ac:dyDescent="0.3">
      <c r="HL13890" s="341"/>
      <c r="HM13890" s="341"/>
      <c r="HN13890" s="341"/>
    </row>
    <row r="13891" spans="220:222" x14ac:dyDescent="0.3">
      <c r="HL13891" s="341"/>
      <c r="HM13891" s="341"/>
      <c r="HN13891" s="341"/>
    </row>
    <row r="13892" spans="220:222" x14ac:dyDescent="0.3">
      <c r="HL13892" s="341"/>
      <c r="HM13892" s="341"/>
      <c r="HN13892" s="341"/>
    </row>
    <row r="13893" spans="220:222" x14ac:dyDescent="0.3">
      <c r="HL13893" s="341"/>
      <c r="HM13893" s="341"/>
      <c r="HN13893" s="341"/>
    </row>
    <row r="13894" spans="220:222" x14ac:dyDescent="0.3">
      <c r="HL13894" s="341"/>
      <c r="HM13894" s="341"/>
      <c r="HN13894" s="341"/>
    </row>
    <row r="13895" spans="220:222" x14ac:dyDescent="0.3">
      <c r="HL13895" s="341"/>
      <c r="HM13895" s="341"/>
      <c r="HN13895" s="341"/>
    </row>
    <row r="13896" spans="220:222" x14ac:dyDescent="0.3">
      <c r="HL13896" s="341"/>
      <c r="HM13896" s="341"/>
      <c r="HN13896" s="341"/>
    </row>
    <row r="13897" spans="220:222" x14ac:dyDescent="0.3">
      <c r="HL13897" s="341"/>
      <c r="HM13897" s="341"/>
      <c r="HN13897" s="341"/>
    </row>
    <row r="13898" spans="220:222" x14ac:dyDescent="0.3">
      <c r="HL13898" s="341"/>
      <c r="HM13898" s="341"/>
      <c r="HN13898" s="341"/>
    </row>
    <row r="13899" spans="220:222" x14ac:dyDescent="0.3">
      <c r="HL13899" s="341"/>
      <c r="HM13899" s="341"/>
      <c r="HN13899" s="341"/>
    </row>
    <row r="13900" spans="220:222" x14ac:dyDescent="0.3">
      <c r="HL13900" s="341"/>
      <c r="HM13900" s="341"/>
      <c r="HN13900" s="341"/>
    </row>
    <row r="13901" spans="220:222" x14ac:dyDescent="0.3">
      <c r="HL13901" s="341"/>
      <c r="HM13901" s="341"/>
      <c r="HN13901" s="341"/>
    </row>
    <row r="13902" spans="220:222" x14ac:dyDescent="0.3">
      <c r="HL13902" s="341"/>
      <c r="HM13902" s="341"/>
      <c r="HN13902" s="341"/>
    </row>
    <row r="13903" spans="220:222" x14ac:dyDescent="0.3">
      <c r="HL13903" s="341"/>
      <c r="HM13903" s="341"/>
      <c r="HN13903" s="341"/>
    </row>
    <row r="13904" spans="220:222" x14ac:dyDescent="0.3">
      <c r="HL13904" s="341"/>
      <c r="HM13904" s="341"/>
      <c r="HN13904" s="341"/>
    </row>
    <row r="13905" spans="220:222" x14ac:dyDescent="0.3">
      <c r="HL13905" s="341"/>
      <c r="HM13905" s="341"/>
      <c r="HN13905" s="341"/>
    </row>
    <row r="13906" spans="220:222" x14ac:dyDescent="0.3">
      <c r="HL13906" s="341"/>
      <c r="HM13906" s="341"/>
      <c r="HN13906" s="341"/>
    </row>
    <row r="13907" spans="220:222" x14ac:dyDescent="0.3">
      <c r="HL13907" s="341"/>
      <c r="HM13907" s="341"/>
      <c r="HN13907" s="341"/>
    </row>
    <row r="13908" spans="220:222" x14ac:dyDescent="0.3">
      <c r="HL13908" s="341"/>
      <c r="HM13908" s="341"/>
      <c r="HN13908" s="341"/>
    </row>
    <row r="13909" spans="220:222" x14ac:dyDescent="0.3">
      <c r="HL13909" s="341"/>
      <c r="HM13909" s="341"/>
      <c r="HN13909" s="341"/>
    </row>
    <row r="13910" spans="220:222" x14ac:dyDescent="0.3">
      <c r="HL13910" s="341"/>
      <c r="HM13910" s="341"/>
      <c r="HN13910" s="341"/>
    </row>
    <row r="13911" spans="220:222" x14ac:dyDescent="0.3">
      <c r="HL13911" s="341"/>
      <c r="HM13911" s="341"/>
      <c r="HN13911" s="341"/>
    </row>
    <row r="13912" spans="220:222" x14ac:dyDescent="0.3">
      <c r="HL13912" s="341"/>
      <c r="HM13912" s="341"/>
      <c r="HN13912" s="341"/>
    </row>
    <row r="13913" spans="220:222" x14ac:dyDescent="0.3">
      <c r="HL13913" s="341"/>
      <c r="HM13913" s="341"/>
      <c r="HN13913" s="341"/>
    </row>
    <row r="13914" spans="220:222" x14ac:dyDescent="0.3">
      <c r="HL13914" s="341"/>
      <c r="HM13914" s="341"/>
      <c r="HN13914" s="341"/>
    </row>
    <row r="13915" spans="220:222" x14ac:dyDescent="0.3">
      <c r="HL13915" s="341"/>
      <c r="HM13915" s="341"/>
      <c r="HN13915" s="341"/>
    </row>
    <row r="13916" spans="220:222" x14ac:dyDescent="0.3">
      <c r="HL13916" s="341"/>
      <c r="HM13916" s="341"/>
      <c r="HN13916" s="341"/>
    </row>
    <row r="13917" spans="220:222" x14ac:dyDescent="0.3">
      <c r="HL13917" s="341"/>
      <c r="HM13917" s="341"/>
      <c r="HN13917" s="341"/>
    </row>
    <row r="13918" spans="220:222" x14ac:dyDescent="0.3">
      <c r="HL13918" s="341"/>
      <c r="HM13918" s="341"/>
      <c r="HN13918" s="341"/>
    </row>
    <row r="13919" spans="220:222" x14ac:dyDescent="0.3">
      <c r="HL13919" s="341"/>
      <c r="HM13919" s="341"/>
      <c r="HN13919" s="341"/>
    </row>
    <row r="13920" spans="220:222" x14ac:dyDescent="0.3">
      <c r="HL13920" s="341"/>
      <c r="HM13920" s="341"/>
      <c r="HN13920" s="341"/>
    </row>
    <row r="13921" spans="220:222" x14ac:dyDescent="0.3">
      <c r="HL13921" s="341"/>
      <c r="HM13921" s="341"/>
      <c r="HN13921" s="341"/>
    </row>
    <row r="13922" spans="220:222" x14ac:dyDescent="0.3">
      <c r="HL13922" s="341"/>
      <c r="HM13922" s="341"/>
      <c r="HN13922" s="341"/>
    </row>
    <row r="13923" spans="220:222" x14ac:dyDescent="0.3">
      <c r="HL13923" s="341"/>
      <c r="HM13923" s="341"/>
      <c r="HN13923" s="341"/>
    </row>
    <row r="13924" spans="220:222" x14ac:dyDescent="0.3">
      <c r="HL13924" s="341"/>
      <c r="HM13924" s="341"/>
      <c r="HN13924" s="341"/>
    </row>
    <row r="13925" spans="220:222" x14ac:dyDescent="0.3">
      <c r="HL13925" s="341"/>
      <c r="HM13925" s="341"/>
      <c r="HN13925" s="341"/>
    </row>
    <row r="13926" spans="220:222" x14ac:dyDescent="0.3">
      <c r="HL13926" s="341"/>
      <c r="HM13926" s="341"/>
      <c r="HN13926" s="341"/>
    </row>
    <row r="13927" spans="220:222" x14ac:dyDescent="0.3">
      <c r="HL13927" s="341"/>
      <c r="HM13927" s="341"/>
      <c r="HN13927" s="341"/>
    </row>
    <row r="13928" spans="220:222" x14ac:dyDescent="0.3">
      <c r="HL13928" s="341"/>
      <c r="HM13928" s="341"/>
      <c r="HN13928" s="341"/>
    </row>
    <row r="13929" spans="220:222" x14ac:dyDescent="0.3">
      <c r="HL13929" s="341"/>
      <c r="HM13929" s="341"/>
      <c r="HN13929" s="341"/>
    </row>
    <row r="13930" spans="220:222" x14ac:dyDescent="0.3">
      <c r="HL13930" s="341"/>
      <c r="HM13930" s="341"/>
      <c r="HN13930" s="341"/>
    </row>
    <row r="13931" spans="220:222" x14ac:dyDescent="0.3">
      <c r="HL13931" s="341"/>
      <c r="HM13931" s="341"/>
      <c r="HN13931" s="341"/>
    </row>
    <row r="13932" spans="220:222" x14ac:dyDescent="0.3">
      <c r="HL13932" s="341"/>
      <c r="HM13932" s="341"/>
      <c r="HN13932" s="341"/>
    </row>
    <row r="13933" spans="220:222" x14ac:dyDescent="0.3">
      <c r="HL13933" s="341"/>
      <c r="HM13933" s="341"/>
      <c r="HN13933" s="341"/>
    </row>
    <row r="13934" spans="220:222" x14ac:dyDescent="0.3">
      <c r="HL13934" s="341"/>
      <c r="HM13934" s="341"/>
      <c r="HN13934" s="341"/>
    </row>
    <row r="13935" spans="220:222" x14ac:dyDescent="0.3">
      <c r="HL13935" s="341"/>
      <c r="HM13935" s="341"/>
      <c r="HN13935" s="341"/>
    </row>
    <row r="13936" spans="220:222" x14ac:dyDescent="0.3">
      <c r="HL13936" s="341"/>
      <c r="HM13936" s="341"/>
      <c r="HN13936" s="341"/>
    </row>
    <row r="13937" spans="220:222" x14ac:dyDescent="0.3">
      <c r="HL13937" s="341"/>
      <c r="HM13937" s="341"/>
      <c r="HN13937" s="341"/>
    </row>
    <row r="13938" spans="220:222" x14ac:dyDescent="0.3">
      <c r="HL13938" s="341"/>
      <c r="HM13938" s="341"/>
      <c r="HN13938" s="341"/>
    </row>
    <row r="13939" spans="220:222" x14ac:dyDescent="0.3">
      <c r="HL13939" s="341"/>
      <c r="HM13939" s="341"/>
      <c r="HN13939" s="341"/>
    </row>
    <row r="13940" spans="220:222" x14ac:dyDescent="0.3">
      <c r="HL13940" s="341"/>
      <c r="HM13940" s="341"/>
      <c r="HN13940" s="341"/>
    </row>
    <row r="13941" spans="220:222" x14ac:dyDescent="0.3">
      <c r="HL13941" s="341"/>
      <c r="HM13941" s="341"/>
      <c r="HN13941" s="341"/>
    </row>
    <row r="13942" spans="220:222" x14ac:dyDescent="0.3">
      <c r="HL13942" s="341"/>
      <c r="HM13942" s="341"/>
      <c r="HN13942" s="341"/>
    </row>
    <row r="13943" spans="220:222" x14ac:dyDescent="0.3">
      <c r="HL13943" s="341"/>
      <c r="HM13943" s="341"/>
      <c r="HN13943" s="341"/>
    </row>
    <row r="13944" spans="220:222" x14ac:dyDescent="0.3">
      <c r="HL13944" s="341"/>
      <c r="HM13944" s="341"/>
      <c r="HN13944" s="341"/>
    </row>
    <row r="13945" spans="220:222" x14ac:dyDescent="0.3">
      <c r="HL13945" s="341"/>
      <c r="HM13945" s="341"/>
      <c r="HN13945" s="341"/>
    </row>
    <row r="13946" spans="220:222" x14ac:dyDescent="0.3">
      <c r="HL13946" s="341"/>
      <c r="HM13946" s="341"/>
      <c r="HN13946" s="341"/>
    </row>
    <row r="13947" spans="220:222" x14ac:dyDescent="0.3">
      <c r="HL13947" s="341"/>
      <c r="HM13947" s="341"/>
      <c r="HN13947" s="341"/>
    </row>
    <row r="13948" spans="220:222" x14ac:dyDescent="0.3">
      <c r="HL13948" s="341"/>
      <c r="HM13948" s="341"/>
      <c r="HN13948" s="341"/>
    </row>
    <row r="13949" spans="220:222" x14ac:dyDescent="0.3">
      <c r="HL13949" s="341"/>
      <c r="HM13949" s="341"/>
      <c r="HN13949" s="341"/>
    </row>
    <row r="13950" spans="220:222" x14ac:dyDescent="0.3">
      <c r="HL13950" s="341"/>
      <c r="HM13950" s="341"/>
      <c r="HN13950" s="341"/>
    </row>
    <row r="13951" spans="220:222" x14ac:dyDescent="0.3">
      <c r="HL13951" s="341"/>
      <c r="HM13951" s="341"/>
      <c r="HN13951" s="341"/>
    </row>
    <row r="13952" spans="220:222" x14ac:dyDescent="0.3">
      <c r="HL13952" s="341"/>
      <c r="HM13952" s="341"/>
      <c r="HN13952" s="341"/>
    </row>
    <row r="13953" spans="220:222" x14ac:dyDescent="0.3">
      <c r="HL13953" s="341"/>
      <c r="HM13953" s="341"/>
      <c r="HN13953" s="341"/>
    </row>
    <row r="13954" spans="220:222" x14ac:dyDescent="0.3">
      <c r="HL13954" s="341"/>
      <c r="HM13954" s="341"/>
      <c r="HN13954" s="341"/>
    </row>
    <row r="13955" spans="220:222" x14ac:dyDescent="0.3">
      <c r="HL13955" s="341"/>
      <c r="HM13955" s="341"/>
      <c r="HN13955" s="341"/>
    </row>
    <row r="13956" spans="220:222" x14ac:dyDescent="0.3">
      <c r="HL13956" s="341"/>
      <c r="HM13956" s="341"/>
      <c r="HN13956" s="341"/>
    </row>
    <row r="13957" spans="220:222" x14ac:dyDescent="0.3">
      <c r="HL13957" s="341"/>
      <c r="HM13957" s="341"/>
      <c r="HN13957" s="341"/>
    </row>
    <row r="13958" spans="220:222" x14ac:dyDescent="0.3">
      <c r="HL13958" s="341"/>
      <c r="HM13958" s="341"/>
      <c r="HN13958" s="341"/>
    </row>
    <row r="13959" spans="220:222" x14ac:dyDescent="0.3">
      <c r="HL13959" s="341"/>
      <c r="HM13959" s="341"/>
      <c r="HN13959" s="341"/>
    </row>
    <row r="13960" spans="220:222" x14ac:dyDescent="0.3">
      <c r="HL13960" s="341"/>
      <c r="HM13960" s="341"/>
      <c r="HN13960" s="341"/>
    </row>
    <row r="13961" spans="220:222" x14ac:dyDescent="0.3">
      <c r="HL13961" s="341"/>
      <c r="HM13961" s="341"/>
      <c r="HN13961" s="341"/>
    </row>
    <row r="13962" spans="220:222" x14ac:dyDescent="0.3">
      <c r="HL13962" s="341"/>
      <c r="HM13962" s="341"/>
      <c r="HN13962" s="341"/>
    </row>
    <row r="13963" spans="220:222" x14ac:dyDescent="0.3">
      <c r="HL13963" s="341"/>
      <c r="HM13963" s="341"/>
      <c r="HN13963" s="341"/>
    </row>
    <row r="13964" spans="220:222" x14ac:dyDescent="0.3">
      <c r="HL13964" s="341"/>
      <c r="HM13964" s="341"/>
      <c r="HN13964" s="341"/>
    </row>
    <row r="13965" spans="220:222" x14ac:dyDescent="0.3">
      <c r="HL13965" s="341"/>
      <c r="HM13965" s="341"/>
      <c r="HN13965" s="341"/>
    </row>
    <row r="13966" spans="220:222" x14ac:dyDescent="0.3">
      <c r="HL13966" s="341"/>
      <c r="HM13966" s="341"/>
      <c r="HN13966" s="341"/>
    </row>
    <row r="13967" spans="220:222" x14ac:dyDescent="0.3">
      <c r="HL13967" s="341"/>
      <c r="HM13967" s="341"/>
      <c r="HN13967" s="341"/>
    </row>
    <row r="13968" spans="220:222" x14ac:dyDescent="0.3">
      <c r="HL13968" s="341"/>
      <c r="HM13968" s="341"/>
      <c r="HN13968" s="341"/>
    </row>
    <row r="13969" spans="220:222" x14ac:dyDescent="0.3">
      <c r="HL13969" s="341"/>
      <c r="HM13969" s="341"/>
      <c r="HN13969" s="341"/>
    </row>
    <row r="13970" spans="220:222" x14ac:dyDescent="0.3">
      <c r="HL13970" s="341"/>
      <c r="HM13970" s="341"/>
      <c r="HN13970" s="341"/>
    </row>
    <row r="13971" spans="220:222" x14ac:dyDescent="0.3">
      <c r="HL13971" s="341"/>
      <c r="HM13971" s="341"/>
      <c r="HN13971" s="341"/>
    </row>
    <row r="13972" spans="220:222" x14ac:dyDescent="0.3">
      <c r="HL13972" s="341"/>
      <c r="HM13972" s="341"/>
      <c r="HN13972" s="341"/>
    </row>
    <row r="13973" spans="220:222" x14ac:dyDescent="0.3">
      <c r="HL13973" s="341"/>
      <c r="HM13973" s="341"/>
      <c r="HN13973" s="341"/>
    </row>
    <row r="13974" spans="220:222" x14ac:dyDescent="0.3">
      <c r="HL13974" s="341"/>
      <c r="HM13974" s="341"/>
      <c r="HN13974" s="341"/>
    </row>
    <row r="13975" spans="220:222" x14ac:dyDescent="0.3">
      <c r="HL13975" s="341"/>
      <c r="HM13975" s="341"/>
      <c r="HN13975" s="341"/>
    </row>
    <row r="13976" spans="220:222" x14ac:dyDescent="0.3">
      <c r="HL13976" s="341"/>
      <c r="HM13976" s="341"/>
      <c r="HN13976" s="341"/>
    </row>
    <row r="13977" spans="220:222" x14ac:dyDescent="0.3">
      <c r="HL13977" s="341"/>
      <c r="HM13977" s="341"/>
      <c r="HN13977" s="341"/>
    </row>
    <row r="13978" spans="220:222" x14ac:dyDescent="0.3">
      <c r="HL13978" s="341"/>
      <c r="HM13978" s="341"/>
      <c r="HN13978" s="341"/>
    </row>
    <row r="13979" spans="220:222" x14ac:dyDescent="0.3">
      <c r="HL13979" s="341"/>
      <c r="HM13979" s="341"/>
      <c r="HN13979" s="341"/>
    </row>
    <row r="13980" spans="220:222" x14ac:dyDescent="0.3">
      <c r="HL13980" s="341"/>
      <c r="HM13980" s="341"/>
      <c r="HN13980" s="341"/>
    </row>
    <row r="13981" spans="220:222" x14ac:dyDescent="0.3">
      <c r="HL13981" s="341"/>
      <c r="HM13981" s="341"/>
      <c r="HN13981" s="341"/>
    </row>
    <row r="13982" spans="220:222" x14ac:dyDescent="0.3">
      <c r="HL13982" s="341"/>
      <c r="HM13982" s="341"/>
      <c r="HN13982" s="341"/>
    </row>
    <row r="13983" spans="220:222" x14ac:dyDescent="0.3">
      <c r="HL13983" s="341"/>
      <c r="HM13983" s="341"/>
      <c r="HN13983" s="341"/>
    </row>
    <row r="13984" spans="220:222" x14ac:dyDescent="0.3">
      <c r="HL13984" s="341"/>
      <c r="HM13984" s="341"/>
      <c r="HN13984" s="341"/>
    </row>
    <row r="13985" spans="220:222" x14ac:dyDescent="0.3">
      <c r="HL13985" s="341"/>
      <c r="HM13985" s="341"/>
      <c r="HN13985" s="341"/>
    </row>
    <row r="13986" spans="220:222" x14ac:dyDescent="0.3">
      <c r="HL13986" s="341"/>
      <c r="HM13986" s="341"/>
      <c r="HN13986" s="341"/>
    </row>
    <row r="13987" spans="220:222" x14ac:dyDescent="0.3">
      <c r="HL13987" s="341"/>
      <c r="HM13987" s="341"/>
      <c r="HN13987" s="341"/>
    </row>
    <row r="13988" spans="220:222" x14ac:dyDescent="0.3">
      <c r="HL13988" s="341"/>
      <c r="HM13988" s="341"/>
      <c r="HN13988" s="341"/>
    </row>
    <row r="13989" spans="220:222" x14ac:dyDescent="0.3">
      <c r="HL13989" s="341"/>
      <c r="HM13989" s="341"/>
      <c r="HN13989" s="341"/>
    </row>
    <row r="13990" spans="220:222" x14ac:dyDescent="0.3">
      <c r="HL13990" s="341"/>
      <c r="HM13990" s="341"/>
      <c r="HN13990" s="341"/>
    </row>
    <row r="13991" spans="220:222" x14ac:dyDescent="0.3">
      <c r="HL13991" s="341"/>
      <c r="HM13991" s="341"/>
      <c r="HN13991" s="341"/>
    </row>
    <row r="13992" spans="220:222" x14ac:dyDescent="0.3">
      <c r="HL13992" s="341"/>
      <c r="HM13992" s="341"/>
      <c r="HN13992" s="341"/>
    </row>
    <row r="13993" spans="220:222" x14ac:dyDescent="0.3">
      <c r="HL13993" s="341"/>
      <c r="HM13993" s="341"/>
      <c r="HN13993" s="341"/>
    </row>
    <row r="13994" spans="220:222" x14ac:dyDescent="0.3">
      <c r="HL13994" s="341"/>
      <c r="HM13994" s="341"/>
      <c r="HN13994" s="341"/>
    </row>
    <row r="13995" spans="220:222" x14ac:dyDescent="0.3">
      <c r="HL13995" s="341"/>
      <c r="HM13995" s="341"/>
      <c r="HN13995" s="341"/>
    </row>
    <row r="13996" spans="220:222" x14ac:dyDescent="0.3">
      <c r="HL13996" s="341"/>
      <c r="HM13996" s="341"/>
      <c r="HN13996" s="341"/>
    </row>
    <row r="13997" spans="220:222" x14ac:dyDescent="0.3">
      <c r="HL13997" s="341"/>
      <c r="HM13997" s="341"/>
      <c r="HN13997" s="341"/>
    </row>
    <row r="13998" spans="220:222" x14ac:dyDescent="0.3">
      <c r="HL13998" s="341"/>
      <c r="HM13998" s="341"/>
      <c r="HN13998" s="341"/>
    </row>
    <row r="13999" spans="220:222" x14ac:dyDescent="0.3">
      <c r="HL13999" s="341"/>
      <c r="HM13999" s="341"/>
      <c r="HN13999" s="341"/>
    </row>
    <row r="14000" spans="220:222" x14ac:dyDescent="0.3">
      <c r="HL14000" s="341"/>
      <c r="HM14000" s="341"/>
      <c r="HN14000" s="341"/>
    </row>
    <row r="14001" spans="220:222" x14ac:dyDescent="0.3">
      <c r="HL14001" s="341"/>
      <c r="HM14001" s="341"/>
      <c r="HN14001" s="341"/>
    </row>
    <row r="14002" spans="220:222" x14ac:dyDescent="0.3">
      <c r="HL14002" s="341"/>
      <c r="HM14002" s="341"/>
      <c r="HN14002" s="341"/>
    </row>
    <row r="14003" spans="220:222" x14ac:dyDescent="0.3">
      <c r="HL14003" s="341"/>
      <c r="HM14003" s="341"/>
      <c r="HN14003" s="341"/>
    </row>
    <row r="14004" spans="220:222" x14ac:dyDescent="0.3">
      <c r="HL14004" s="341"/>
      <c r="HM14004" s="341"/>
      <c r="HN14004" s="341"/>
    </row>
    <row r="14005" spans="220:222" x14ac:dyDescent="0.3">
      <c r="HL14005" s="341"/>
      <c r="HM14005" s="341"/>
      <c r="HN14005" s="341"/>
    </row>
    <row r="14006" spans="220:222" x14ac:dyDescent="0.3">
      <c r="HL14006" s="341"/>
      <c r="HM14006" s="341"/>
      <c r="HN14006" s="341"/>
    </row>
    <row r="14007" spans="220:222" x14ac:dyDescent="0.3">
      <c r="HL14007" s="341"/>
      <c r="HM14007" s="341"/>
      <c r="HN14007" s="341"/>
    </row>
    <row r="14008" spans="220:222" x14ac:dyDescent="0.3">
      <c r="HL14008" s="341"/>
      <c r="HM14008" s="341"/>
      <c r="HN14008" s="341"/>
    </row>
    <row r="14009" spans="220:222" x14ac:dyDescent="0.3">
      <c r="HL14009" s="341"/>
      <c r="HM14009" s="341"/>
      <c r="HN14009" s="341"/>
    </row>
    <row r="14010" spans="220:222" x14ac:dyDescent="0.3">
      <c r="HL14010" s="341"/>
      <c r="HM14010" s="341"/>
      <c r="HN14010" s="341"/>
    </row>
    <row r="14011" spans="220:222" x14ac:dyDescent="0.3">
      <c r="HL14011" s="341"/>
      <c r="HM14011" s="341"/>
      <c r="HN14011" s="341"/>
    </row>
    <row r="14012" spans="220:222" x14ac:dyDescent="0.3">
      <c r="HL14012" s="341"/>
      <c r="HM14012" s="341"/>
      <c r="HN14012" s="341"/>
    </row>
    <row r="14013" spans="220:222" x14ac:dyDescent="0.3">
      <c r="HL14013" s="341"/>
      <c r="HM14013" s="341"/>
      <c r="HN14013" s="341"/>
    </row>
    <row r="14014" spans="220:222" x14ac:dyDescent="0.3">
      <c r="HL14014" s="341"/>
      <c r="HM14014" s="341"/>
      <c r="HN14014" s="341"/>
    </row>
    <row r="14015" spans="220:222" x14ac:dyDescent="0.3">
      <c r="HL14015" s="341"/>
      <c r="HM14015" s="341"/>
      <c r="HN14015" s="341"/>
    </row>
    <row r="14016" spans="220:222" x14ac:dyDescent="0.3">
      <c r="HL14016" s="341"/>
      <c r="HM14016" s="341"/>
      <c r="HN14016" s="341"/>
    </row>
    <row r="14017" spans="220:222" x14ac:dyDescent="0.3">
      <c r="HL14017" s="341"/>
      <c r="HM14017" s="341"/>
      <c r="HN14017" s="341"/>
    </row>
    <row r="14018" spans="220:222" x14ac:dyDescent="0.3">
      <c r="HL14018" s="341"/>
      <c r="HM14018" s="341"/>
      <c r="HN14018" s="341"/>
    </row>
    <row r="14019" spans="220:222" x14ac:dyDescent="0.3">
      <c r="HL14019" s="341"/>
      <c r="HM14019" s="341"/>
      <c r="HN14019" s="341"/>
    </row>
    <row r="14020" spans="220:222" x14ac:dyDescent="0.3">
      <c r="HL14020" s="341"/>
      <c r="HM14020" s="341"/>
      <c r="HN14020" s="341"/>
    </row>
    <row r="14021" spans="220:222" x14ac:dyDescent="0.3">
      <c r="HL14021" s="341"/>
      <c r="HM14021" s="341"/>
      <c r="HN14021" s="341"/>
    </row>
    <row r="14022" spans="220:222" x14ac:dyDescent="0.3">
      <c r="HL14022" s="341"/>
      <c r="HM14022" s="341"/>
      <c r="HN14022" s="341"/>
    </row>
    <row r="14023" spans="220:222" x14ac:dyDescent="0.3">
      <c r="HL14023" s="341"/>
      <c r="HM14023" s="341"/>
      <c r="HN14023" s="341"/>
    </row>
    <row r="14024" spans="220:222" x14ac:dyDescent="0.3">
      <c r="HL14024" s="341"/>
      <c r="HM14024" s="341"/>
      <c r="HN14024" s="341"/>
    </row>
    <row r="14025" spans="220:222" x14ac:dyDescent="0.3">
      <c r="HL14025" s="341"/>
      <c r="HM14025" s="341"/>
      <c r="HN14025" s="341"/>
    </row>
    <row r="14026" spans="220:222" x14ac:dyDescent="0.3">
      <c r="HL14026" s="341"/>
      <c r="HM14026" s="341"/>
      <c r="HN14026" s="341"/>
    </row>
    <row r="14027" spans="220:222" x14ac:dyDescent="0.3">
      <c r="HL14027" s="341"/>
      <c r="HM14027" s="341"/>
      <c r="HN14027" s="341"/>
    </row>
    <row r="14028" spans="220:222" x14ac:dyDescent="0.3">
      <c r="HL14028" s="341"/>
      <c r="HM14028" s="341"/>
      <c r="HN14028" s="341"/>
    </row>
    <row r="14029" spans="220:222" x14ac:dyDescent="0.3">
      <c r="HL14029" s="341"/>
      <c r="HM14029" s="341"/>
      <c r="HN14029" s="341"/>
    </row>
    <row r="14030" spans="220:222" x14ac:dyDescent="0.3">
      <c r="HL14030" s="341"/>
      <c r="HM14030" s="341"/>
      <c r="HN14030" s="341"/>
    </row>
    <row r="14031" spans="220:222" x14ac:dyDescent="0.3">
      <c r="HL14031" s="341"/>
      <c r="HM14031" s="341"/>
      <c r="HN14031" s="341"/>
    </row>
    <row r="14032" spans="220:222" x14ac:dyDescent="0.3">
      <c r="HL14032" s="341"/>
      <c r="HM14032" s="341"/>
      <c r="HN14032" s="341"/>
    </row>
    <row r="14033" spans="220:222" x14ac:dyDescent="0.3">
      <c r="HL14033" s="341"/>
      <c r="HM14033" s="341"/>
      <c r="HN14033" s="341"/>
    </row>
    <row r="14034" spans="220:222" x14ac:dyDescent="0.3">
      <c r="HL14034" s="341"/>
      <c r="HM14034" s="341"/>
      <c r="HN14034" s="341"/>
    </row>
    <row r="14035" spans="220:222" x14ac:dyDescent="0.3">
      <c r="HL14035" s="341"/>
      <c r="HM14035" s="341"/>
      <c r="HN14035" s="341"/>
    </row>
    <row r="14036" spans="220:222" x14ac:dyDescent="0.3">
      <c r="HL14036" s="341"/>
      <c r="HM14036" s="341"/>
      <c r="HN14036" s="341"/>
    </row>
    <row r="14037" spans="220:222" x14ac:dyDescent="0.3">
      <c r="HL14037" s="341"/>
      <c r="HM14037" s="341"/>
      <c r="HN14037" s="341"/>
    </row>
    <row r="14038" spans="220:222" x14ac:dyDescent="0.3">
      <c r="HL14038" s="341"/>
      <c r="HM14038" s="341"/>
      <c r="HN14038" s="341"/>
    </row>
    <row r="14039" spans="220:222" x14ac:dyDescent="0.3">
      <c r="HL14039" s="341"/>
      <c r="HM14039" s="341"/>
      <c r="HN14039" s="341"/>
    </row>
    <row r="14040" spans="220:222" x14ac:dyDescent="0.3">
      <c r="HL14040" s="341"/>
      <c r="HM14040" s="341"/>
      <c r="HN14040" s="341"/>
    </row>
    <row r="14041" spans="220:222" x14ac:dyDescent="0.3">
      <c r="HL14041" s="341"/>
      <c r="HM14041" s="341"/>
      <c r="HN14041" s="341"/>
    </row>
    <row r="14042" spans="220:222" x14ac:dyDescent="0.3">
      <c r="HL14042" s="341"/>
      <c r="HM14042" s="341"/>
      <c r="HN14042" s="341"/>
    </row>
    <row r="14043" spans="220:222" x14ac:dyDescent="0.3">
      <c r="HL14043" s="341"/>
      <c r="HM14043" s="341"/>
      <c r="HN14043" s="341"/>
    </row>
    <row r="14044" spans="220:222" x14ac:dyDescent="0.3">
      <c r="HL14044" s="341"/>
      <c r="HM14044" s="341"/>
      <c r="HN14044" s="341"/>
    </row>
    <row r="14045" spans="220:222" x14ac:dyDescent="0.3">
      <c r="HL14045" s="341"/>
      <c r="HM14045" s="341"/>
      <c r="HN14045" s="341"/>
    </row>
    <row r="14046" spans="220:222" x14ac:dyDescent="0.3">
      <c r="HL14046" s="341"/>
      <c r="HM14046" s="341"/>
      <c r="HN14046" s="341"/>
    </row>
    <row r="14047" spans="220:222" x14ac:dyDescent="0.3">
      <c r="HL14047" s="341"/>
      <c r="HM14047" s="341"/>
      <c r="HN14047" s="341"/>
    </row>
    <row r="14048" spans="220:222" x14ac:dyDescent="0.3">
      <c r="HL14048" s="341"/>
      <c r="HM14048" s="341"/>
      <c r="HN14048" s="341"/>
    </row>
    <row r="14049" spans="220:222" x14ac:dyDescent="0.3">
      <c r="HL14049" s="341"/>
      <c r="HM14049" s="341"/>
      <c r="HN14049" s="341"/>
    </row>
    <row r="14050" spans="220:222" x14ac:dyDescent="0.3">
      <c r="HL14050" s="341"/>
      <c r="HM14050" s="341"/>
      <c r="HN14050" s="341"/>
    </row>
    <row r="14051" spans="220:222" x14ac:dyDescent="0.3">
      <c r="HL14051" s="341"/>
      <c r="HM14051" s="341"/>
      <c r="HN14051" s="341"/>
    </row>
    <row r="14052" spans="220:222" x14ac:dyDescent="0.3">
      <c r="HL14052" s="341"/>
      <c r="HM14052" s="341"/>
      <c r="HN14052" s="341"/>
    </row>
    <row r="14053" spans="220:222" x14ac:dyDescent="0.3">
      <c r="HL14053" s="341"/>
      <c r="HM14053" s="341"/>
      <c r="HN14053" s="341"/>
    </row>
    <row r="14054" spans="220:222" x14ac:dyDescent="0.3">
      <c r="HL14054" s="341"/>
      <c r="HM14054" s="341"/>
      <c r="HN14054" s="341"/>
    </row>
    <row r="14055" spans="220:222" x14ac:dyDescent="0.3">
      <c r="HL14055" s="341"/>
      <c r="HM14055" s="341"/>
      <c r="HN14055" s="341"/>
    </row>
    <row r="14056" spans="220:222" x14ac:dyDescent="0.3">
      <c r="HL14056" s="341"/>
      <c r="HM14056" s="341"/>
      <c r="HN14056" s="341"/>
    </row>
    <row r="14057" spans="220:222" x14ac:dyDescent="0.3">
      <c r="HL14057" s="341"/>
      <c r="HM14057" s="341"/>
      <c r="HN14057" s="341"/>
    </row>
    <row r="14058" spans="220:222" x14ac:dyDescent="0.3">
      <c r="HL14058" s="341"/>
      <c r="HM14058" s="341"/>
      <c r="HN14058" s="341"/>
    </row>
    <row r="14059" spans="220:222" x14ac:dyDescent="0.3">
      <c r="HL14059" s="341"/>
      <c r="HM14059" s="341"/>
      <c r="HN14059" s="341"/>
    </row>
    <row r="14060" spans="220:222" x14ac:dyDescent="0.3">
      <c r="HL14060" s="341"/>
      <c r="HM14060" s="341"/>
      <c r="HN14060" s="341"/>
    </row>
    <row r="14061" spans="220:222" x14ac:dyDescent="0.3">
      <c r="HL14061" s="341"/>
      <c r="HM14061" s="341"/>
      <c r="HN14061" s="341"/>
    </row>
    <row r="14062" spans="220:222" x14ac:dyDescent="0.3">
      <c r="HL14062" s="341"/>
      <c r="HM14062" s="341"/>
      <c r="HN14062" s="341"/>
    </row>
    <row r="14063" spans="220:222" x14ac:dyDescent="0.3">
      <c r="HL14063" s="341"/>
      <c r="HM14063" s="341"/>
      <c r="HN14063" s="341"/>
    </row>
    <row r="14064" spans="220:222" x14ac:dyDescent="0.3">
      <c r="HL14064" s="341"/>
      <c r="HM14064" s="341"/>
      <c r="HN14064" s="341"/>
    </row>
    <row r="14065" spans="220:222" x14ac:dyDescent="0.3">
      <c r="HL14065" s="341"/>
      <c r="HM14065" s="341"/>
      <c r="HN14065" s="341"/>
    </row>
    <row r="14066" spans="220:222" x14ac:dyDescent="0.3">
      <c r="HL14066" s="341"/>
      <c r="HM14066" s="341"/>
      <c r="HN14066" s="341"/>
    </row>
    <row r="14067" spans="220:222" x14ac:dyDescent="0.3">
      <c r="HL14067" s="341"/>
      <c r="HM14067" s="341"/>
      <c r="HN14067" s="341"/>
    </row>
    <row r="14068" spans="220:222" x14ac:dyDescent="0.3">
      <c r="HL14068" s="341"/>
      <c r="HM14068" s="341"/>
      <c r="HN14068" s="341"/>
    </row>
    <row r="14069" spans="220:222" x14ac:dyDescent="0.3">
      <c r="HL14069" s="341"/>
      <c r="HM14069" s="341"/>
      <c r="HN14069" s="341"/>
    </row>
    <row r="14070" spans="220:222" x14ac:dyDescent="0.3">
      <c r="HL14070" s="341"/>
      <c r="HM14070" s="341"/>
      <c r="HN14070" s="341"/>
    </row>
    <row r="14071" spans="220:222" x14ac:dyDescent="0.3">
      <c r="HL14071" s="341"/>
      <c r="HM14071" s="341"/>
      <c r="HN14071" s="341"/>
    </row>
    <row r="14072" spans="220:222" x14ac:dyDescent="0.3">
      <c r="HL14072" s="341"/>
      <c r="HM14072" s="341"/>
      <c r="HN14072" s="341"/>
    </row>
    <row r="14073" spans="220:222" x14ac:dyDescent="0.3">
      <c r="HL14073" s="341"/>
      <c r="HM14073" s="341"/>
      <c r="HN14073" s="341"/>
    </row>
    <row r="14074" spans="220:222" x14ac:dyDescent="0.3">
      <c r="HL14074" s="341"/>
      <c r="HM14074" s="341"/>
      <c r="HN14074" s="341"/>
    </row>
    <row r="14075" spans="220:222" x14ac:dyDescent="0.3">
      <c r="HL14075" s="341"/>
      <c r="HM14075" s="341"/>
      <c r="HN14075" s="341"/>
    </row>
    <row r="14076" spans="220:222" x14ac:dyDescent="0.3">
      <c r="HL14076" s="341"/>
      <c r="HM14076" s="341"/>
      <c r="HN14076" s="341"/>
    </row>
    <row r="14077" spans="220:222" x14ac:dyDescent="0.3">
      <c r="HL14077" s="341"/>
      <c r="HM14077" s="341"/>
      <c r="HN14077" s="341"/>
    </row>
    <row r="14078" spans="220:222" x14ac:dyDescent="0.3">
      <c r="HL14078" s="341"/>
      <c r="HM14078" s="341"/>
      <c r="HN14078" s="341"/>
    </row>
    <row r="14079" spans="220:222" x14ac:dyDescent="0.3">
      <c r="HL14079" s="341"/>
      <c r="HM14079" s="341"/>
      <c r="HN14079" s="341"/>
    </row>
    <row r="14080" spans="220:222" x14ac:dyDescent="0.3">
      <c r="HL14080" s="341"/>
      <c r="HM14080" s="341"/>
      <c r="HN14080" s="341"/>
    </row>
    <row r="14081" spans="220:222" x14ac:dyDescent="0.3">
      <c r="HL14081" s="341"/>
      <c r="HM14081" s="341"/>
      <c r="HN14081" s="341"/>
    </row>
    <row r="14082" spans="220:222" x14ac:dyDescent="0.3">
      <c r="HL14082" s="341"/>
      <c r="HM14082" s="341"/>
      <c r="HN14082" s="341"/>
    </row>
    <row r="14083" spans="220:222" x14ac:dyDescent="0.3">
      <c r="HL14083" s="341"/>
      <c r="HM14083" s="341"/>
      <c r="HN14083" s="341"/>
    </row>
    <row r="14084" spans="220:222" x14ac:dyDescent="0.3">
      <c r="HL14084" s="341"/>
      <c r="HM14084" s="341"/>
      <c r="HN14084" s="341"/>
    </row>
    <row r="14085" spans="220:222" x14ac:dyDescent="0.3">
      <c r="HL14085" s="341"/>
      <c r="HM14085" s="341"/>
      <c r="HN14085" s="341"/>
    </row>
    <row r="14086" spans="220:222" x14ac:dyDescent="0.3">
      <c r="HL14086" s="341"/>
      <c r="HM14086" s="341"/>
      <c r="HN14086" s="341"/>
    </row>
    <row r="14087" spans="220:222" x14ac:dyDescent="0.3">
      <c r="HL14087" s="341"/>
      <c r="HM14087" s="341"/>
      <c r="HN14087" s="341"/>
    </row>
    <row r="14088" spans="220:222" x14ac:dyDescent="0.3">
      <c r="HL14088" s="341"/>
      <c r="HM14088" s="341"/>
      <c r="HN14088" s="341"/>
    </row>
    <row r="14089" spans="220:222" x14ac:dyDescent="0.3">
      <c r="HL14089" s="341"/>
      <c r="HM14089" s="341"/>
      <c r="HN14089" s="341"/>
    </row>
    <row r="14090" spans="220:222" x14ac:dyDescent="0.3">
      <c r="HL14090" s="341"/>
      <c r="HM14090" s="341"/>
      <c r="HN14090" s="341"/>
    </row>
    <row r="14091" spans="220:222" x14ac:dyDescent="0.3">
      <c r="HL14091" s="341"/>
      <c r="HM14091" s="341"/>
      <c r="HN14091" s="341"/>
    </row>
    <row r="14092" spans="220:222" x14ac:dyDescent="0.3">
      <c r="HL14092" s="341"/>
      <c r="HM14092" s="341"/>
      <c r="HN14092" s="341"/>
    </row>
    <row r="14093" spans="220:222" x14ac:dyDescent="0.3">
      <c r="HL14093" s="341"/>
      <c r="HM14093" s="341"/>
      <c r="HN14093" s="341"/>
    </row>
    <row r="14094" spans="220:222" x14ac:dyDescent="0.3">
      <c r="HL14094" s="341"/>
      <c r="HM14094" s="341"/>
      <c r="HN14094" s="341"/>
    </row>
    <row r="14095" spans="220:222" x14ac:dyDescent="0.3">
      <c r="HL14095" s="341"/>
      <c r="HM14095" s="341"/>
      <c r="HN14095" s="341"/>
    </row>
    <row r="14096" spans="220:222" x14ac:dyDescent="0.3">
      <c r="HL14096" s="341"/>
      <c r="HM14096" s="341"/>
      <c r="HN14096" s="341"/>
    </row>
    <row r="14097" spans="220:222" x14ac:dyDescent="0.3">
      <c r="HL14097" s="341"/>
      <c r="HM14097" s="341"/>
      <c r="HN14097" s="341"/>
    </row>
    <row r="14098" spans="220:222" x14ac:dyDescent="0.3">
      <c r="HL14098" s="341"/>
      <c r="HM14098" s="341"/>
      <c r="HN14098" s="341"/>
    </row>
    <row r="14099" spans="220:222" x14ac:dyDescent="0.3">
      <c r="HL14099" s="341"/>
      <c r="HM14099" s="341"/>
      <c r="HN14099" s="341"/>
    </row>
    <row r="14100" spans="220:222" x14ac:dyDescent="0.3">
      <c r="HL14100" s="341"/>
      <c r="HM14100" s="341"/>
      <c r="HN14100" s="341"/>
    </row>
    <row r="14101" spans="220:222" x14ac:dyDescent="0.3">
      <c r="HL14101" s="341"/>
      <c r="HM14101" s="341"/>
      <c r="HN14101" s="341"/>
    </row>
    <row r="14102" spans="220:222" x14ac:dyDescent="0.3">
      <c r="HL14102" s="341"/>
      <c r="HM14102" s="341"/>
      <c r="HN14102" s="341"/>
    </row>
    <row r="14103" spans="220:222" x14ac:dyDescent="0.3">
      <c r="HL14103" s="341"/>
      <c r="HM14103" s="341"/>
      <c r="HN14103" s="341"/>
    </row>
    <row r="14104" spans="220:222" x14ac:dyDescent="0.3">
      <c r="HL14104" s="341"/>
      <c r="HM14104" s="341"/>
      <c r="HN14104" s="341"/>
    </row>
    <row r="14105" spans="220:222" x14ac:dyDescent="0.3">
      <c r="HL14105" s="341"/>
      <c r="HM14105" s="341"/>
      <c r="HN14105" s="341"/>
    </row>
    <row r="14106" spans="220:222" x14ac:dyDescent="0.3">
      <c r="HL14106" s="341"/>
      <c r="HM14106" s="341"/>
      <c r="HN14106" s="341"/>
    </row>
    <row r="14107" spans="220:222" x14ac:dyDescent="0.3">
      <c r="HL14107" s="341"/>
      <c r="HM14107" s="341"/>
      <c r="HN14107" s="341"/>
    </row>
    <row r="14108" spans="220:222" x14ac:dyDescent="0.3">
      <c r="HL14108" s="341"/>
      <c r="HM14108" s="341"/>
      <c r="HN14108" s="341"/>
    </row>
    <row r="14109" spans="220:222" x14ac:dyDescent="0.3">
      <c r="HL14109" s="341"/>
      <c r="HM14109" s="341"/>
      <c r="HN14109" s="341"/>
    </row>
    <row r="14110" spans="220:222" x14ac:dyDescent="0.3">
      <c r="HL14110" s="341"/>
      <c r="HM14110" s="341"/>
      <c r="HN14110" s="341"/>
    </row>
    <row r="14111" spans="220:222" x14ac:dyDescent="0.3">
      <c r="HL14111" s="341"/>
      <c r="HM14111" s="341"/>
      <c r="HN14111" s="341"/>
    </row>
    <row r="14112" spans="220:222" x14ac:dyDescent="0.3">
      <c r="HL14112" s="341"/>
      <c r="HM14112" s="341"/>
      <c r="HN14112" s="341"/>
    </row>
    <row r="14113" spans="220:222" x14ac:dyDescent="0.3">
      <c r="HL14113" s="341"/>
      <c r="HM14113" s="341"/>
      <c r="HN14113" s="341"/>
    </row>
    <row r="14114" spans="220:222" x14ac:dyDescent="0.3">
      <c r="HL14114" s="341"/>
      <c r="HM14114" s="341"/>
      <c r="HN14114" s="341"/>
    </row>
    <row r="14115" spans="220:222" x14ac:dyDescent="0.3">
      <c r="HL14115" s="341"/>
      <c r="HM14115" s="341"/>
      <c r="HN14115" s="341"/>
    </row>
    <row r="14116" spans="220:222" x14ac:dyDescent="0.3">
      <c r="HL14116" s="341"/>
      <c r="HM14116" s="341"/>
      <c r="HN14116" s="341"/>
    </row>
    <row r="14117" spans="220:222" x14ac:dyDescent="0.3">
      <c r="HL14117" s="341"/>
      <c r="HM14117" s="341"/>
      <c r="HN14117" s="341"/>
    </row>
    <row r="14118" spans="220:222" x14ac:dyDescent="0.3">
      <c r="HL14118" s="341"/>
      <c r="HM14118" s="341"/>
      <c r="HN14118" s="341"/>
    </row>
    <row r="14119" spans="220:222" x14ac:dyDescent="0.3">
      <c r="HL14119" s="341"/>
      <c r="HM14119" s="341"/>
      <c r="HN14119" s="341"/>
    </row>
    <row r="14120" spans="220:222" x14ac:dyDescent="0.3">
      <c r="HL14120" s="341"/>
      <c r="HM14120" s="341"/>
      <c r="HN14120" s="341"/>
    </row>
    <row r="14121" spans="220:222" x14ac:dyDescent="0.3">
      <c r="HL14121" s="341"/>
      <c r="HM14121" s="341"/>
      <c r="HN14121" s="341"/>
    </row>
    <row r="14122" spans="220:222" x14ac:dyDescent="0.3">
      <c r="HL14122" s="341"/>
      <c r="HM14122" s="341"/>
      <c r="HN14122" s="341"/>
    </row>
    <row r="14123" spans="220:222" x14ac:dyDescent="0.3">
      <c r="HL14123" s="341"/>
      <c r="HM14123" s="341"/>
      <c r="HN14123" s="341"/>
    </row>
    <row r="14124" spans="220:222" x14ac:dyDescent="0.3">
      <c r="HL14124" s="341"/>
      <c r="HM14124" s="341"/>
      <c r="HN14124" s="341"/>
    </row>
    <row r="14125" spans="220:222" x14ac:dyDescent="0.3">
      <c r="HL14125" s="341"/>
      <c r="HM14125" s="341"/>
      <c r="HN14125" s="341"/>
    </row>
    <row r="14126" spans="220:222" x14ac:dyDescent="0.3">
      <c r="HL14126" s="341"/>
      <c r="HM14126" s="341"/>
      <c r="HN14126" s="341"/>
    </row>
    <row r="14127" spans="220:222" x14ac:dyDescent="0.3">
      <c r="HL14127" s="341"/>
      <c r="HM14127" s="341"/>
      <c r="HN14127" s="341"/>
    </row>
    <row r="14128" spans="220:222" x14ac:dyDescent="0.3">
      <c r="HL14128" s="341"/>
      <c r="HM14128" s="341"/>
      <c r="HN14128" s="341"/>
    </row>
    <row r="14129" spans="220:222" x14ac:dyDescent="0.3">
      <c r="HL14129" s="341"/>
      <c r="HM14129" s="341"/>
      <c r="HN14129" s="341"/>
    </row>
    <row r="14130" spans="220:222" x14ac:dyDescent="0.3">
      <c r="HL14130" s="341"/>
      <c r="HM14130" s="341"/>
      <c r="HN14130" s="341"/>
    </row>
    <row r="14131" spans="220:222" x14ac:dyDescent="0.3">
      <c r="HL14131" s="341"/>
      <c r="HM14131" s="341"/>
      <c r="HN14131" s="341"/>
    </row>
    <row r="14132" spans="220:222" x14ac:dyDescent="0.3">
      <c r="HL14132" s="341"/>
      <c r="HM14132" s="341"/>
      <c r="HN14132" s="341"/>
    </row>
    <row r="14133" spans="220:222" x14ac:dyDescent="0.3">
      <c r="HL14133" s="341"/>
      <c r="HM14133" s="341"/>
      <c r="HN14133" s="341"/>
    </row>
    <row r="14134" spans="220:222" x14ac:dyDescent="0.3">
      <c r="HL14134" s="341"/>
      <c r="HM14134" s="341"/>
      <c r="HN14134" s="341"/>
    </row>
    <row r="14135" spans="220:222" x14ac:dyDescent="0.3">
      <c r="HL14135" s="341"/>
      <c r="HM14135" s="341"/>
      <c r="HN14135" s="341"/>
    </row>
    <row r="14136" spans="220:222" x14ac:dyDescent="0.3">
      <c r="HL14136" s="341"/>
      <c r="HM14136" s="341"/>
      <c r="HN14136" s="341"/>
    </row>
    <row r="14137" spans="220:222" x14ac:dyDescent="0.3">
      <c r="HL14137" s="341"/>
      <c r="HM14137" s="341"/>
      <c r="HN14137" s="341"/>
    </row>
    <row r="14138" spans="220:222" x14ac:dyDescent="0.3">
      <c r="HL14138" s="341"/>
      <c r="HM14138" s="341"/>
      <c r="HN14138" s="341"/>
    </row>
    <row r="14139" spans="220:222" x14ac:dyDescent="0.3">
      <c r="HL14139" s="341"/>
      <c r="HM14139" s="341"/>
      <c r="HN14139" s="341"/>
    </row>
    <row r="14140" spans="220:222" x14ac:dyDescent="0.3">
      <c r="HL14140" s="341"/>
      <c r="HM14140" s="341"/>
      <c r="HN14140" s="341"/>
    </row>
    <row r="14141" spans="220:222" x14ac:dyDescent="0.3">
      <c r="HL14141" s="341"/>
      <c r="HM14141" s="341"/>
      <c r="HN14141" s="341"/>
    </row>
    <row r="14142" spans="220:222" x14ac:dyDescent="0.3">
      <c r="HL14142" s="341"/>
      <c r="HM14142" s="341"/>
      <c r="HN14142" s="341"/>
    </row>
    <row r="14143" spans="220:222" x14ac:dyDescent="0.3">
      <c r="HL14143" s="341"/>
      <c r="HM14143" s="341"/>
      <c r="HN14143" s="341"/>
    </row>
    <row r="14144" spans="220:222" x14ac:dyDescent="0.3">
      <c r="HL14144" s="341"/>
      <c r="HM14144" s="341"/>
      <c r="HN14144" s="341"/>
    </row>
    <row r="14145" spans="220:222" x14ac:dyDescent="0.3">
      <c r="HL14145" s="341"/>
      <c r="HM14145" s="341"/>
      <c r="HN14145" s="341"/>
    </row>
    <row r="14146" spans="220:222" x14ac:dyDescent="0.3">
      <c r="HL14146" s="341"/>
      <c r="HM14146" s="341"/>
      <c r="HN14146" s="341"/>
    </row>
    <row r="14147" spans="220:222" x14ac:dyDescent="0.3">
      <c r="HL14147" s="341"/>
      <c r="HM14147" s="341"/>
      <c r="HN14147" s="341"/>
    </row>
    <row r="14148" spans="220:222" x14ac:dyDescent="0.3">
      <c r="HL14148" s="341"/>
      <c r="HM14148" s="341"/>
      <c r="HN14148" s="341"/>
    </row>
    <row r="14149" spans="220:222" x14ac:dyDescent="0.3">
      <c r="HL14149" s="341"/>
      <c r="HM14149" s="341"/>
      <c r="HN14149" s="341"/>
    </row>
    <row r="14150" spans="220:222" x14ac:dyDescent="0.3">
      <c r="HL14150" s="341"/>
      <c r="HM14150" s="341"/>
      <c r="HN14150" s="341"/>
    </row>
    <row r="14151" spans="220:222" x14ac:dyDescent="0.3">
      <c r="HL14151" s="341"/>
      <c r="HM14151" s="341"/>
      <c r="HN14151" s="341"/>
    </row>
    <row r="14152" spans="220:222" x14ac:dyDescent="0.3">
      <c r="HL14152" s="341"/>
      <c r="HM14152" s="341"/>
      <c r="HN14152" s="341"/>
    </row>
    <row r="14153" spans="220:222" x14ac:dyDescent="0.3">
      <c r="HL14153" s="341"/>
      <c r="HM14153" s="341"/>
      <c r="HN14153" s="341"/>
    </row>
    <row r="14154" spans="220:222" x14ac:dyDescent="0.3">
      <c r="HL14154" s="341"/>
      <c r="HM14154" s="341"/>
      <c r="HN14154" s="341"/>
    </row>
    <row r="14155" spans="220:222" x14ac:dyDescent="0.3">
      <c r="HL14155" s="341"/>
      <c r="HM14155" s="341"/>
      <c r="HN14155" s="341"/>
    </row>
    <row r="14156" spans="220:222" x14ac:dyDescent="0.3">
      <c r="HL14156" s="341"/>
      <c r="HM14156" s="341"/>
      <c r="HN14156" s="341"/>
    </row>
    <row r="14157" spans="220:222" x14ac:dyDescent="0.3">
      <c r="HL14157" s="341"/>
      <c r="HM14157" s="341"/>
      <c r="HN14157" s="341"/>
    </row>
    <row r="14158" spans="220:222" x14ac:dyDescent="0.3">
      <c r="HL14158" s="341"/>
      <c r="HM14158" s="341"/>
      <c r="HN14158" s="341"/>
    </row>
    <row r="14159" spans="220:222" x14ac:dyDescent="0.3">
      <c r="HL14159" s="341"/>
      <c r="HM14159" s="341"/>
      <c r="HN14159" s="341"/>
    </row>
    <row r="14160" spans="220:222" x14ac:dyDescent="0.3">
      <c r="HL14160" s="341"/>
      <c r="HM14160" s="341"/>
      <c r="HN14160" s="341"/>
    </row>
    <row r="14161" spans="220:222" x14ac:dyDescent="0.3">
      <c r="HL14161" s="341"/>
      <c r="HM14161" s="341"/>
      <c r="HN14161" s="341"/>
    </row>
    <row r="14162" spans="220:222" x14ac:dyDescent="0.3">
      <c r="HL14162" s="341"/>
      <c r="HM14162" s="341"/>
      <c r="HN14162" s="341"/>
    </row>
    <row r="14163" spans="220:222" x14ac:dyDescent="0.3">
      <c r="HL14163" s="341"/>
      <c r="HM14163" s="341"/>
      <c r="HN14163" s="341"/>
    </row>
    <row r="14164" spans="220:222" x14ac:dyDescent="0.3">
      <c r="HL14164" s="341"/>
      <c r="HM14164" s="341"/>
      <c r="HN14164" s="341"/>
    </row>
    <row r="14165" spans="220:222" x14ac:dyDescent="0.3">
      <c r="HL14165" s="341"/>
      <c r="HM14165" s="341"/>
      <c r="HN14165" s="341"/>
    </row>
    <row r="14166" spans="220:222" x14ac:dyDescent="0.3">
      <c r="HL14166" s="341"/>
      <c r="HM14166" s="341"/>
      <c r="HN14166" s="341"/>
    </row>
    <row r="14167" spans="220:222" x14ac:dyDescent="0.3">
      <c r="HL14167" s="341"/>
      <c r="HM14167" s="341"/>
      <c r="HN14167" s="341"/>
    </row>
    <row r="14168" spans="220:222" x14ac:dyDescent="0.3">
      <c r="HL14168" s="341"/>
      <c r="HM14168" s="341"/>
      <c r="HN14168" s="341"/>
    </row>
    <row r="14169" spans="220:222" x14ac:dyDescent="0.3">
      <c r="HL14169" s="341"/>
      <c r="HM14169" s="341"/>
      <c r="HN14169" s="341"/>
    </row>
    <row r="14170" spans="220:222" x14ac:dyDescent="0.3">
      <c r="HL14170" s="341"/>
      <c r="HM14170" s="341"/>
      <c r="HN14170" s="341"/>
    </row>
    <row r="14171" spans="220:222" x14ac:dyDescent="0.3">
      <c r="HL14171" s="341"/>
      <c r="HM14171" s="341"/>
      <c r="HN14171" s="341"/>
    </row>
    <row r="14172" spans="220:222" x14ac:dyDescent="0.3">
      <c r="HL14172" s="341"/>
      <c r="HM14172" s="341"/>
      <c r="HN14172" s="341"/>
    </row>
    <row r="14173" spans="220:222" x14ac:dyDescent="0.3">
      <c r="HL14173" s="341"/>
      <c r="HM14173" s="341"/>
      <c r="HN14173" s="341"/>
    </row>
    <row r="14174" spans="220:222" x14ac:dyDescent="0.3">
      <c r="HL14174" s="341"/>
      <c r="HM14174" s="341"/>
      <c r="HN14174" s="341"/>
    </row>
    <row r="14175" spans="220:222" x14ac:dyDescent="0.3">
      <c r="HL14175" s="341"/>
      <c r="HM14175" s="341"/>
      <c r="HN14175" s="341"/>
    </row>
    <row r="14176" spans="220:222" x14ac:dyDescent="0.3">
      <c r="HL14176" s="341"/>
      <c r="HM14176" s="341"/>
      <c r="HN14176" s="341"/>
    </row>
    <row r="14177" spans="220:222" x14ac:dyDescent="0.3">
      <c r="HL14177" s="341"/>
      <c r="HM14177" s="341"/>
      <c r="HN14177" s="341"/>
    </row>
    <row r="14178" spans="220:222" x14ac:dyDescent="0.3">
      <c r="HL14178" s="341"/>
      <c r="HM14178" s="341"/>
      <c r="HN14178" s="341"/>
    </row>
    <row r="14179" spans="220:222" x14ac:dyDescent="0.3">
      <c r="HL14179" s="341"/>
      <c r="HM14179" s="341"/>
      <c r="HN14179" s="341"/>
    </row>
    <row r="14180" spans="220:222" x14ac:dyDescent="0.3">
      <c r="HL14180" s="341"/>
      <c r="HM14180" s="341"/>
      <c r="HN14180" s="341"/>
    </row>
    <row r="14181" spans="220:222" x14ac:dyDescent="0.3">
      <c r="HL14181" s="341"/>
      <c r="HM14181" s="341"/>
      <c r="HN14181" s="341"/>
    </row>
    <row r="14182" spans="220:222" x14ac:dyDescent="0.3">
      <c r="HL14182" s="341"/>
      <c r="HM14182" s="341"/>
      <c r="HN14182" s="341"/>
    </row>
    <row r="14183" spans="220:222" x14ac:dyDescent="0.3">
      <c r="HL14183" s="341"/>
      <c r="HM14183" s="341"/>
      <c r="HN14183" s="341"/>
    </row>
    <row r="14184" spans="220:222" x14ac:dyDescent="0.3">
      <c r="HL14184" s="341"/>
      <c r="HM14184" s="341"/>
      <c r="HN14184" s="341"/>
    </row>
    <row r="14185" spans="220:222" x14ac:dyDescent="0.3">
      <c r="HL14185" s="341"/>
      <c r="HM14185" s="341"/>
      <c r="HN14185" s="341"/>
    </row>
    <row r="14186" spans="220:222" x14ac:dyDescent="0.3">
      <c r="HL14186" s="341"/>
      <c r="HM14186" s="341"/>
      <c r="HN14186" s="341"/>
    </row>
    <row r="14187" spans="220:222" x14ac:dyDescent="0.3">
      <c r="HL14187" s="341"/>
      <c r="HM14187" s="341"/>
      <c r="HN14187" s="341"/>
    </row>
    <row r="14188" spans="220:222" x14ac:dyDescent="0.3">
      <c r="HL14188" s="341"/>
      <c r="HM14188" s="341"/>
      <c r="HN14188" s="341"/>
    </row>
    <row r="14189" spans="220:222" x14ac:dyDescent="0.3">
      <c r="HL14189" s="341"/>
      <c r="HM14189" s="341"/>
      <c r="HN14189" s="341"/>
    </row>
    <row r="14190" spans="220:222" x14ac:dyDescent="0.3">
      <c r="HL14190" s="341"/>
      <c r="HM14190" s="341"/>
      <c r="HN14190" s="341"/>
    </row>
    <row r="14191" spans="220:222" x14ac:dyDescent="0.3">
      <c r="HL14191" s="341"/>
      <c r="HM14191" s="341"/>
      <c r="HN14191" s="341"/>
    </row>
    <row r="14192" spans="220:222" x14ac:dyDescent="0.3">
      <c r="HL14192" s="341"/>
      <c r="HM14192" s="341"/>
      <c r="HN14192" s="341"/>
    </row>
    <row r="14193" spans="220:222" x14ac:dyDescent="0.3">
      <c r="HL14193" s="341"/>
      <c r="HM14193" s="341"/>
      <c r="HN14193" s="341"/>
    </row>
    <row r="14194" spans="220:222" x14ac:dyDescent="0.3">
      <c r="HL14194" s="341"/>
      <c r="HM14194" s="341"/>
      <c r="HN14194" s="341"/>
    </row>
    <row r="14195" spans="220:222" x14ac:dyDescent="0.3">
      <c r="HL14195" s="341"/>
      <c r="HM14195" s="341"/>
      <c r="HN14195" s="341"/>
    </row>
    <row r="14196" spans="220:222" x14ac:dyDescent="0.3">
      <c r="HL14196" s="341"/>
      <c r="HM14196" s="341"/>
      <c r="HN14196" s="341"/>
    </row>
    <row r="14197" spans="220:222" x14ac:dyDescent="0.3">
      <c r="HL14197" s="341"/>
      <c r="HM14197" s="341"/>
      <c r="HN14197" s="341"/>
    </row>
    <row r="14198" spans="220:222" x14ac:dyDescent="0.3">
      <c r="HL14198" s="341"/>
      <c r="HM14198" s="341"/>
      <c r="HN14198" s="341"/>
    </row>
    <row r="14199" spans="220:222" x14ac:dyDescent="0.3">
      <c r="HL14199" s="341"/>
      <c r="HM14199" s="341"/>
      <c r="HN14199" s="341"/>
    </row>
    <row r="14200" spans="220:222" x14ac:dyDescent="0.3">
      <c r="HL14200" s="341"/>
      <c r="HM14200" s="341"/>
      <c r="HN14200" s="341"/>
    </row>
    <row r="14201" spans="220:222" x14ac:dyDescent="0.3">
      <c r="HL14201" s="341"/>
      <c r="HM14201" s="341"/>
      <c r="HN14201" s="341"/>
    </row>
    <row r="14202" spans="220:222" x14ac:dyDescent="0.3">
      <c r="HL14202" s="341"/>
      <c r="HM14202" s="341"/>
      <c r="HN14202" s="341"/>
    </row>
    <row r="14203" spans="220:222" x14ac:dyDescent="0.3">
      <c r="HL14203" s="341"/>
      <c r="HM14203" s="341"/>
      <c r="HN14203" s="341"/>
    </row>
    <row r="14204" spans="220:222" x14ac:dyDescent="0.3">
      <c r="HL14204" s="341"/>
      <c r="HM14204" s="341"/>
      <c r="HN14204" s="341"/>
    </row>
    <row r="14205" spans="220:222" x14ac:dyDescent="0.3">
      <c r="HL14205" s="341"/>
      <c r="HM14205" s="341"/>
      <c r="HN14205" s="341"/>
    </row>
    <row r="14206" spans="220:222" x14ac:dyDescent="0.3">
      <c r="HL14206" s="341"/>
      <c r="HM14206" s="341"/>
      <c r="HN14206" s="341"/>
    </row>
    <row r="14207" spans="220:222" x14ac:dyDescent="0.3">
      <c r="HL14207" s="341"/>
      <c r="HM14207" s="341"/>
      <c r="HN14207" s="341"/>
    </row>
    <row r="14208" spans="220:222" x14ac:dyDescent="0.3">
      <c r="HL14208" s="341"/>
      <c r="HM14208" s="341"/>
      <c r="HN14208" s="341"/>
    </row>
    <row r="14209" spans="220:222" x14ac:dyDescent="0.3">
      <c r="HL14209" s="341"/>
      <c r="HM14209" s="341"/>
      <c r="HN14209" s="341"/>
    </row>
    <row r="14210" spans="220:222" x14ac:dyDescent="0.3">
      <c r="HL14210" s="341"/>
      <c r="HM14210" s="341"/>
      <c r="HN14210" s="341"/>
    </row>
    <row r="14211" spans="220:222" x14ac:dyDescent="0.3">
      <c r="HL14211" s="341"/>
      <c r="HM14211" s="341"/>
      <c r="HN14211" s="341"/>
    </row>
    <row r="14212" spans="220:222" x14ac:dyDescent="0.3">
      <c r="HL14212" s="341"/>
      <c r="HM14212" s="341"/>
      <c r="HN14212" s="341"/>
    </row>
    <row r="14213" spans="220:222" x14ac:dyDescent="0.3">
      <c r="HL14213" s="341"/>
      <c r="HM14213" s="341"/>
      <c r="HN14213" s="341"/>
    </row>
    <row r="14214" spans="220:222" x14ac:dyDescent="0.3">
      <c r="HL14214" s="341"/>
      <c r="HM14214" s="341"/>
      <c r="HN14214" s="341"/>
    </row>
    <row r="14215" spans="220:222" x14ac:dyDescent="0.3">
      <c r="HL14215" s="341"/>
      <c r="HM14215" s="341"/>
      <c r="HN14215" s="341"/>
    </row>
    <row r="14216" spans="220:222" x14ac:dyDescent="0.3">
      <c r="HL14216" s="341"/>
      <c r="HM14216" s="341"/>
      <c r="HN14216" s="341"/>
    </row>
    <row r="14217" spans="220:222" x14ac:dyDescent="0.3">
      <c r="HL14217" s="341"/>
      <c r="HM14217" s="341"/>
      <c r="HN14217" s="341"/>
    </row>
    <row r="14218" spans="220:222" x14ac:dyDescent="0.3">
      <c r="HL14218" s="341"/>
      <c r="HM14218" s="341"/>
      <c r="HN14218" s="341"/>
    </row>
    <row r="14219" spans="220:222" x14ac:dyDescent="0.3">
      <c r="HL14219" s="341"/>
      <c r="HM14219" s="341"/>
      <c r="HN14219" s="341"/>
    </row>
    <row r="14220" spans="220:222" x14ac:dyDescent="0.3">
      <c r="HL14220" s="341"/>
      <c r="HM14220" s="341"/>
      <c r="HN14220" s="341"/>
    </row>
    <row r="14221" spans="220:222" x14ac:dyDescent="0.3">
      <c r="HL14221" s="341"/>
      <c r="HM14221" s="341"/>
      <c r="HN14221" s="341"/>
    </row>
    <row r="14222" spans="220:222" x14ac:dyDescent="0.3">
      <c r="HL14222" s="341"/>
      <c r="HM14222" s="341"/>
      <c r="HN14222" s="341"/>
    </row>
    <row r="14223" spans="220:222" x14ac:dyDescent="0.3">
      <c r="HL14223" s="341"/>
      <c r="HM14223" s="341"/>
      <c r="HN14223" s="341"/>
    </row>
    <row r="14224" spans="220:222" x14ac:dyDescent="0.3">
      <c r="HL14224" s="341"/>
      <c r="HM14224" s="341"/>
      <c r="HN14224" s="341"/>
    </row>
    <row r="14225" spans="220:222" x14ac:dyDescent="0.3">
      <c r="HL14225" s="341"/>
      <c r="HM14225" s="341"/>
      <c r="HN14225" s="341"/>
    </row>
    <row r="14226" spans="220:222" x14ac:dyDescent="0.3">
      <c r="HL14226" s="341"/>
      <c r="HM14226" s="341"/>
      <c r="HN14226" s="341"/>
    </row>
    <row r="14227" spans="220:222" x14ac:dyDescent="0.3">
      <c r="HL14227" s="341"/>
      <c r="HM14227" s="341"/>
      <c r="HN14227" s="341"/>
    </row>
    <row r="14228" spans="220:222" x14ac:dyDescent="0.3">
      <c r="HL14228" s="341"/>
      <c r="HM14228" s="341"/>
      <c r="HN14228" s="341"/>
    </row>
    <row r="14229" spans="220:222" x14ac:dyDescent="0.3">
      <c r="HL14229" s="341"/>
      <c r="HM14229" s="341"/>
      <c r="HN14229" s="341"/>
    </row>
    <row r="14230" spans="220:222" x14ac:dyDescent="0.3">
      <c r="HL14230" s="341"/>
      <c r="HM14230" s="341"/>
      <c r="HN14230" s="341"/>
    </row>
    <row r="14231" spans="220:222" x14ac:dyDescent="0.3">
      <c r="HL14231" s="341"/>
      <c r="HM14231" s="341"/>
      <c r="HN14231" s="341"/>
    </row>
    <row r="14232" spans="220:222" x14ac:dyDescent="0.3">
      <c r="HL14232" s="341"/>
      <c r="HM14232" s="341"/>
      <c r="HN14232" s="341"/>
    </row>
    <row r="14233" spans="220:222" x14ac:dyDescent="0.3">
      <c r="HL14233" s="341"/>
      <c r="HM14233" s="341"/>
      <c r="HN14233" s="341"/>
    </row>
    <row r="14234" spans="220:222" x14ac:dyDescent="0.3">
      <c r="HL14234" s="341"/>
      <c r="HM14234" s="341"/>
      <c r="HN14234" s="341"/>
    </row>
    <row r="14235" spans="220:222" x14ac:dyDescent="0.3">
      <c r="HL14235" s="341"/>
      <c r="HM14235" s="341"/>
      <c r="HN14235" s="341"/>
    </row>
    <row r="14236" spans="220:222" x14ac:dyDescent="0.3">
      <c r="HL14236" s="341"/>
      <c r="HM14236" s="341"/>
      <c r="HN14236" s="341"/>
    </row>
    <row r="14237" spans="220:222" x14ac:dyDescent="0.3">
      <c r="HL14237" s="341"/>
      <c r="HM14237" s="341"/>
      <c r="HN14237" s="341"/>
    </row>
    <row r="14238" spans="220:222" x14ac:dyDescent="0.3">
      <c r="HL14238" s="341"/>
      <c r="HM14238" s="341"/>
      <c r="HN14238" s="341"/>
    </row>
    <row r="14239" spans="220:222" x14ac:dyDescent="0.3">
      <c r="HL14239" s="341"/>
      <c r="HM14239" s="341"/>
      <c r="HN14239" s="341"/>
    </row>
    <row r="14240" spans="220:222" x14ac:dyDescent="0.3">
      <c r="HL14240" s="341"/>
      <c r="HM14240" s="341"/>
      <c r="HN14240" s="341"/>
    </row>
    <row r="14241" spans="220:222" x14ac:dyDescent="0.3">
      <c r="HL14241" s="341"/>
      <c r="HM14241" s="341"/>
      <c r="HN14241" s="341"/>
    </row>
    <row r="14242" spans="220:222" x14ac:dyDescent="0.3">
      <c r="HL14242" s="341"/>
      <c r="HM14242" s="341"/>
      <c r="HN14242" s="341"/>
    </row>
    <row r="14243" spans="220:222" x14ac:dyDescent="0.3">
      <c r="HL14243" s="341"/>
      <c r="HM14243" s="341"/>
      <c r="HN14243" s="341"/>
    </row>
    <row r="14244" spans="220:222" x14ac:dyDescent="0.3">
      <c r="HL14244" s="341"/>
      <c r="HM14244" s="341"/>
      <c r="HN14244" s="341"/>
    </row>
    <row r="14245" spans="220:222" x14ac:dyDescent="0.3">
      <c r="HL14245" s="341"/>
      <c r="HM14245" s="341"/>
      <c r="HN14245" s="341"/>
    </row>
    <row r="14246" spans="220:222" x14ac:dyDescent="0.3">
      <c r="HL14246" s="341"/>
      <c r="HM14246" s="341"/>
      <c r="HN14246" s="341"/>
    </row>
    <row r="14247" spans="220:222" x14ac:dyDescent="0.3">
      <c r="HL14247" s="341"/>
      <c r="HM14247" s="341"/>
      <c r="HN14247" s="341"/>
    </row>
    <row r="14248" spans="220:222" x14ac:dyDescent="0.3">
      <c r="HL14248" s="341"/>
      <c r="HM14248" s="341"/>
      <c r="HN14248" s="341"/>
    </row>
    <row r="14249" spans="220:222" x14ac:dyDescent="0.3">
      <c r="HL14249" s="341"/>
      <c r="HM14249" s="341"/>
      <c r="HN14249" s="341"/>
    </row>
    <row r="14250" spans="220:222" x14ac:dyDescent="0.3">
      <c r="HL14250" s="341"/>
      <c r="HM14250" s="341"/>
      <c r="HN14250" s="341"/>
    </row>
    <row r="14251" spans="220:222" x14ac:dyDescent="0.3">
      <c r="HL14251" s="341"/>
      <c r="HM14251" s="341"/>
      <c r="HN14251" s="341"/>
    </row>
    <row r="14252" spans="220:222" x14ac:dyDescent="0.3">
      <c r="HL14252" s="341"/>
      <c r="HM14252" s="341"/>
      <c r="HN14252" s="341"/>
    </row>
    <row r="14253" spans="220:222" x14ac:dyDescent="0.3">
      <c r="HL14253" s="341"/>
      <c r="HM14253" s="341"/>
      <c r="HN14253" s="341"/>
    </row>
    <row r="14254" spans="220:222" x14ac:dyDescent="0.3">
      <c r="HL14254" s="341"/>
      <c r="HM14254" s="341"/>
      <c r="HN14254" s="341"/>
    </row>
    <row r="14255" spans="220:222" x14ac:dyDescent="0.3">
      <c r="HL14255" s="341"/>
      <c r="HM14255" s="341"/>
      <c r="HN14255" s="341"/>
    </row>
    <row r="14256" spans="220:222" x14ac:dyDescent="0.3">
      <c r="HL14256" s="341"/>
      <c r="HM14256" s="341"/>
      <c r="HN14256" s="341"/>
    </row>
    <row r="14257" spans="220:222" x14ac:dyDescent="0.3">
      <c r="HL14257" s="341"/>
      <c r="HM14257" s="341"/>
      <c r="HN14257" s="341"/>
    </row>
    <row r="14258" spans="220:222" x14ac:dyDescent="0.3">
      <c r="HL14258" s="341"/>
      <c r="HM14258" s="341"/>
      <c r="HN14258" s="341"/>
    </row>
    <row r="14259" spans="220:222" x14ac:dyDescent="0.3">
      <c r="HL14259" s="341"/>
      <c r="HM14259" s="341"/>
      <c r="HN14259" s="341"/>
    </row>
    <row r="14260" spans="220:222" x14ac:dyDescent="0.3">
      <c r="HL14260" s="341"/>
      <c r="HM14260" s="341"/>
      <c r="HN14260" s="341"/>
    </row>
    <row r="14261" spans="220:222" x14ac:dyDescent="0.3">
      <c r="HL14261" s="341"/>
      <c r="HM14261" s="341"/>
      <c r="HN14261" s="341"/>
    </row>
    <row r="14262" spans="220:222" x14ac:dyDescent="0.3">
      <c r="HL14262" s="341"/>
      <c r="HM14262" s="341"/>
      <c r="HN14262" s="341"/>
    </row>
    <row r="14263" spans="220:222" x14ac:dyDescent="0.3">
      <c r="HL14263" s="341"/>
      <c r="HM14263" s="341"/>
      <c r="HN14263" s="341"/>
    </row>
    <row r="14264" spans="220:222" x14ac:dyDescent="0.3">
      <c r="HL14264" s="341"/>
      <c r="HM14264" s="341"/>
      <c r="HN14264" s="341"/>
    </row>
    <row r="14265" spans="220:222" x14ac:dyDescent="0.3">
      <c r="HL14265" s="341"/>
      <c r="HM14265" s="341"/>
      <c r="HN14265" s="341"/>
    </row>
    <row r="14266" spans="220:222" x14ac:dyDescent="0.3">
      <c r="HL14266" s="341"/>
      <c r="HM14266" s="341"/>
      <c r="HN14266" s="341"/>
    </row>
    <row r="14267" spans="220:222" x14ac:dyDescent="0.3">
      <c r="HL14267" s="341"/>
      <c r="HM14267" s="341"/>
      <c r="HN14267" s="341"/>
    </row>
    <row r="14268" spans="220:222" x14ac:dyDescent="0.3">
      <c r="HL14268" s="341"/>
      <c r="HM14268" s="341"/>
      <c r="HN14268" s="341"/>
    </row>
    <row r="14269" spans="220:222" x14ac:dyDescent="0.3">
      <c r="HL14269" s="341"/>
      <c r="HM14269" s="341"/>
      <c r="HN14269" s="341"/>
    </row>
    <row r="14270" spans="220:222" x14ac:dyDescent="0.3">
      <c r="HL14270" s="341"/>
      <c r="HM14270" s="341"/>
      <c r="HN14270" s="341"/>
    </row>
    <row r="14271" spans="220:222" x14ac:dyDescent="0.3">
      <c r="HL14271" s="341"/>
      <c r="HM14271" s="341"/>
      <c r="HN14271" s="341"/>
    </row>
    <row r="14272" spans="220:222" x14ac:dyDescent="0.3">
      <c r="HL14272" s="341"/>
      <c r="HM14272" s="341"/>
      <c r="HN14272" s="341"/>
    </row>
    <row r="14273" spans="220:222" x14ac:dyDescent="0.3">
      <c r="HL14273" s="341"/>
      <c r="HM14273" s="341"/>
      <c r="HN14273" s="341"/>
    </row>
    <row r="14274" spans="220:222" x14ac:dyDescent="0.3">
      <c r="HL14274" s="341"/>
      <c r="HM14274" s="341"/>
      <c r="HN14274" s="341"/>
    </row>
    <row r="14275" spans="220:222" x14ac:dyDescent="0.3">
      <c r="HL14275" s="341"/>
      <c r="HM14275" s="341"/>
      <c r="HN14275" s="341"/>
    </row>
    <row r="14276" spans="220:222" x14ac:dyDescent="0.3">
      <c r="HL14276" s="341"/>
      <c r="HM14276" s="341"/>
      <c r="HN14276" s="341"/>
    </row>
    <row r="14277" spans="220:222" x14ac:dyDescent="0.3">
      <c r="HL14277" s="341"/>
      <c r="HM14277" s="341"/>
      <c r="HN14277" s="341"/>
    </row>
    <row r="14278" spans="220:222" x14ac:dyDescent="0.3">
      <c r="HL14278" s="341"/>
      <c r="HM14278" s="341"/>
      <c r="HN14278" s="341"/>
    </row>
    <row r="14279" spans="220:222" x14ac:dyDescent="0.3">
      <c r="HL14279" s="341"/>
      <c r="HM14279" s="341"/>
      <c r="HN14279" s="341"/>
    </row>
    <row r="14280" spans="220:222" x14ac:dyDescent="0.3">
      <c r="HL14280" s="341"/>
      <c r="HM14280" s="341"/>
      <c r="HN14280" s="341"/>
    </row>
    <row r="14281" spans="220:222" x14ac:dyDescent="0.3">
      <c r="HL14281" s="341"/>
      <c r="HM14281" s="341"/>
      <c r="HN14281" s="341"/>
    </row>
    <row r="14282" spans="220:222" x14ac:dyDescent="0.3">
      <c r="HL14282" s="341"/>
      <c r="HM14282" s="341"/>
      <c r="HN14282" s="341"/>
    </row>
    <row r="14283" spans="220:222" x14ac:dyDescent="0.3">
      <c r="HL14283" s="341"/>
      <c r="HM14283" s="341"/>
      <c r="HN14283" s="341"/>
    </row>
    <row r="14284" spans="220:222" x14ac:dyDescent="0.3">
      <c r="HL14284" s="341"/>
      <c r="HM14284" s="341"/>
      <c r="HN14284" s="341"/>
    </row>
    <row r="14285" spans="220:222" x14ac:dyDescent="0.3">
      <c r="HL14285" s="341"/>
      <c r="HM14285" s="341"/>
      <c r="HN14285" s="341"/>
    </row>
    <row r="14286" spans="220:222" x14ac:dyDescent="0.3">
      <c r="HL14286" s="341"/>
      <c r="HM14286" s="341"/>
      <c r="HN14286" s="341"/>
    </row>
    <row r="14287" spans="220:222" x14ac:dyDescent="0.3">
      <c r="HL14287" s="341"/>
      <c r="HM14287" s="341"/>
      <c r="HN14287" s="341"/>
    </row>
    <row r="14288" spans="220:222" x14ac:dyDescent="0.3">
      <c r="HL14288" s="341"/>
      <c r="HM14288" s="341"/>
      <c r="HN14288" s="341"/>
    </row>
    <row r="14289" spans="220:222" x14ac:dyDescent="0.3">
      <c r="HL14289" s="341"/>
      <c r="HM14289" s="341"/>
      <c r="HN14289" s="341"/>
    </row>
    <row r="14290" spans="220:222" x14ac:dyDescent="0.3">
      <c r="HL14290" s="341"/>
      <c r="HM14290" s="341"/>
      <c r="HN14290" s="341"/>
    </row>
    <row r="14291" spans="220:222" x14ac:dyDescent="0.3">
      <c r="HL14291" s="341"/>
      <c r="HM14291" s="341"/>
      <c r="HN14291" s="341"/>
    </row>
    <row r="14292" spans="220:222" x14ac:dyDescent="0.3">
      <c r="HL14292" s="341"/>
      <c r="HM14292" s="341"/>
      <c r="HN14292" s="341"/>
    </row>
    <row r="14293" spans="220:222" x14ac:dyDescent="0.3">
      <c r="HL14293" s="341"/>
      <c r="HM14293" s="341"/>
      <c r="HN14293" s="341"/>
    </row>
    <row r="14294" spans="220:222" x14ac:dyDescent="0.3">
      <c r="HL14294" s="341"/>
      <c r="HM14294" s="341"/>
      <c r="HN14294" s="341"/>
    </row>
    <row r="14295" spans="220:222" x14ac:dyDescent="0.3">
      <c r="HL14295" s="341"/>
      <c r="HM14295" s="341"/>
      <c r="HN14295" s="341"/>
    </row>
    <row r="14296" spans="220:222" x14ac:dyDescent="0.3">
      <c r="HL14296" s="341"/>
      <c r="HM14296" s="341"/>
      <c r="HN14296" s="341"/>
    </row>
    <row r="14297" spans="220:222" x14ac:dyDescent="0.3">
      <c r="HL14297" s="341"/>
      <c r="HM14297" s="341"/>
      <c r="HN14297" s="341"/>
    </row>
    <row r="14298" spans="220:222" x14ac:dyDescent="0.3">
      <c r="HL14298" s="341"/>
      <c r="HM14298" s="341"/>
      <c r="HN14298" s="341"/>
    </row>
    <row r="14299" spans="220:222" x14ac:dyDescent="0.3">
      <c r="HL14299" s="341"/>
      <c r="HM14299" s="341"/>
      <c r="HN14299" s="341"/>
    </row>
    <row r="14300" spans="220:222" x14ac:dyDescent="0.3">
      <c r="HL14300" s="341"/>
      <c r="HM14300" s="341"/>
      <c r="HN14300" s="341"/>
    </row>
    <row r="14301" spans="220:222" x14ac:dyDescent="0.3">
      <c r="HL14301" s="341"/>
      <c r="HM14301" s="341"/>
      <c r="HN14301" s="341"/>
    </row>
    <row r="14302" spans="220:222" x14ac:dyDescent="0.3">
      <c r="HL14302" s="341"/>
      <c r="HM14302" s="341"/>
      <c r="HN14302" s="341"/>
    </row>
    <row r="14303" spans="220:222" x14ac:dyDescent="0.3">
      <c r="HL14303" s="341"/>
      <c r="HM14303" s="341"/>
      <c r="HN14303" s="341"/>
    </row>
    <row r="14304" spans="220:222" x14ac:dyDescent="0.3">
      <c r="HL14304" s="341"/>
      <c r="HM14304" s="341"/>
      <c r="HN14304" s="341"/>
    </row>
    <row r="14305" spans="220:222" x14ac:dyDescent="0.3">
      <c r="HL14305" s="341"/>
      <c r="HM14305" s="341"/>
      <c r="HN14305" s="341"/>
    </row>
    <row r="14306" spans="220:222" x14ac:dyDescent="0.3">
      <c r="HL14306" s="341"/>
      <c r="HM14306" s="341"/>
      <c r="HN14306" s="341"/>
    </row>
    <row r="14307" spans="220:222" x14ac:dyDescent="0.3">
      <c r="HL14307" s="341"/>
      <c r="HM14307" s="341"/>
      <c r="HN14307" s="341"/>
    </row>
    <row r="14308" spans="220:222" x14ac:dyDescent="0.3">
      <c r="HL14308" s="341"/>
      <c r="HM14308" s="341"/>
      <c r="HN14308" s="341"/>
    </row>
    <row r="14309" spans="220:222" x14ac:dyDescent="0.3">
      <c r="HL14309" s="341"/>
      <c r="HM14309" s="341"/>
      <c r="HN14309" s="341"/>
    </row>
    <row r="14310" spans="220:222" x14ac:dyDescent="0.3">
      <c r="HL14310" s="341"/>
      <c r="HM14310" s="341"/>
      <c r="HN14310" s="341"/>
    </row>
    <row r="14311" spans="220:222" x14ac:dyDescent="0.3">
      <c r="HL14311" s="341"/>
      <c r="HM14311" s="341"/>
      <c r="HN14311" s="341"/>
    </row>
    <row r="14312" spans="220:222" x14ac:dyDescent="0.3">
      <c r="HL14312" s="341"/>
      <c r="HM14312" s="341"/>
      <c r="HN14312" s="341"/>
    </row>
    <row r="14313" spans="220:222" x14ac:dyDescent="0.3">
      <c r="HL14313" s="341"/>
      <c r="HM14313" s="341"/>
      <c r="HN14313" s="341"/>
    </row>
    <row r="14314" spans="220:222" x14ac:dyDescent="0.3">
      <c r="HL14314" s="341"/>
      <c r="HM14314" s="341"/>
      <c r="HN14314" s="341"/>
    </row>
    <row r="14315" spans="220:222" x14ac:dyDescent="0.3">
      <c r="HL14315" s="341"/>
      <c r="HM14315" s="341"/>
      <c r="HN14315" s="341"/>
    </row>
    <row r="14316" spans="220:222" x14ac:dyDescent="0.3">
      <c r="HL14316" s="341"/>
      <c r="HM14316" s="341"/>
      <c r="HN14316" s="341"/>
    </row>
    <row r="14317" spans="220:222" x14ac:dyDescent="0.3">
      <c r="HL14317" s="341"/>
      <c r="HM14317" s="341"/>
      <c r="HN14317" s="341"/>
    </row>
    <row r="14318" spans="220:222" x14ac:dyDescent="0.3">
      <c r="HL14318" s="341"/>
      <c r="HM14318" s="341"/>
      <c r="HN14318" s="341"/>
    </row>
    <row r="14319" spans="220:222" x14ac:dyDescent="0.3">
      <c r="HL14319" s="341"/>
      <c r="HM14319" s="341"/>
      <c r="HN14319" s="341"/>
    </row>
    <row r="14320" spans="220:222" x14ac:dyDescent="0.3">
      <c r="HL14320" s="341"/>
      <c r="HM14320" s="341"/>
      <c r="HN14320" s="341"/>
    </row>
    <row r="14321" spans="220:222" x14ac:dyDescent="0.3">
      <c r="HL14321" s="341"/>
      <c r="HM14321" s="341"/>
      <c r="HN14321" s="341"/>
    </row>
    <row r="14322" spans="220:222" x14ac:dyDescent="0.3">
      <c r="HL14322" s="341"/>
      <c r="HM14322" s="341"/>
      <c r="HN14322" s="341"/>
    </row>
    <row r="14323" spans="220:222" x14ac:dyDescent="0.3">
      <c r="HL14323" s="341"/>
      <c r="HM14323" s="341"/>
      <c r="HN14323" s="341"/>
    </row>
    <row r="14324" spans="220:222" x14ac:dyDescent="0.3">
      <c r="HL14324" s="341"/>
      <c r="HM14324" s="341"/>
      <c r="HN14324" s="341"/>
    </row>
    <row r="14325" spans="220:222" x14ac:dyDescent="0.3">
      <c r="HL14325" s="341"/>
      <c r="HM14325" s="341"/>
      <c r="HN14325" s="341"/>
    </row>
    <row r="14326" spans="220:222" x14ac:dyDescent="0.3">
      <c r="HL14326" s="341"/>
      <c r="HM14326" s="341"/>
      <c r="HN14326" s="341"/>
    </row>
    <row r="14327" spans="220:222" x14ac:dyDescent="0.3">
      <c r="HL14327" s="341"/>
      <c r="HM14327" s="341"/>
      <c r="HN14327" s="341"/>
    </row>
    <row r="14328" spans="220:222" x14ac:dyDescent="0.3">
      <c r="HL14328" s="341"/>
      <c r="HM14328" s="341"/>
      <c r="HN14328" s="341"/>
    </row>
    <row r="14329" spans="220:222" x14ac:dyDescent="0.3">
      <c r="HL14329" s="341"/>
      <c r="HM14329" s="341"/>
      <c r="HN14329" s="341"/>
    </row>
    <row r="14330" spans="220:222" x14ac:dyDescent="0.3">
      <c r="HL14330" s="341"/>
      <c r="HM14330" s="341"/>
      <c r="HN14330" s="341"/>
    </row>
    <row r="14331" spans="220:222" x14ac:dyDescent="0.3">
      <c r="HL14331" s="341"/>
      <c r="HM14331" s="341"/>
      <c r="HN14331" s="341"/>
    </row>
    <row r="14332" spans="220:222" x14ac:dyDescent="0.3">
      <c r="HL14332" s="341"/>
      <c r="HM14332" s="341"/>
      <c r="HN14332" s="341"/>
    </row>
    <row r="14333" spans="220:222" x14ac:dyDescent="0.3">
      <c r="HL14333" s="341"/>
      <c r="HM14333" s="341"/>
      <c r="HN14333" s="341"/>
    </row>
    <row r="14334" spans="220:222" x14ac:dyDescent="0.3">
      <c r="HL14334" s="341"/>
      <c r="HM14334" s="341"/>
      <c r="HN14334" s="341"/>
    </row>
    <row r="14335" spans="220:222" x14ac:dyDescent="0.3">
      <c r="HL14335" s="341"/>
      <c r="HM14335" s="341"/>
      <c r="HN14335" s="341"/>
    </row>
    <row r="14336" spans="220:222" x14ac:dyDescent="0.3">
      <c r="HL14336" s="341"/>
      <c r="HM14336" s="341"/>
      <c r="HN14336" s="341"/>
    </row>
    <row r="14337" spans="220:222" x14ac:dyDescent="0.3">
      <c r="HL14337" s="341"/>
      <c r="HM14337" s="341"/>
      <c r="HN14337" s="341"/>
    </row>
    <row r="14338" spans="220:222" x14ac:dyDescent="0.3">
      <c r="HL14338" s="341"/>
      <c r="HM14338" s="341"/>
      <c r="HN14338" s="341"/>
    </row>
    <row r="14339" spans="220:222" x14ac:dyDescent="0.3">
      <c r="HL14339" s="341"/>
      <c r="HM14339" s="341"/>
      <c r="HN14339" s="341"/>
    </row>
    <row r="14340" spans="220:222" x14ac:dyDescent="0.3">
      <c r="HL14340" s="341"/>
      <c r="HM14340" s="341"/>
      <c r="HN14340" s="341"/>
    </row>
    <row r="14341" spans="220:222" x14ac:dyDescent="0.3">
      <c r="HL14341" s="341"/>
      <c r="HM14341" s="341"/>
      <c r="HN14341" s="341"/>
    </row>
    <row r="14342" spans="220:222" x14ac:dyDescent="0.3">
      <c r="HL14342" s="341"/>
      <c r="HM14342" s="341"/>
      <c r="HN14342" s="341"/>
    </row>
    <row r="14343" spans="220:222" x14ac:dyDescent="0.3">
      <c r="HL14343" s="341"/>
      <c r="HM14343" s="341"/>
      <c r="HN14343" s="341"/>
    </row>
    <row r="14344" spans="220:222" x14ac:dyDescent="0.3">
      <c r="HL14344" s="341"/>
      <c r="HM14344" s="341"/>
      <c r="HN14344" s="341"/>
    </row>
    <row r="14345" spans="220:222" x14ac:dyDescent="0.3">
      <c r="HL14345" s="341"/>
      <c r="HM14345" s="341"/>
      <c r="HN14345" s="341"/>
    </row>
    <row r="14346" spans="220:222" x14ac:dyDescent="0.3">
      <c r="HL14346" s="341"/>
      <c r="HM14346" s="341"/>
      <c r="HN14346" s="341"/>
    </row>
    <row r="14347" spans="220:222" x14ac:dyDescent="0.3">
      <c r="HL14347" s="341"/>
      <c r="HM14347" s="341"/>
      <c r="HN14347" s="341"/>
    </row>
    <row r="14348" spans="220:222" x14ac:dyDescent="0.3">
      <c r="HL14348" s="341"/>
      <c r="HM14348" s="341"/>
      <c r="HN14348" s="341"/>
    </row>
    <row r="14349" spans="220:222" x14ac:dyDescent="0.3">
      <c r="HL14349" s="341"/>
      <c r="HM14349" s="341"/>
      <c r="HN14349" s="341"/>
    </row>
    <row r="14350" spans="220:222" x14ac:dyDescent="0.3">
      <c r="HL14350" s="341"/>
      <c r="HM14350" s="341"/>
      <c r="HN14350" s="341"/>
    </row>
    <row r="14351" spans="220:222" x14ac:dyDescent="0.3">
      <c r="HL14351" s="341"/>
      <c r="HM14351" s="341"/>
      <c r="HN14351" s="341"/>
    </row>
    <row r="14352" spans="220:222" x14ac:dyDescent="0.3">
      <c r="HL14352" s="341"/>
      <c r="HM14352" s="341"/>
      <c r="HN14352" s="341"/>
    </row>
    <row r="14353" spans="220:222" x14ac:dyDescent="0.3">
      <c r="HL14353" s="341"/>
      <c r="HM14353" s="341"/>
      <c r="HN14353" s="341"/>
    </row>
    <row r="14354" spans="220:222" x14ac:dyDescent="0.3">
      <c r="HL14354" s="341"/>
      <c r="HM14354" s="341"/>
      <c r="HN14354" s="341"/>
    </row>
    <row r="14355" spans="220:222" x14ac:dyDescent="0.3">
      <c r="HL14355" s="341"/>
      <c r="HM14355" s="341"/>
      <c r="HN14355" s="341"/>
    </row>
    <row r="14356" spans="220:222" x14ac:dyDescent="0.3">
      <c r="HL14356" s="341"/>
      <c r="HM14356" s="341"/>
      <c r="HN14356" s="341"/>
    </row>
    <row r="14357" spans="220:222" x14ac:dyDescent="0.3">
      <c r="HL14357" s="341"/>
      <c r="HM14357" s="341"/>
      <c r="HN14357" s="341"/>
    </row>
    <row r="14358" spans="220:222" x14ac:dyDescent="0.3">
      <c r="HL14358" s="341"/>
      <c r="HM14358" s="341"/>
      <c r="HN14358" s="341"/>
    </row>
    <row r="14359" spans="220:222" x14ac:dyDescent="0.3">
      <c r="HL14359" s="341"/>
      <c r="HM14359" s="341"/>
      <c r="HN14359" s="341"/>
    </row>
    <row r="14360" spans="220:222" x14ac:dyDescent="0.3">
      <c r="HL14360" s="341"/>
      <c r="HM14360" s="341"/>
      <c r="HN14360" s="341"/>
    </row>
    <row r="14361" spans="220:222" x14ac:dyDescent="0.3">
      <c r="HL14361" s="341"/>
      <c r="HM14361" s="341"/>
      <c r="HN14361" s="341"/>
    </row>
    <row r="14362" spans="220:222" x14ac:dyDescent="0.3">
      <c r="HL14362" s="341"/>
      <c r="HM14362" s="341"/>
      <c r="HN14362" s="341"/>
    </row>
    <row r="14363" spans="220:222" x14ac:dyDescent="0.3">
      <c r="HL14363" s="341"/>
      <c r="HM14363" s="341"/>
      <c r="HN14363" s="341"/>
    </row>
    <row r="14364" spans="220:222" x14ac:dyDescent="0.3">
      <c r="HL14364" s="341"/>
      <c r="HM14364" s="341"/>
      <c r="HN14364" s="341"/>
    </row>
    <row r="14365" spans="220:222" x14ac:dyDescent="0.3">
      <c r="HL14365" s="341"/>
      <c r="HM14365" s="341"/>
      <c r="HN14365" s="341"/>
    </row>
    <row r="14366" spans="220:222" x14ac:dyDescent="0.3">
      <c r="HL14366" s="341"/>
      <c r="HM14366" s="341"/>
      <c r="HN14366" s="341"/>
    </row>
    <row r="14367" spans="220:222" x14ac:dyDescent="0.3">
      <c r="HL14367" s="341"/>
      <c r="HM14367" s="341"/>
      <c r="HN14367" s="341"/>
    </row>
    <row r="14368" spans="220:222" x14ac:dyDescent="0.3">
      <c r="HL14368" s="341"/>
      <c r="HM14368" s="341"/>
      <c r="HN14368" s="341"/>
    </row>
    <row r="14369" spans="220:222" x14ac:dyDescent="0.3">
      <c r="HL14369" s="341"/>
      <c r="HM14369" s="341"/>
      <c r="HN14369" s="341"/>
    </row>
    <row r="14370" spans="220:222" x14ac:dyDescent="0.3">
      <c r="HL14370" s="341"/>
      <c r="HM14370" s="341"/>
      <c r="HN14370" s="341"/>
    </row>
    <row r="14371" spans="220:222" x14ac:dyDescent="0.3">
      <c r="HL14371" s="341"/>
      <c r="HM14371" s="341"/>
      <c r="HN14371" s="341"/>
    </row>
    <row r="14372" spans="220:222" x14ac:dyDescent="0.3">
      <c r="HL14372" s="341"/>
      <c r="HM14372" s="341"/>
      <c r="HN14372" s="341"/>
    </row>
    <row r="14373" spans="220:222" x14ac:dyDescent="0.3">
      <c r="HL14373" s="341"/>
      <c r="HM14373" s="341"/>
      <c r="HN14373" s="341"/>
    </row>
    <row r="14374" spans="220:222" x14ac:dyDescent="0.3">
      <c r="HL14374" s="341"/>
      <c r="HM14374" s="341"/>
      <c r="HN14374" s="341"/>
    </row>
    <row r="14375" spans="220:222" x14ac:dyDescent="0.3">
      <c r="HL14375" s="341"/>
      <c r="HM14375" s="341"/>
      <c r="HN14375" s="341"/>
    </row>
    <row r="14376" spans="220:222" x14ac:dyDescent="0.3">
      <c r="HL14376" s="341"/>
      <c r="HM14376" s="341"/>
      <c r="HN14376" s="341"/>
    </row>
    <row r="14377" spans="220:222" x14ac:dyDescent="0.3">
      <c r="HL14377" s="341"/>
      <c r="HM14377" s="341"/>
      <c r="HN14377" s="341"/>
    </row>
    <row r="14378" spans="220:222" x14ac:dyDescent="0.3">
      <c r="HL14378" s="341"/>
      <c r="HM14378" s="341"/>
      <c r="HN14378" s="341"/>
    </row>
    <row r="14379" spans="220:222" x14ac:dyDescent="0.3">
      <c r="HL14379" s="341"/>
      <c r="HM14379" s="341"/>
      <c r="HN14379" s="341"/>
    </row>
    <row r="14380" spans="220:222" x14ac:dyDescent="0.3">
      <c r="HL14380" s="341"/>
      <c r="HM14380" s="341"/>
      <c r="HN14380" s="341"/>
    </row>
    <row r="14381" spans="220:222" x14ac:dyDescent="0.3">
      <c r="HL14381" s="341"/>
      <c r="HM14381" s="341"/>
      <c r="HN14381" s="341"/>
    </row>
    <row r="14382" spans="220:222" x14ac:dyDescent="0.3">
      <c r="HL14382" s="341"/>
      <c r="HM14382" s="341"/>
      <c r="HN14382" s="341"/>
    </row>
    <row r="14383" spans="220:222" x14ac:dyDescent="0.3">
      <c r="HL14383" s="341"/>
      <c r="HM14383" s="341"/>
      <c r="HN14383" s="341"/>
    </row>
    <row r="14384" spans="220:222" x14ac:dyDescent="0.3">
      <c r="HL14384" s="341"/>
      <c r="HM14384" s="341"/>
      <c r="HN14384" s="341"/>
    </row>
    <row r="14385" spans="220:222" x14ac:dyDescent="0.3">
      <c r="HL14385" s="341"/>
      <c r="HM14385" s="341"/>
      <c r="HN14385" s="341"/>
    </row>
    <row r="14386" spans="220:222" x14ac:dyDescent="0.3">
      <c r="HL14386" s="341"/>
      <c r="HM14386" s="341"/>
      <c r="HN14386" s="341"/>
    </row>
    <row r="14387" spans="220:222" x14ac:dyDescent="0.3">
      <c r="HL14387" s="341"/>
      <c r="HM14387" s="341"/>
      <c r="HN14387" s="341"/>
    </row>
    <row r="14388" spans="220:222" x14ac:dyDescent="0.3">
      <c r="HL14388" s="341"/>
      <c r="HM14388" s="341"/>
      <c r="HN14388" s="341"/>
    </row>
    <row r="14389" spans="220:222" x14ac:dyDescent="0.3">
      <c r="HL14389" s="341"/>
      <c r="HM14389" s="341"/>
      <c r="HN14389" s="341"/>
    </row>
    <row r="14390" spans="220:222" x14ac:dyDescent="0.3">
      <c r="HL14390" s="341"/>
      <c r="HM14390" s="341"/>
      <c r="HN14390" s="341"/>
    </row>
    <row r="14391" spans="220:222" x14ac:dyDescent="0.3">
      <c r="HL14391" s="341"/>
      <c r="HM14391" s="341"/>
      <c r="HN14391" s="341"/>
    </row>
    <row r="14392" spans="220:222" x14ac:dyDescent="0.3">
      <c r="HL14392" s="341"/>
      <c r="HM14392" s="341"/>
      <c r="HN14392" s="341"/>
    </row>
    <row r="14393" spans="220:222" x14ac:dyDescent="0.3">
      <c r="HL14393" s="341"/>
      <c r="HM14393" s="341"/>
      <c r="HN14393" s="341"/>
    </row>
    <row r="14394" spans="220:222" x14ac:dyDescent="0.3">
      <c r="HL14394" s="341"/>
      <c r="HM14394" s="341"/>
      <c r="HN14394" s="341"/>
    </row>
    <row r="14395" spans="220:222" x14ac:dyDescent="0.3">
      <c r="HL14395" s="341"/>
      <c r="HM14395" s="341"/>
      <c r="HN14395" s="341"/>
    </row>
    <row r="14396" spans="220:222" x14ac:dyDescent="0.3">
      <c r="HL14396" s="341"/>
      <c r="HM14396" s="341"/>
      <c r="HN14396" s="341"/>
    </row>
    <row r="14397" spans="220:222" x14ac:dyDescent="0.3">
      <c r="HL14397" s="341"/>
      <c r="HM14397" s="341"/>
      <c r="HN14397" s="341"/>
    </row>
    <row r="14398" spans="220:222" x14ac:dyDescent="0.3">
      <c r="HL14398" s="341"/>
      <c r="HM14398" s="341"/>
      <c r="HN14398" s="341"/>
    </row>
    <row r="14399" spans="220:222" x14ac:dyDescent="0.3">
      <c r="HL14399" s="341"/>
      <c r="HM14399" s="341"/>
      <c r="HN14399" s="341"/>
    </row>
    <row r="14400" spans="220:222" x14ac:dyDescent="0.3">
      <c r="HL14400" s="341"/>
      <c r="HM14400" s="341"/>
      <c r="HN14400" s="341"/>
    </row>
    <row r="14401" spans="220:222" x14ac:dyDescent="0.3">
      <c r="HL14401" s="341"/>
      <c r="HM14401" s="341"/>
      <c r="HN14401" s="341"/>
    </row>
    <row r="14402" spans="220:222" x14ac:dyDescent="0.3">
      <c r="HL14402" s="341"/>
      <c r="HM14402" s="341"/>
      <c r="HN14402" s="341"/>
    </row>
    <row r="14403" spans="220:222" x14ac:dyDescent="0.3">
      <c r="HL14403" s="341"/>
      <c r="HM14403" s="341"/>
      <c r="HN14403" s="341"/>
    </row>
    <row r="14404" spans="220:222" x14ac:dyDescent="0.3">
      <c r="HL14404" s="341"/>
      <c r="HM14404" s="341"/>
      <c r="HN14404" s="341"/>
    </row>
    <row r="14405" spans="220:222" x14ac:dyDescent="0.3">
      <c r="HL14405" s="341"/>
      <c r="HM14405" s="341"/>
      <c r="HN14405" s="341"/>
    </row>
    <row r="14406" spans="220:222" x14ac:dyDescent="0.3">
      <c r="HL14406" s="341"/>
      <c r="HM14406" s="341"/>
      <c r="HN14406" s="341"/>
    </row>
    <row r="14407" spans="220:222" x14ac:dyDescent="0.3">
      <c r="HL14407" s="341"/>
      <c r="HM14407" s="341"/>
      <c r="HN14407" s="341"/>
    </row>
    <row r="14408" spans="220:222" x14ac:dyDescent="0.3">
      <c r="HL14408" s="341"/>
      <c r="HM14408" s="341"/>
      <c r="HN14408" s="341"/>
    </row>
    <row r="14409" spans="220:222" x14ac:dyDescent="0.3">
      <c r="HL14409" s="341"/>
      <c r="HM14409" s="341"/>
      <c r="HN14409" s="341"/>
    </row>
    <row r="14410" spans="220:222" x14ac:dyDescent="0.3">
      <c r="HL14410" s="341"/>
      <c r="HM14410" s="341"/>
      <c r="HN14410" s="341"/>
    </row>
    <row r="14411" spans="220:222" x14ac:dyDescent="0.3">
      <c r="HL14411" s="341"/>
      <c r="HM14411" s="341"/>
      <c r="HN14411" s="341"/>
    </row>
    <row r="14412" spans="220:222" x14ac:dyDescent="0.3">
      <c r="HL14412" s="341"/>
      <c r="HM14412" s="341"/>
      <c r="HN14412" s="341"/>
    </row>
    <row r="14413" spans="220:222" x14ac:dyDescent="0.3">
      <c r="HL14413" s="341"/>
      <c r="HM14413" s="341"/>
      <c r="HN14413" s="341"/>
    </row>
    <row r="14414" spans="220:222" x14ac:dyDescent="0.3">
      <c r="HL14414" s="341"/>
      <c r="HM14414" s="341"/>
      <c r="HN14414" s="341"/>
    </row>
    <row r="14415" spans="220:222" x14ac:dyDescent="0.3">
      <c r="HL14415" s="341"/>
      <c r="HM14415" s="341"/>
      <c r="HN14415" s="341"/>
    </row>
    <row r="14416" spans="220:222" x14ac:dyDescent="0.3">
      <c r="HL14416" s="341"/>
      <c r="HM14416" s="341"/>
      <c r="HN14416" s="341"/>
    </row>
    <row r="14417" spans="220:222" x14ac:dyDescent="0.3">
      <c r="HL14417" s="341"/>
      <c r="HM14417" s="341"/>
      <c r="HN14417" s="341"/>
    </row>
    <row r="14418" spans="220:222" x14ac:dyDescent="0.3">
      <c r="HL14418" s="341"/>
      <c r="HM14418" s="341"/>
      <c r="HN14418" s="341"/>
    </row>
    <row r="14419" spans="220:222" x14ac:dyDescent="0.3">
      <c r="HL14419" s="341"/>
      <c r="HM14419" s="341"/>
      <c r="HN14419" s="341"/>
    </row>
    <row r="14420" spans="220:222" x14ac:dyDescent="0.3">
      <c r="HL14420" s="341"/>
      <c r="HM14420" s="341"/>
      <c r="HN14420" s="341"/>
    </row>
    <row r="14421" spans="220:222" x14ac:dyDescent="0.3">
      <c r="HL14421" s="341"/>
      <c r="HM14421" s="341"/>
      <c r="HN14421" s="341"/>
    </row>
    <row r="14422" spans="220:222" x14ac:dyDescent="0.3">
      <c r="HL14422" s="341"/>
      <c r="HM14422" s="341"/>
      <c r="HN14422" s="341"/>
    </row>
    <row r="14423" spans="220:222" x14ac:dyDescent="0.3">
      <c r="HL14423" s="341"/>
      <c r="HM14423" s="341"/>
      <c r="HN14423" s="341"/>
    </row>
    <row r="14424" spans="220:222" x14ac:dyDescent="0.3">
      <c r="HL14424" s="341"/>
      <c r="HM14424" s="341"/>
      <c r="HN14424" s="341"/>
    </row>
    <row r="14425" spans="220:222" x14ac:dyDescent="0.3">
      <c r="HL14425" s="341"/>
      <c r="HM14425" s="341"/>
      <c r="HN14425" s="341"/>
    </row>
    <row r="14426" spans="220:222" x14ac:dyDescent="0.3">
      <c r="HL14426" s="341"/>
      <c r="HM14426" s="341"/>
      <c r="HN14426" s="341"/>
    </row>
    <row r="14427" spans="220:222" x14ac:dyDescent="0.3">
      <c r="HL14427" s="341"/>
      <c r="HM14427" s="341"/>
      <c r="HN14427" s="341"/>
    </row>
    <row r="14428" spans="220:222" x14ac:dyDescent="0.3">
      <c r="HL14428" s="341"/>
      <c r="HM14428" s="341"/>
      <c r="HN14428" s="341"/>
    </row>
    <row r="14429" spans="220:222" x14ac:dyDescent="0.3">
      <c r="HL14429" s="341"/>
      <c r="HM14429" s="341"/>
      <c r="HN14429" s="341"/>
    </row>
    <row r="14430" spans="220:222" x14ac:dyDescent="0.3">
      <c r="HL14430" s="341"/>
      <c r="HM14430" s="341"/>
      <c r="HN14430" s="341"/>
    </row>
    <row r="14431" spans="220:222" x14ac:dyDescent="0.3">
      <c r="HL14431" s="341"/>
      <c r="HM14431" s="341"/>
      <c r="HN14431" s="341"/>
    </row>
    <row r="14432" spans="220:222" x14ac:dyDescent="0.3">
      <c r="HL14432" s="341"/>
      <c r="HM14432" s="341"/>
      <c r="HN14432" s="341"/>
    </row>
    <row r="14433" spans="220:222" x14ac:dyDescent="0.3">
      <c r="HL14433" s="341"/>
      <c r="HM14433" s="341"/>
      <c r="HN14433" s="341"/>
    </row>
    <row r="14434" spans="220:222" x14ac:dyDescent="0.3">
      <c r="HL14434" s="341"/>
      <c r="HM14434" s="341"/>
      <c r="HN14434" s="341"/>
    </row>
    <row r="14435" spans="220:222" x14ac:dyDescent="0.3">
      <c r="HL14435" s="341"/>
      <c r="HM14435" s="341"/>
      <c r="HN14435" s="341"/>
    </row>
    <row r="14436" spans="220:222" x14ac:dyDescent="0.3">
      <c r="HL14436" s="341"/>
      <c r="HM14436" s="341"/>
      <c r="HN14436" s="341"/>
    </row>
    <row r="14437" spans="220:222" x14ac:dyDescent="0.3">
      <c r="HL14437" s="341"/>
      <c r="HM14437" s="341"/>
      <c r="HN14437" s="341"/>
    </row>
    <row r="14438" spans="220:222" x14ac:dyDescent="0.3">
      <c r="HL14438" s="341"/>
      <c r="HM14438" s="341"/>
      <c r="HN14438" s="341"/>
    </row>
    <row r="14439" spans="220:222" x14ac:dyDescent="0.3">
      <c r="HL14439" s="341"/>
      <c r="HM14439" s="341"/>
      <c r="HN14439" s="341"/>
    </row>
    <row r="14440" spans="220:222" x14ac:dyDescent="0.3">
      <c r="HL14440" s="341"/>
      <c r="HM14440" s="341"/>
      <c r="HN14440" s="341"/>
    </row>
    <row r="14441" spans="220:222" x14ac:dyDescent="0.3">
      <c r="HL14441" s="341"/>
      <c r="HM14441" s="341"/>
      <c r="HN14441" s="341"/>
    </row>
    <row r="14442" spans="220:222" x14ac:dyDescent="0.3">
      <c r="HL14442" s="341"/>
      <c r="HM14442" s="341"/>
      <c r="HN14442" s="341"/>
    </row>
    <row r="14443" spans="220:222" x14ac:dyDescent="0.3">
      <c r="HL14443" s="341"/>
      <c r="HM14443" s="341"/>
      <c r="HN14443" s="341"/>
    </row>
    <row r="14444" spans="220:222" x14ac:dyDescent="0.3">
      <c r="HL14444" s="341"/>
      <c r="HM14444" s="341"/>
      <c r="HN14444" s="341"/>
    </row>
    <row r="14445" spans="220:222" x14ac:dyDescent="0.3">
      <c r="HL14445" s="341"/>
      <c r="HM14445" s="341"/>
      <c r="HN14445" s="341"/>
    </row>
    <row r="14446" spans="220:222" x14ac:dyDescent="0.3">
      <c r="HL14446" s="341"/>
      <c r="HM14446" s="341"/>
      <c r="HN14446" s="341"/>
    </row>
    <row r="14447" spans="220:222" x14ac:dyDescent="0.3">
      <c r="HL14447" s="341"/>
      <c r="HM14447" s="341"/>
      <c r="HN14447" s="341"/>
    </row>
    <row r="14448" spans="220:222" x14ac:dyDescent="0.3">
      <c r="HL14448" s="341"/>
      <c r="HM14448" s="341"/>
      <c r="HN14448" s="341"/>
    </row>
    <row r="14449" spans="220:222" x14ac:dyDescent="0.3">
      <c r="HL14449" s="341"/>
      <c r="HM14449" s="341"/>
      <c r="HN14449" s="341"/>
    </row>
    <row r="14450" spans="220:222" x14ac:dyDescent="0.3">
      <c r="HL14450" s="341"/>
      <c r="HM14450" s="341"/>
      <c r="HN14450" s="341"/>
    </row>
    <row r="14451" spans="220:222" x14ac:dyDescent="0.3">
      <c r="HL14451" s="341"/>
      <c r="HM14451" s="341"/>
      <c r="HN14451" s="341"/>
    </row>
    <row r="14452" spans="220:222" x14ac:dyDescent="0.3">
      <c r="HL14452" s="341"/>
      <c r="HM14452" s="341"/>
      <c r="HN14452" s="341"/>
    </row>
    <row r="14453" spans="220:222" x14ac:dyDescent="0.3">
      <c r="HL14453" s="341"/>
      <c r="HM14453" s="341"/>
      <c r="HN14453" s="341"/>
    </row>
    <row r="14454" spans="220:222" x14ac:dyDescent="0.3">
      <c r="HL14454" s="341"/>
      <c r="HM14454" s="341"/>
      <c r="HN14454" s="341"/>
    </row>
    <row r="14455" spans="220:222" x14ac:dyDescent="0.3">
      <c r="HL14455" s="341"/>
      <c r="HM14455" s="341"/>
      <c r="HN14455" s="341"/>
    </row>
    <row r="14456" spans="220:222" x14ac:dyDescent="0.3">
      <c r="HL14456" s="341"/>
      <c r="HM14456" s="341"/>
      <c r="HN14456" s="341"/>
    </row>
    <row r="14457" spans="220:222" x14ac:dyDescent="0.3">
      <c r="HL14457" s="341"/>
      <c r="HM14457" s="341"/>
      <c r="HN14457" s="341"/>
    </row>
    <row r="14458" spans="220:222" x14ac:dyDescent="0.3">
      <c r="HL14458" s="341"/>
      <c r="HM14458" s="341"/>
      <c r="HN14458" s="341"/>
    </row>
    <row r="14459" spans="220:222" x14ac:dyDescent="0.3">
      <c r="HL14459" s="341"/>
      <c r="HM14459" s="341"/>
      <c r="HN14459" s="341"/>
    </row>
    <row r="14460" spans="220:222" x14ac:dyDescent="0.3">
      <c r="HL14460" s="341"/>
      <c r="HM14460" s="341"/>
      <c r="HN14460" s="341"/>
    </row>
    <row r="14461" spans="220:222" x14ac:dyDescent="0.3">
      <c r="HL14461" s="341"/>
      <c r="HM14461" s="341"/>
      <c r="HN14461" s="341"/>
    </row>
    <row r="14462" spans="220:222" x14ac:dyDescent="0.3">
      <c r="HL14462" s="341"/>
      <c r="HM14462" s="341"/>
      <c r="HN14462" s="341"/>
    </row>
    <row r="14463" spans="220:222" x14ac:dyDescent="0.3">
      <c r="HL14463" s="341"/>
      <c r="HM14463" s="341"/>
      <c r="HN14463" s="341"/>
    </row>
    <row r="14464" spans="220:222" x14ac:dyDescent="0.3">
      <c r="HL14464" s="341"/>
      <c r="HM14464" s="341"/>
      <c r="HN14464" s="341"/>
    </row>
    <row r="14465" spans="220:222" x14ac:dyDescent="0.3">
      <c r="HL14465" s="341"/>
      <c r="HM14465" s="341"/>
      <c r="HN14465" s="341"/>
    </row>
    <row r="14466" spans="220:222" x14ac:dyDescent="0.3">
      <c r="HL14466" s="341"/>
      <c r="HM14466" s="341"/>
      <c r="HN14466" s="341"/>
    </row>
    <row r="14467" spans="220:222" x14ac:dyDescent="0.3">
      <c r="HL14467" s="341"/>
      <c r="HM14467" s="341"/>
      <c r="HN14467" s="341"/>
    </row>
    <row r="14468" spans="220:222" x14ac:dyDescent="0.3">
      <c r="HL14468" s="341"/>
      <c r="HM14468" s="341"/>
      <c r="HN14468" s="341"/>
    </row>
    <row r="14469" spans="220:222" x14ac:dyDescent="0.3">
      <c r="HL14469" s="341"/>
      <c r="HM14469" s="341"/>
      <c r="HN14469" s="341"/>
    </row>
    <row r="14470" spans="220:222" x14ac:dyDescent="0.3">
      <c r="HL14470" s="341"/>
      <c r="HM14470" s="341"/>
      <c r="HN14470" s="341"/>
    </row>
    <row r="14471" spans="220:222" x14ac:dyDescent="0.3">
      <c r="HL14471" s="341"/>
      <c r="HM14471" s="341"/>
      <c r="HN14471" s="341"/>
    </row>
    <row r="14472" spans="220:222" x14ac:dyDescent="0.3">
      <c r="HL14472" s="341"/>
      <c r="HM14472" s="341"/>
      <c r="HN14472" s="341"/>
    </row>
    <row r="14473" spans="220:222" x14ac:dyDescent="0.3">
      <c r="HL14473" s="341"/>
      <c r="HM14473" s="341"/>
      <c r="HN14473" s="341"/>
    </row>
    <row r="14474" spans="220:222" x14ac:dyDescent="0.3">
      <c r="HL14474" s="341"/>
      <c r="HM14474" s="341"/>
      <c r="HN14474" s="341"/>
    </row>
    <row r="14475" spans="220:222" x14ac:dyDescent="0.3">
      <c r="HL14475" s="341"/>
      <c r="HM14475" s="341"/>
      <c r="HN14475" s="341"/>
    </row>
    <row r="14476" spans="220:222" x14ac:dyDescent="0.3">
      <c r="HL14476" s="341"/>
      <c r="HM14476" s="341"/>
      <c r="HN14476" s="341"/>
    </row>
    <row r="14477" spans="220:222" x14ac:dyDescent="0.3">
      <c r="HL14477" s="341"/>
      <c r="HM14477" s="341"/>
      <c r="HN14477" s="341"/>
    </row>
    <row r="14478" spans="220:222" x14ac:dyDescent="0.3">
      <c r="HL14478" s="341"/>
      <c r="HM14478" s="341"/>
      <c r="HN14478" s="341"/>
    </row>
    <row r="14479" spans="220:222" x14ac:dyDescent="0.3">
      <c r="HL14479" s="341"/>
      <c r="HM14479" s="341"/>
      <c r="HN14479" s="341"/>
    </row>
    <row r="14480" spans="220:222" x14ac:dyDescent="0.3">
      <c r="HL14480" s="341"/>
      <c r="HM14480" s="341"/>
      <c r="HN14480" s="341"/>
    </row>
    <row r="14481" spans="220:222" x14ac:dyDescent="0.3">
      <c r="HL14481" s="341"/>
      <c r="HM14481" s="341"/>
      <c r="HN14481" s="341"/>
    </row>
    <row r="14482" spans="220:222" x14ac:dyDescent="0.3">
      <c r="HL14482" s="341"/>
      <c r="HM14482" s="341"/>
      <c r="HN14482" s="341"/>
    </row>
    <row r="14483" spans="220:222" x14ac:dyDescent="0.3">
      <c r="HL14483" s="341"/>
      <c r="HM14483" s="341"/>
      <c r="HN14483" s="341"/>
    </row>
    <row r="14484" spans="220:222" x14ac:dyDescent="0.3">
      <c r="HL14484" s="341"/>
      <c r="HM14484" s="341"/>
      <c r="HN14484" s="341"/>
    </row>
    <row r="14485" spans="220:222" x14ac:dyDescent="0.3">
      <c r="HL14485" s="341"/>
      <c r="HM14485" s="341"/>
      <c r="HN14485" s="341"/>
    </row>
    <row r="14486" spans="220:222" x14ac:dyDescent="0.3">
      <c r="HL14486" s="341"/>
      <c r="HM14486" s="341"/>
      <c r="HN14486" s="341"/>
    </row>
    <row r="14487" spans="220:222" x14ac:dyDescent="0.3">
      <c r="HL14487" s="341"/>
      <c r="HM14487" s="341"/>
      <c r="HN14487" s="341"/>
    </row>
    <row r="14488" spans="220:222" x14ac:dyDescent="0.3">
      <c r="HL14488" s="341"/>
      <c r="HM14488" s="341"/>
      <c r="HN14488" s="341"/>
    </row>
    <row r="14489" spans="220:222" x14ac:dyDescent="0.3">
      <c r="HL14489" s="341"/>
      <c r="HM14489" s="341"/>
      <c r="HN14489" s="341"/>
    </row>
    <row r="14490" spans="220:222" x14ac:dyDescent="0.3">
      <c r="HL14490" s="341"/>
      <c r="HM14490" s="341"/>
      <c r="HN14490" s="341"/>
    </row>
    <row r="14491" spans="220:222" x14ac:dyDescent="0.3">
      <c r="HL14491" s="341"/>
      <c r="HM14491" s="341"/>
      <c r="HN14491" s="341"/>
    </row>
    <row r="14492" spans="220:222" x14ac:dyDescent="0.3">
      <c r="HL14492" s="341"/>
      <c r="HM14492" s="341"/>
      <c r="HN14492" s="341"/>
    </row>
    <row r="14493" spans="220:222" x14ac:dyDescent="0.3">
      <c r="HL14493" s="341"/>
      <c r="HM14493" s="341"/>
      <c r="HN14493" s="341"/>
    </row>
    <row r="14494" spans="220:222" x14ac:dyDescent="0.3">
      <c r="HL14494" s="341"/>
      <c r="HM14494" s="341"/>
      <c r="HN14494" s="341"/>
    </row>
    <row r="14495" spans="220:222" x14ac:dyDescent="0.3">
      <c r="HL14495" s="341"/>
      <c r="HM14495" s="341"/>
      <c r="HN14495" s="341"/>
    </row>
    <row r="14496" spans="220:222" x14ac:dyDescent="0.3">
      <c r="HL14496" s="341"/>
      <c r="HM14496" s="341"/>
      <c r="HN14496" s="341"/>
    </row>
    <row r="14497" spans="220:222" x14ac:dyDescent="0.3">
      <c r="HL14497" s="341"/>
      <c r="HM14497" s="341"/>
      <c r="HN14497" s="341"/>
    </row>
    <row r="14498" spans="220:222" x14ac:dyDescent="0.3">
      <c r="HL14498" s="341"/>
      <c r="HM14498" s="341"/>
      <c r="HN14498" s="341"/>
    </row>
    <row r="14499" spans="220:222" x14ac:dyDescent="0.3">
      <c r="HL14499" s="341"/>
      <c r="HM14499" s="341"/>
      <c r="HN14499" s="341"/>
    </row>
    <row r="14500" spans="220:222" x14ac:dyDescent="0.3">
      <c r="HL14500" s="341"/>
      <c r="HM14500" s="341"/>
      <c r="HN14500" s="341"/>
    </row>
    <row r="14501" spans="220:222" x14ac:dyDescent="0.3">
      <c r="HL14501" s="341"/>
      <c r="HM14501" s="341"/>
      <c r="HN14501" s="341"/>
    </row>
    <row r="14502" spans="220:222" x14ac:dyDescent="0.3">
      <c r="HL14502" s="341"/>
      <c r="HM14502" s="341"/>
      <c r="HN14502" s="341"/>
    </row>
    <row r="14503" spans="220:222" x14ac:dyDescent="0.3">
      <c r="HL14503" s="341"/>
      <c r="HM14503" s="341"/>
      <c r="HN14503" s="341"/>
    </row>
    <row r="14504" spans="220:222" x14ac:dyDescent="0.3">
      <c r="HL14504" s="341"/>
      <c r="HM14504" s="341"/>
      <c r="HN14504" s="341"/>
    </row>
    <row r="14505" spans="220:222" x14ac:dyDescent="0.3">
      <c r="HL14505" s="341"/>
      <c r="HM14505" s="341"/>
      <c r="HN14505" s="341"/>
    </row>
    <row r="14506" spans="220:222" x14ac:dyDescent="0.3">
      <c r="HL14506" s="341"/>
      <c r="HM14506" s="341"/>
      <c r="HN14506" s="341"/>
    </row>
    <row r="14507" spans="220:222" x14ac:dyDescent="0.3">
      <c r="HL14507" s="341"/>
      <c r="HM14507" s="341"/>
      <c r="HN14507" s="341"/>
    </row>
    <row r="14508" spans="220:222" x14ac:dyDescent="0.3">
      <c r="HL14508" s="341"/>
      <c r="HM14508" s="341"/>
      <c r="HN14508" s="341"/>
    </row>
    <row r="14509" spans="220:222" x14ac:dyDescent="0.3">
      <c r="HL14509" s="341"/>
      <c r="HM14509" s="341"/>
      <c r="HN14509" s="341"/>
    </row>
    <row r="14510" spans="220:222" x14ac:dyDescent="0.3">
      <c r="HL14510" s="341"/>
      <c r="HM14510" s="341"/>
      <c r="HN14510" s="341"/>
    </row>
    <row r="14511" spans="220:222" x14ac:dyDescent="0.3">
      <c r="HL14511" s="341"/>
      <c r="HM14511" s="341"/>
      <c r="HN14511" s="341"/>
    </row>
    <row r="14512" spans="220:222" x14ac:dyDescent="0.3">
      <c r="HL14512" s="341"/>
      <c r="HM14512" s="341"/>
      <c r="HN14512" s="341"/>
    </row>
    <row r="14513" spans="220:222" x14ac:dyDescent="0.3">
      <c r="HL14513" s="341"/>
      <c r="HM14513" s="341"/>
      <c r="HN14513" s="341"/>
    </row>
    <row r="14514" spans="220:222" x14ac:dyDescent="0.3">
      <c r="HL14514" s="341"/>
      <c r="HM14514" s="341"/>
      <c r="HN14514" s="341"/>
    </row>
    <row r="14515" spans="220:222" x14ac:dyDescent="0.3">
      <c r="HL14515" s="341"/>
      <c r="HM14515" s="341"/>
      <c r="HN14515" s="341"/>
    </row>
    <row r="14516" spans="220:222" x14ac:dyDescent="0.3">
      <c r="HL14516" s="341"/>
      <c r="HM14516" s="341"/>
      <c r="HN14516" s="341"/>
    </row>
    <row r="14517" spans="220:222" x14ac:dyDescent="0.3">
      <c r="HL14517" s="341"/>
      <c r="HM14517" s="341"/>
      <c r="HN14517" s="341"/>
    </row>
    <row r="14518" spans="220:222" x14ac:dyDescent="0.3">
      <c r="HL14518" s="341"/>
      <c r="HM14518" s="341"/>
      <c r="HN14518" s="341"/>
    </row>
    <row r="14519" spans="220:222" x14ac:dyDescent="0.3">
      <c r="HL14519" s="341"/>
      <c r="HM14519" s="341"/>
      <c r="HN14519" s="341"/>
    </row>
    <row r="14520" spans="220:222" x14ac:dyDescent="0.3">
      <c r="HL14520" s="341"/>
      <c r="HM14520" s="341"/>
      <c r="HN14520" s="341"/>
    </row>
    <row r="14521" spans="220:222" x14ac:dyDescent="0.3">
      <c r="HL14521" s="341"/>
      <c r="HM14521" s="341"/>
      <c r="HN14521" s="341"/>
    </row>
    <row r="14522" spans="220:222" x14ac:dyDescent="0.3">
      <c r="HL14522" s="341"/>
      <c r="HM14522" s="341"/>
      <c r="HN14522" s="341"/>
    </row>
    <row r="14523" spans="220:222" x14ac:dyDescent="0.3">
      <c r="HL14523" s="341"/>
      <c r="HM14523" s="341"/>
      <c r="HN14523" s="341"/>
    </row>
    <row r="14524" spans="220:222" x14ac:dyDescent="0.3">
      <c r="HL14524" s="341"/>
      <c r="HM14524" s="341"/>
      <c r="HN14524" s="341"/>
    </row>
    <row r="14525" spans="220:222" x14ac:dyDescent="0.3">
      <c r="HL14525" s="341"/>
      <c r="HM14525" s="341"/>
      <c r="HN14525" s="341"/>
    </row>
    <row r="14526" spans="220:222" x14ac:dyDescent="0.3">
      <c r="HL14526" s="341"/>
      <c r="HM14526" s="341"/>
      <c r="HN14526" s="341"/>
    </row>
    <row r="14527" spans="220:222" x14ac:dyDescent="0.3">
      <c r="HL14527" s="341"/>
      <c r="HM14527" s="341"/>
      <c r="HN14527" s="341"/>
    </row>
    <row r="14528" spans="220:222" x14ac:dyDescent="0.3">
      <c r="HL14528" s="341"/>
      <c r="HM14528" s="341"/>
      <c r="HN14528" s="341"/>
    </row>
    <row r="14529" spans="220:222" x14ac:dyDescent="0.3">
      <c r="HL14529" s="341"/>
      <c r="HM14529" s="341"/>
      <c r="HN14529" s="341"/>
    </row>
    <row r="14530" spans="220:222" x14ac:dyDescent="0.3">
      <c r="HL14530" s="341"/>
      <c r="HM14530" s="341"/>
      <c r="HN14530" s="341"/>
    </row>
    <row r="14531" spans="220:222" x14ac:dyDescent="0.3">
      <c r="HL14531" s="341"/>
      <c r="HM14531" s="341"/>
      <c r="HN14531" s="341"/>
    </row>
    <row r="14532" spans="220:222" x14ac:dyDescent="0.3">
      <c r="HL14532" s="341"/>
      <c r="HM14532" s="341"/>
      <c r="HN14532" s="341"/>
    </row>
    <row r="14533" spans="220:222" x14ac:dyDescent="0.3">
      <c r="HL14533" s="341"/>
      <c r="HM14533" s="341"/>
      <c r="HN14533" s="341"/>
    </row>
    <row r="14534" spans="220:222" x14ac:dyDescent="0.3">
      <c r="HL14534" s="341"/>
      <c r="HM14534" s="341"/>
      <c r="HN14534" s="341"/>
    </row>
    <row r="14535" spans="220:222" x14ac:dyDescent="0.3">
      <c r="HL14535" s="341"/>
      <c r="HM14535" s="341"/>
      <c r="HN14535" s="341"/>
    </row>
    <row r="14536" spans="220:222" x14ac:dyDescent="0.3">
      <c r="HL14536" s="341"/>
      <c r="HM14536" s="341"/>
      <c r="HN14536" s="341"/>
    </row>
    <row r="14537" spans="220:222" x14ac:dyDescent="0.3">
      <c r="HL14537" s="341"/>
      <c r="HM14537" s="341"/>
      <c r="HN14537" s="341"/>
    </row>
    <row r="14538" spans="220:222" x14ac:dyDescent="0.3">
      <c r="HL14538" s="341"/>
      <c r="HM14538" s="341"/>
      <c r="HN14538" s="341"/>
    </row>
    <row r="14539" spans="220:222" x14ac:dyDescent="0.3">
      <c r="HL14539" s="341"/>
      <c r="HM14539" s="341"/>
      <c r="HN14539" s="341"/>
    </row>
    <row r="14540" spans="220:222" x14ac:dyDescent="0.3">
      <c r="HL14540" s="341"/>
      <c r="HM14540" s="341"/>
      <c r="HN14540" s="341"/>
    </row>
    <row r="14541" spans="220:222" x14ac:dyDescent="0.3">
      <c r="HL14541" s="341"/>
      <c r="HM14541" s="341"/>
      <c r="HN14541" s="341"/>
    </row>
    <row r="14542" spans="220:222" x14ac:dyDescent="0.3">
      <c r="HL14542" s="341"/>
      <c r="HM14542" s="341"/>
      <c r="HN14542" s="341"/>
    </row>
    <row r="14543" spans="220:222" x14ac:dyDescent="0.3">
      <c r="HL14543" s="341"/>
      <c r="HM14543" s="341"/>
      <c r="HN14543" s="341"/>
    </row>
    <row r="14544" spans="220:222" x14ac:dyDescent="0.3">
      <c r="HL14544" s="341"/>
      <c r="HM14544" s="341"/>
      <c r="HN14544" s="341"/>
    </row>
    <row r="14545" spans="220:222" x14ac:dyDescent="0.3">
      <c r="HL14545" s="341"/>
      <c r="HM14545" s="341"/>
      <c r="HN14545" s="341"/>
    </row>
    <row r="14546" spans="220:222" x14ac:dyDescent="0.3">
      <c r="HL14546" s="341"/>
      <c r="HM14546" s="341"/>
      <c r="HN14546" s="341"/>
    </row>
    <row r="14547" spans="220:222" x14ac:dyDescent="0.3">
      <c r="HL14547" s="341"/>
      <c r="HM14547" s="341"/>
      <c r="HN14547" s="341"/>
    </row>
    <row r="14548" spans="220:222" x14ac:dyDescent="0.3">
      <c r="HL14548" s="341"/>
      <c r="HM14548" s="341"/>
      <c r="HN14548" s="341"/>
    </row>
    <row r="14549" spans="220:222" x14ac:dyDescent="0.3">
      <c r="HL14549" s="341"/>
      <c r="HM14549" s="341"/>
      <c r="HN14549" s="341"/>
    </row>
    <row r="14550" spans="220:222" x14ac:dyDescent="0.3">
      <c r="HL14550" s="341"/>
      <c r="HM14550" s="341"/>
      <c r="HN14550" s="341"/>
    </row>
    <row r="14551" spans="220:222" x14ac:dyDescent="0.3">
      <c r="HL14551" s="341"/>
      <c r="HM14551" s="341"/>
      <c r="HN14551" s="341"/>
    </row>
    <row r="14552" spans="220:222" x14ac:dyDescent="0.3">
      <c r="HL14552" s="341"/>
      <c r="HM14552" s="341"/>
      <c r="HN14552" s="341"/>
    </row>
    <row r="14553" spans="220:222" x14ac:dyDescent="0.3">
      <c r="HL14553" s="341"/>
      <c r="HM14553" s="341"/>
      <c r="HN14553" s="341"/>
    </row>
    <row r="14554" spans="220:222" x14ac:dyDescent="0.3">
      <c r="HL14554" s="341"/>
      <c r="HM14554" s="341"/>
      <c r="HN14554" s="341"/>
    </row>
    <row r="14555" spans="220:222" x14ac:dyDescent="0.3">
      <c r="HL14555" s="341"/>
      <c r="HM14555" s="341"/>
      <c r="HN14555" s="341"/>
    </row>
    <row r="14556" spans="220:222" x14ac:dyDescent="0.3">
      <c r="HL14556" s="341"/>
      <c r="HM14556" s="341"/>
      <c r="HN14556" s="341"/>
    </row>
    <row r="14557" spans="220:222" x14ac:dyDescent="0.3">
      <c r="HL14557" s="341"/>
      <c r="HM14557" s="341"/>
      <c r="HN14557" s="341"/>
    </row>
    <row r="14558" spans="220:222" x14ac:dyDescent="0.3">
      <c r="HL14558" s="341"/>
      <c r="HM14558" s="341"/>
      <c r="HN14558" s="341"/>
    </row>
    <row r="14559" spans="220:222" x14ac:dyDescent="0.3">
      <c r="HL14559" s="341"/>
      <c r="HM14559" s="341"/>
      <c r="HN14559" s="341"/>
    </row>
    <row r="14560" spans="220:222" x14ac:dyDescent="0.3">
      <c r="HL14560" s="341"/>
      <c r="HM14560" s="341"/>
      <c r="HN14560" s="341"/>
    </row>
    <row r="14561" spans="220:222" x14ac:dyDescent="0.3">
      <c r="HL14561" s="341"/>
      <c r="HM14561" s="341"/>
      <c r="HN14561" s="341"/>
    </row>
    <row r="14562" spans="220:222" x14ac:dyDescent="0.3">
      <c r="HL14562" s="341"/>
      <c r="HM14562" s="341"/>
      <c r="HN14562" s="341"/>
    </row>
    <row r="14563" spans="220:222" x14ac:dyDescent="0.3">
      <c r="HL14563" s="341"/>
      <c r="HM14563" s="341"/>
      <c r="HN14563" s="341"/>
    </row>
    <row r="14564" spans="220:222" x14ac:dyDescent="0.3">
      <c r="HL14564" s="341"/>
      <c r="HM14564" s="341"/>
      <c r="HN14564" s="341"/>
    </row>
    <row r="14565" spans="220:222" x14ac:dyDescent="0.3">
      <c r="HL14565" s="341"/>
      <c r="HM14565" s="341"/>
      <c r="HN14565" s="341"/>
    </row>
    <row r="14566" spans="220:222" x14ac:dyDescent="0.3">
      <c r="HL14566" s="341"/>
      <c r="HM14566" s="341"/>
      <c r="HN14566" s="341"/>
    </row>
    <row r="14567" spans="220:222" x14ac:dyDescent="0.3">
      <c r="HL14567" s="341"/>
      <c r="HM14567" s="341"/>
      <c r="HN14567" s="341"/>
    </row>
    <row r="14568" spans="220:222" x14ac:dyDescent="0.3">
      <c r="HL14568" s="341"/>
      <c r="HM14568" s="341"/>
      <c r="HN14568" s="341"/>
    </row>
    <row r="14569" spans="220:222" x14ac:dyDescent="0.3">
      <c r="HL14569" s="341"/>
      <c r="HM14569" s="341"/>
      <c r="HN14569" s="341"/>
    </row>
    <row r="14570" spans="220:222" x14ac:dyDescent="0.3">
      <c r="HL14570" s="341"/>
      <c r="HM14570" s="341"/>
      <c r="HN14570" s="341"/>
    </row>
    <row r="14571" spans="220:222" x14ac:dyDescent="0.3">
      <c r="HL14571" s="341"/>
      <c r="HM14571" s="341"/>
      <c r="HN14571" s="341"/>
    </row>
    <row r="14572" spans="220:222" x14ac:dyDescent="0.3">
      <c r="HL14572" s="341"/>
      <c r="HM14572" s="341"/>
      <c r="HN14572" s="341"/>
    </row>
    <row r="14573" spans="220:222" x14ac:dyDescent="0.3">
      <c r="HL14573" s="341"/>
      <c r="HM14573" s="341"/>
      <c r="HN14573" s="341"/>
    </row>
    <row r="14574" spans="220:222" x14ac:dyDescent="0.3">
      <c r="HL14574" s="341"/>
      <c r="HM14574" s="341"/>
      <c r="HN14574" s="341"/>
    </row>
    <row r="14575" spans="220:222" x14ac:dyDescent="0.3">
      <c r="HL14575" s="341"/>
      <c r="HM14575" s="341"/>
      <c r="HN14575" s="341"/>
    </row>
    <row r="14576" spans="220:222" x14ac:dyDescent="0.3">
      <c r="HL14576" s="341"/>
      <c r="HM14576" s="341"/>
      <c r="HN14576" s="341"/>
    </row>
    <row r="14577" spans="220:222" x14ac:dyDescent="0.3">
      <c r="HL14577" s="341"/>
      <c r="HM14577" s="341"/>
      <c r="HN14577" s="341"/>
    </row>
    <row r="14578" spans="220:222" x14ac:dyDescent="0.3">
      <c r="HL14578" s="341"/>
      <c r="HM14578" s="341"/>
      <c r="HN14578" s="341"/>
    </row>
    <row r="14579" spans="220:222" x14ac:dyDescent="0.3">
      <c r="HL14579" s="341"/>
      <c r="HM14579" s="341"/>
      <c r="HN14579" s="341"/>
    </row>
    <row r="14580" spans="220:222" x14ac:dyDescent="0.3">
      <c r="HL14580" s="341"/>
      <c r="HM14580" s="341"/>
      <c r="HN14580" s="341"/>
    </row>
    <row r="14581" spans="220:222" x14ac:dyDescent="0.3">
      <c r="HL14581" s="341"/>
      <c r="HM14581" s="341"/>
      <c r="HN14581" s="341"/>
    </row>
    <row r="14582" spans="220:222" x14ac:dyDescent="0.3">
      <c r="HL14582" s="341"/>
      <c r="HM14582" s="341"/>
      <c r="HN14582" s="341"/>
    </row>
    <row r="14583" spans="220:222" x14ac:dyDescent="0.3">
      <c r="HL14583" s="341"/>
      <c r="HM14583" s="341"/>
      <c r="HN14583" s="341"/>
    </row>
    <row r="14584" spans="220:222" x14ac:dyDescent="0.3">
      <c r="HL14584" s="341"/>
      <c r="HM14584" s="341"/>
      <c r="HN14584" s="341"/>
    </row>
    <row r="14585" spans="220:222" x14ac:dyDescent="0.3">
      <c r="HL14585" s="341"/>
      <c r="HM14585" s="341"/>
      <c r="HN14585" s="341"/>
    </row>
    <row r="14586" spans="220:222" x14ac:dyDescent="0.3">
      <c r="HL14586" s="341"/>
      <c r="HM14586" s="341"/>
      <c r="HN14586" s="341"/>
    </row>
    <row r="14587" spans="220:222" x14ac:dyDescent="0.3">
      <c r="HL14587" s="341"/>
      <c r="HM14587" s="341"/>
      <c r="HN14587" s="341"/>
    </row>
    <row r="14588" spans="220:222" x14ac:dyDescent="0.3">
      <c r="HL14588" s="341"/>
      <c r="HM14588" s="341"/>
      <c r="HN14588" s="341"/>
    </row>
    <row r="14589" spans="220:222" x14ac:dyDescent="0.3">
      <c r="HL14589" s="341"/>
      <c r="HM14589" s="341"/>
      <c r="HN14589" s="341"/>
    </row>
    <row r="14590" spans="220:222" x14ac:dyDescent="0.3">
      <c r="HL14590" s="341"/>
      <c r="HM14590" s="341"/>
      <c r="HN14590" s="341"/>
    </row>
    <row r="14591" spans="220:222" x14ac:dyDescent="0.3">
      <c r="HL14591" s="341"/>
      <c r="HM14591" s="341"/>
      <c r="HN14591" s="341"/>
    </row>
    <row r="14592" spans="220:222" x14ac:dyDescent="0.3">
      <c r="HL14592" s="341"/>
      <c r="HM14592" s="341"/>
      <c r="HN14592" s="341"/>
    </row>
    <row r="14593" spans="220:222" x14ac:dyDescent="0.3">
      <c r="HL14593" s="341"/>
      <c r="HM14593" s="341"/>
      <c r="HN14593" s="341"/>
    </row>
    <row r="14594" spans="220:222" x14ac:dyDescent="0.3">
      <c r="HL14594" s="341"/>
      <c r="HM14594" s="341"/>
      <c r="HN14594" s="341"/>
    </row>
    <row r="14595" spans="220:222" x14ac:dyDescent="0.3">
      <c r="HL14595" s="341"/>
      <c r="HM14595" s="341"/>
      <c r="HN14595" s="341"/>
    </row>
    <row r="14596" spans="220:222" x14ac:dyDescent="0.3">
      <c r="HL14596" s="341"/>
      <c r="HM14596" s="341"/>
      <c r="HN14596" s="341"/>
    </row>
    <row r="14597" spans="220:222" x14ac:dyDescent="0.3">
      <c r="HL14597" s="341"/>
      <c r="HM14597" s="341"/>
      <c r="HN14597" s="341"/>
    </row>
    <row r="14598" spans="220:222" x14ac:dyDescent="0.3">
      <c r="HL14598" s="341"/>
      <c r="HM14598" s="341"/>
      <c r="HN14598" s="341"/>
    </row>
    <row r="14599" spans="220:222" x14ac:dyDescent="0.3">
      <c r="HL14599" s="341"/>
      <c r="HM14599" s="341"/>
      <c r="HN14599" s="341"/>
    </row>
    <row r="14600" spans="220:222" x14ac:dyDescent="0.3">
      <c r="HL14600" s="341"/>
      <c r="HM14600" s="341"/>
      <c r="HN14600" s="341"/>
    </row>
    <row r="14601" spans="220:222" x14ac:dyDescent="0.3">
      <c r="HL14601" s="341"/>
      <c r="HM14601" s="341"/>
      <c r="HN14601" s="341"/>
    </row>
    <row r="14602" spans="220:222" x14ac:dyDescent="0.3">
      <c r="HL14602" s="341"/>
      <c r="HM14602" s="341"/>
      <c r="HN14602" s="341"/>
    </row>
    <row r="14603" spans="220:222" x14ac:dyDescent="0.3">
      <c r="HL14603" s="341"/>
      <c r="HM14603" s="341"/>
      <c r="HN14603" s="341"/>
    </row>
    <row r="14604" spans="220:222" x14ac:dyDescent="0.3">
      <c r="HL14604" s="341"/>
      <c r="HM14604" s="341"/>
      <c r="HN14604" s="341"/>
    </row>
    <row r="14605" spans="220:222" x14ac:dyDescent="0.3">
      <c r="HL14605" s="341"/>
      <c r="HM14605" s="341"/>
      <c r="HN14605" s="341"/>
    </row>
    <row r="14606" spans="220:222" x14ac:dyDescent="0.3">
      <c r="HL14606" s="341"/>
      <c r="HM14606" s="341"/>
      <c r="HN14606" s="341"/>
    </row>
    <row r="14607" spans="220:222" x14ac:dyDescent="0.3">
      <c r="HL14607" s="341"/>
      <c r="HM14607" s="341"/>
      <c r="HN14607" s="341"/>
    </row>
    <row r="14608" spans="220:222" x14ac:dyDescent="0.3">
      <c r="HL14608" s="341"/>
      <c r="HM14608" s="341"/>
      <c r="HN14608" s="341"/>
    </row>
    <row r="14609" spans="220:222" x14ac:dyDescent="0.3">
      <c r="HL14609" s="341"/>
      <c r="HM14609" s="341"/>
      <c r="HN14609" s="341"/>
    </row>
    <row r="14610" spans="220:222" x14ac:dyDescent="0.3">
      <c r="HL14610" s="341"/>
      <c r="HM14610" s="341"/>
      <c r="HN14610" s="341"/>
    </row>
    <row r="14611" spans="220:222" x14ac:dyDescent="0.3">
      <c r="HL14611" s="341"/>
      <c r="HM14611" s="341"/>
      <c r="HN14611" s="341"/>
    </row>
    <row r="14612" spans="220:222" x14ac:dyDescent="0.3">
      <c r="HL14612" s="341"/>
      <c r="HM14612" s="341"/>
      <c r="HN14612" s="341"/>
    </row>
    <row r="14613" spans="220:222" x14ac:dyDescent="0.3">
      <c r="HL14613" s="341"/>
      <c r="HM14613" s="341"/>
      <c r="HN14613" s="341"/>
    </row>
    <row r="14614" spans="220:222" x14ac:dyDescent="0.3">
      <c r="HL14614" s="341"/>
      <c r="HM14614" s="341"/>
      <c r="HN14614" s="341"/>
    </row>
    <row r="14615" spans="220:222" x14ac:dyDescent="0.3">
      <c r="HL14615" s="341"/>
      <c r="HM14615" s="341"/>
      <c r="HN14615" s="341"/>
    </row>
    <row r="14616" spans="220:222" x14ac:dyDescent="0.3">
      <c r="HL14616" s="341"/>
      <c r="HM14616" s="341"/>
      <c r="HN14616" s="341"/>
    </row>
    <row r="14617" spans="220:222" x14ac:dyDescent="0.3">
      <c r="HL14617" s="341"/>
      <c r="HM14617" s="341"/>
      <c r="HN14617" s="341"/>
    </row>
    <row r="14618" spans="220:222" x14ac:dyDescent="0.3">
      <c r="HL14618" s="341"/>
      <c r="HM14618" s="341"/>
      <c r="HN14618" s="341"/>
    </row>
    <row r="14619" spans="220:222" x14ac:dyDescent="0.3">
      <c r="HL14619" s="341"/>
      <c r="HM14619" s="341"/>
      <c r="HN14619" s="341"/>
    </row>
    <row r="14620" spans="220:222" x14ac:dyDescent="0.3">
      <c r="HL14620" s="341"/>
      <c r="HM14620" s="341"/>
      <c r="HN14620" s="341"/>
    </row>
    <row r="14621" spans="220:222" x14ac:dyDescent="0.3">
      <c r="HL14621" s="341"/>
      <c r="HM14621" s="341"/>
      <c r="HN14621" s="341"/>
    </row>
    <row r="14622" spans="220:222" x14ac:dyDescent="0.3">
      <c r="HL14622" s="341"/>
      <c r="HM14622" s="341"/>
      <c r="HN14622" s="341"/>
    </row>
    <row r="14623" spans="220:222" x14ac:dyDescent="0.3">
      <c r="HL14623" s="341"/>
      <c r="HM14623" s="341"/>
      <c r="HN14623" s="341"/>
    </row>
    <row r="14624" spans="220:222" x14ac:dyDescent="0.3">
      <c r="HL14624" s="341"/>
      <c r="HM14624" s="341"/>
      <c r="HN14624" s="341"/>
    </row>
    <row r="14625" spans="220:222" x14ac:dyDescent="0.3">
      <c r="HL14625" s="341"/>
      <c r="HM14625" s="341"/>
      <c r="HN14625" s="341"/>
    </row>
    <row r="14626" spans="220:222" x14ac:dyDescent="0.3">
      <c r="HL14626" s="341"/>
      <c r="HM14626" s="341"/>
      <c r="HN14626" s="341"/>
    </row>
    <row r="14627" spans="220:222" x14ac:dyDescent="0.3">
      <c r="HL14627" s="341"/>
      <c r="HM14627" s="341"/>
      <c r="HN14627" s="341"/>
    </row>
    <row r="14628" spans="220:222" x14ac:dyDescent="0.3">
      <c r="HL14628" s="341"/>
      <c r="HM14628" s="341"/>
      <c r="HN14628" s="341"/>
    </row>
    <row r="14629" spans="220:222" x14ac:dyDescent="0.3">
      <c r="HL14629" s="341"/>
      <c r="HM14629" s="341"/>
      <c r="HN14629" s="341"/>
    </row>
    <row r="14630" spans="220:222" x14ac:dyDescent="0.3">
      <c r="HL14630" s="341"/>
      <c r="HM14630" s="341"/>
      <c r="HN14630" s="341"/>
    </row>
    <row r="14631" spans="220:222" x14ac:dyDescent="0.3">
      <c r="HL14631" s="341"/>
      <c r="HM14631" s="341"/>
      <c r="HN14631" s="341"/>
    </row>
    <row r="14632" spans="220:222" x14ac:dyDescent="0.3">
      <c r="HL14632" s="341"/>
      <c r="HM14632" s="341"/>
      <c r="HN14632" s="341"/>
    </row>
    <row r="14633" spans="220:222" x14ac:dyDescent="0.3">
      <c r="HL14633" s="341"/>
      <c r="HM14633" s="341"/>
      <c r="HN14633" s="341"/>
    </row>
    <row r="14634" spans="220:222" x14ac:dyDescent="0.3">
      <c r="HL14634" s="341"/>
      <c r="HM14634" s="341"/>
      <c r="HN14634" s="341"/>
    </row>
    <row r="14635" spans="220:222" x14ac:dyDescent="0.3">
      <c r="HL14635" s="341"/>
      <c r="HM14635" s="341"/>
      <c r="HN14635" s="341"/>
    </row>
    <row r="14636" spans="220:222" x14ac:dyDescent="0.3">
      <c r="HL14636" s="341"/>
      <c r="HM14636" s="341"/>
      <c r="HN14636" s="341"/>
    </row>
    <row r="14637" spans="220:222" x14ac:dyDescent="0.3">
      <c r="HL14637" s="341"/>
      <c r="HM14637" s="341"/>
      <c r="HN14637" s="341"/>
    </row>
    <row r="14638" spans="220:222" x14ac:dyDescent="0.3">
      <c r="HL14638" s="341"/>
      <c r="HM14638" s="341"/>
      <c r="HN14638" s="341"/>
    </row>
    <row r="14639" spans="220:222" x14ac:dyDescent="0.3">
      <c r="HL14639" s="341"/>
      <c r="HM14639" s="341"/>
      <c r="HN14639" s="341"/>
    </row>
    <row r="14640" spans="220:222" x14ac:dyDescent="0.3">
      <c r="HL14640" s="341"/>
      <c r="HM14640" s="341"/>
      <c r="HN14640" s="341"/>
    </row>
    <row r="14641" spans="220:222" x14ac:dyDescent="0.3">
      <c r="HL14641" s="341"/>
      <c r="HM14641" s="341"/>
      <c r="HN14641" s="341"/>
    </row>
    <row r="14642" spans="220:222" x14ac:dyDescent="0.3">
      <c r="HL14642" s="341"/>
      <c r="HM14642" s="341"/>
      <c r="HN14642" s="341"/>
    </row>
    <row r="14643" spans="220:222" x14ac:dyDescent="0.3">
      <c r="HL14643" s="341"/>
      <c r="HM14643" s="341"/>
      <c r="HN14643" s="341"/>
    </row>
    <row r="14644" spans="220:222" x14ac:dyDescent="0.3">
      <c r="HL14644" s="341"/>
      <c r="HM14644" s="341"/>
      <c r="HN14644" s="341"/>
    </row>
    <row r="14645" spans="220:222" x14ac:dyDescent="0.3">
      <c r="HL14645" s="341"/>
      <c r="HM14645" s="341"/>
      <c r="HN14645" s="341"/>
    </row>
    <row r="14646" spans="220:222" x14ac:dyDescent="0.3">
      <c r="HL14646" s="341"/>
      <c r="HM14646" s="341"/>
      <c r="HN14646" s="341"/>
    </row>
    <row r="14647" spans="220:222" x14ac:dyDescent="0.3">
      <c r="HL14647" s="341"/>
      <c r="HM14647" s="341"/>
      <c r="HN14647" s="341"/>
    </row>
    <row r="14648" spans="220:222" x14ac:dyDescent="0.3">
      <c r="HL14648" s="341"/>
      <c r="HM14648" s="341"/>
      <c r="HN14648" s="341"/>
    </row>
    <row r="14649" spans="220:222" x14ac:dyDescent="0.3">
      <c r="HL14649" s="341"/>
      <c r="HM14649" s="341"/>
      <c r="HN14649" s="341"/>
    </row>
    <row r="14650" spans="220:222" x14ac:dyDescent="0.3">
      <c r="HL14650" s="341"/>
      <c r="HM14650" s="341"/>
      <c r="HN14650" s="341"/>
    </row>
    <row r="14651" spans="220:222" x14ac:dyDescent="0.3">
      <c r="HL14651" s="341"/>
      <c r="HM14651" s="341"/>
      <c r="HN14651" s="341"/>
    </row>
    <row r="14652" spans="220:222" x14ac:dyDescent="0.3">
      <c r="HL14652" s="341"/>
      <c r="HM14652" s="341"/>
      <c r="HN14652" s="341"/>
    </row>
    <row r="14653" spans="220:222" x14ac:dyDescent="0.3">
      <c r="HL14653" s="341"/>
      <c r="HM14653" s="341"/>
      <c r="HN14653" s="341"/>
    </row>
    <row r="14654" spans="220:222" x14ac:dyDescent="0.3">
      <c r="HL14654" s="341"/>
      <c r="HM14654" s="341"/>
      <c r="HN14654" s="341"/>
    </row>
    <row r="14655" spans="220:222" x14ac:dyDescent="0.3">
      <c r="HL14655" s="341"/>
      <c r="HM14655" s="341"/>
      <c r="HN14655" s="341"/>
    </row>
    <row r="14656" spans="220:222" x14ac:dyDescent="0.3">
      <c r="HL14656" s="341"/>
      <c r="HM14656" s="341"/>
      <c r="HN14656" s="341"/>
    </row>
    <row r="14657" spans="220:222" x14ac:dyDescent="0.3">
      <c r="HL14657" s="341"/>
      <c r="HM14657" s="341"/>
      <c r="HN14657" s="341"/>
    </row>
    <row r="14658" spans="220:222" x14ac:dyDescent="0.3">
      <c r="HL14658" s="341"/>
      <c r="HM14658" s="341"/>
      <c r="HN14658" s="341"/>
    </row>
    <row r="14659" spans="220:222" x14ac:dyDescent="0.3">
      <c r="HL14659" s="341"/>
      <c r="HM14659" s="341"/>
      <c r="HN14659" s="341"/>
    </row>
    <row r="14660" spans="220:222" x14ac:dyDescent="0.3">
      <c r="HL14660" s="341"/>
      <c r="HM14660" s="341"/>
      <c r="HN14660" s="341"/>
    </row>
    <row r="14661" spans="220:222" x14ac:dyDescent="0.3">
      <c r="HL14661" s="341"/>
      <c r="HM14661" s="341"/>
      <c r="HN14661" s="341"/>
    </row>
    <row r="14662" spans="220:222" x14ac:dyDescent="0.3">
      <c r="HL14662" s="341"/>
      <c r="HM14662" s="341"/>
      <c r="HN14662" s="341"/>
    </row>
    <row r="14663" spans="220:222" x14ac:dyDescent="0.3">
      <c r="HL14663" s="341"/>
      <c r="HM14663" s="341"/>
      <c r="HN14663" s="341"/>
    </row>
    <row r="14664" spans="220:222" x14ac:dyDescent="0.3">
      <c r="HL14664" s="341"/>
      <c r="HM14664" s="341"/>
      <c r="HN14664" s="341"/>
    </row>
    <row r="14665" spans="220:222" x14ac:dyDescent="0.3">
      <c r="HL14665" s="341"/>
      <c r="HM14665" s="341"/>
      <c r="HN14665" s="341"/>
    </row>
    <row r="14666" spans="220:222" x14ac:dyDescent="0.3">
      <c r="HL14666" s="341"/>
      <c r="HM14666" s="341"/>
      <c r="HN14666" s="341"/>
    </row>
    <row r="14667" spans="220:222" x14ac:dyDescent="0.3">
      <c r="HL14667" s="341"/>
      <c r="HM14667" s="341"/>
      <c r="HN14667" s="341"/>
    </row>
    <row r="14668" spans="220:222" x14ac:dyDescent="0.3">
      <c r="HL14668" s="341"/>
      <c r="HM14668" s="341"/>
      <c r="HN14668" s="341"/>
    </row>
    <row r="14669" spans="220:222" x14ac:dyDescent="0.3">
      <c r="HL14669" s="341"/>
      <c r="HM14669" s="341"/>
      <c r="HN14669" s="341"/>
    </row>
    <row r="14670" spans="220:222" x14ac:dyDescent="0.3">
      <c r="HL14670" s="341"/>
      <c r="HM14670" s="341"/>
      <c r="HN14670" s="341"/>
    </row>
    <row r="14671" spans="220:222" x14ac:dyDescent="0.3">
      <c r="HL14671" s="341"/>
      <c r="HM14671" s="341"/>
      <c r="HN14671" s="341"/>
    </row>
    <row r="14672" spans="220:222" x14ac:dyDescent="0.3">
      <c r="HL14672" s="341"/>
      <c r="HM14672" s="341"/>
      <c r="HN14672" s="341"/>
    </row>
    <row r="14673" spans="220:222" x14ac:dyDescent="0.3">
      <c r="HL14673" s="341"/>
      <c r="HM14673" s="341"/>
      <c r="HN14673" s="341"/>
    </row>
    <row r="14674" spans="220:222" x14ac:dyDescent="0.3">
      <c r="HL14674" s="341"/>
      <c r="HM14674" s="341"/>
      <c r="HN14674" s="341"/>
    </row>
    <row r="14675" spans="220:222" x14ac:dyDescent="0.3">
      <c r="HL14675" s="341"/>
      <c r="HM14675" s="341"/>
      <c r="HN14675" s="341"/>
    </row>
    <row r="14676" spans="220:222" x14ac:dyDescent="0.3">
      <c r="HL14676" s="341"/>
      <c r="HM14676" s="341"/>
      <c r="HN14676" s="341"/>
    </row>
    <row r="14677" spans="220:222" x14ac:dyDescent="0.3">
      <c r="HL14677" s="341"/>
      <c r="HM14677" s="341"/>
      <c r="HN14677" s="341"/>
    </row>
    <row r="14678" spans="220:222" x14ac:dyDescent="0.3">
      <c r="HL14678" s="341"/>
      <c r="HM14678" s="341"/>
      <c r="HN14678" s="341"/>
    </row>
    <row r="14679" spans="220:222" x14ac:dyDescent="0.3">
      <c r="HL14679" s="341"/>
      <c r="HM14679" s="341"/>
      <c r="HN14679" s="341"/>
    </row>
    <row r="14680" spans="220:222" x14ac:dyDescent="0.3">
      <c r="HL14680" s="341"/>
      <c r="HM14680" s="341"/>
      <c r="HN14680" s="341"/>
    </row>
    <row r="14681" spans="220:222" x14ac:dyDescent="0.3">
      <c r="HL14681" s="341"/>
      <c r="HM14681" s="341"/>
      <c r="HN14681" s="341"/>
    </row>
    <row r="14682" spans="220:222" x14ac:dyDescent="0.3">
      <c r="HL14682" s="341"/>
      <c r="HM14682" s="341"/>
      <c r="HN14682" s="341"/>
    </row>
    <row r="14683" spans="220:222" x14ac:dyDescent="0.3">
      <c r="HL14683" s="341"/>
      <c r="HM14683" s="341"/>
      <c r="HN14683" s="341"/>
    </row>
    <row r="14684" spans="220:222" x14ac:dyDescent="0.3">
      <c r="HL14684" s="341"/>
      <c r="HM14684" s="341"/>
      <c r="HN14684" s="341"/>
    </row>
    <row r="14685" spans="220:222" x14ac:dyDescent="0.3">
      <c r="HL14685" s="341"/>
      <c r="HM14685" s="341"/>
      <c r="HN14685" s="341"/>
    </row>
    <row r="14686" spans="220:222" x14ac:dyDescent="0.3">
      <c r="HL14686" s="341"/>
      <c r="HM14686" s="341"/>
      <c r="HN14686" s="341"/>
    </row>
    <row r="14687" spans="220:222" x14ac:dyDescent="0.3">
      <c r="HL14687" s="341"/>
      <c r="HM14687" s="341"/>
      <c r="HN14687" s="341"/>
    </row>
    <row r="14688" spans="220:222" x14ac:dyDescent="0.3">
      <c r="HL14688" s="341"/>
      <c r="HM14688" s="341"/>
      <c r="HN14688" s="341"/>
    </row>
    <row r="14689" spans="220:222" x14ac:dyDescent="0.3">
      <c r="HL14689" s="341"/>
      <c r="HM14689" s="341"/>
      <c r="HN14689" s="341"/>
    </row>
    <row r="14690" spans="220:222" x14ac:dyDescent="0.3">
      <c r="HL14690" s="341"/>
      <c r="HM14690" s="341"/>
      <c r="HN14690" s="341"/>
    </row>
    <row r="14691" spans="220:222" x14ac:dyDescent="0.3">
      <c r="HL14691" s="341"/>
      <c r="HM14691" s="341"/>
      <c r="HN14691" s="341"/>
    </row>
    <row r="14692" spans="220:222" x14ac:dyDescent="0.3">
      <c r="HL14692" s="341"/>
      <c r="HM14692" s="341"/>
      <c r="HN14692" s="341"/>
    </row>
    <row r="14693" spans="220:222" x14ac:dyDescent="0.3">
      <c r="HL14693" s="341"/>
      <c r="HM14693" s="341"/>
      <c r="HN14693" s="341"/>
    </row>
    <row r="14694" spans="220:222" x14ac:dyDescent="0.3">
      <c r="HL14694" s="341"/>
      <c r="HM14694" s="341"/>
      <c r="HN14694" s="341"/>
    </row>
    <row r="14695" spans="220:222" x14ac:dyDescent="0.3">
      <c r="HL14695" s="341"/>
      <c r="HM14695" s="341"/>
      <c r="HN14695" s="341"/>
    </row>
    <row r="14696" spans="220:222" x14ac:dyDescent="0.3">
      <c r="HL14696" s="341"/>
      <c r="HM14696" s="341"/>
      <c r="HN14696" s="341"/>
    </row>
    <row r="14697" spans="220:222" x14ac:dyDescent="0.3">
      <c r="HL14697" s="341"/>
      <c r="HM14697" s="341"/>
      <c r="HN14697" s="341"/>
    </row>
    <row r="14698" spans="220:222" x14ac:dyDescent="0.3">
      <c r="HL14698" s="341"/>
      <c r="HM14698" s="341"/>
      <c r="HN14698" s="341"/>
    </row>
    <row r="14699" spans="220:222" x14ac:dyDescent="0.3">
      <c r="HL14699" s="341"/>
      <c r="HM14699" s="341"/>
      <c r="HN14699" s="341"/>
    </row>
    <row r="14700" spans="220:222" x14ac:dyDescent="0.3">
      <c r="HL14700" s="341"/>
      <c r="HM14700" s="341"/>
      <c r="HN14700" s="341"/>
    </row>
    <row r="14701" spans="220:222" x14ac:dyDescent="0.3">
      <c r="HL14701" s="341"/>
      <c r="HM14701" s="341"/>
      <c r="HN14701" s="341"/>
    </row>
    <row r="14702" spans="220:222" x14ac:dyDescent="0.3">
      <c r="HL14702" s="341"/>
      <c r="HM14702" s="341"/>
      <c r="HN14702" s="341"/>
    </row>
    <row r="14703" spans="220:222" x14ac:dyDescent="0.3">
      <c r="HL14703" s="341"/>
      <c r="HM14703" s="341"/>
      <c r="HN14703" s="341"/>
    </row>
    <row r="14704" spans="220:222" x14ac:dyDescent="0.3">
      <c r="HL14704" s="341"/>
      <c r="HM14704" s="341"/>
      <c r="HN14704" s="341"/>
    </row>
    <row r="14705" spans="220:222" x14ac:dyDescent="0.3">
      <c r="HL14705" s="341"/>
      <c r="HM14705" s="341"/>
      <c r="HN14705" s="341"/>
    </row>
    <row r="14706" spans="220:222" x14ac:dyDescent="0.3">
      <c r="HL14706" s="341"/>
      <c r="HM14706" s="341"/>
      <c r="HN14706" s="341"/>
    </row>
    <row r="14707" spans="220:222" x14ac:dyDescent="0.3">
      <c r="HL14707" s="341"/>
      <c r="HM14707" s="341"/>
      <c r="HN14707" s="341"/>
    </row>
    <row r="14708" spans="220:222" x14ac:dyDescent="0.3">
      <c r="HL14708" s="341"/>
      <c r="HM14708" s="341"/>
      <c r="HN14708" s="341"/>
    </row>
    <row r="14709" spans="220:222" x14ac:dyDescent="0.3">
      <c r="HL14709" s="341"/>
      <c r="HM14709" s="341"/>
      <c r="HN14709" s="341"/>
    </row>
    <row r="14710" spans="220:222" x14ac:dyDescent="0.3">
      <c r="HL14710" s="341"/>
      <c r="HM14710" s="341"/>
      <c r="HN14710" s="341"/>
    </row>
    <row r="14711" spans="220:222" x14ac:dyDescent="0.3">
      <c r="HL14711" s="341"/>
      <c r="HM14711" s="341"/>
      <c r="HN14711" s="341"/>
    </row>
    <row r="14712" spans="220:222" x14ac:dyDescent="0.3">
      <c r="HL14712" s="341"/>
      <c r="HM14712" s="341"/>
      <c r="HN14712" s="341"/>
    </row>
    <row r="14713" spans="220:222" x14ac:dyDescent="0.3">
      <c r="HL14713" s="341"/>
      <c r="HM14713" s="341"/>
      <c r="HN14713" s="341"/>
    </row>
    <row r="14714" spans="220:222" x14ac:dyDescent="0.3">
      <c r="HL14714" s="341"/>
      <c r="HM14714" s="341"/>
      <c r="HN14714" s="341"/>
    </row>
    <row r="14715" spans="220:222" x14ac:dyDescent="0.3">
      <c r="HL14715" s="341"/>
      <c r="HM14715" s="341"/>
      <c r="HN14715" s="341"/>
    </row>
    <row r="14716" spans="220:222" x14ac:dyDescent="0.3">
      <c r="HL14716" s="341"/>
      <c r="HM14716" s="341"/>
      <c r="HN14716" s="341"/>
    </row>
    <row r="14717" spans="220:222" x14ac:dyDescent="0.3">
      <c r="HL14717" s="341"/>
      <c r="HM14717" s="341"/>
      <c r="HN14717" s="341"/>
    </row>
    <row r="14718" spans="220:222" x14ac:dyDescent="0.3">
      <c r="HL14718" s="341"/>
      <c r="HM14718" s="341"/>
      <c r="HN14718" s="341"/>
    </row>
    <row r="14719" spans="220:222" x14ac:dyDescent="0.3">
      <c r="HL14719" s="341"/>
      <c r="HM14719" s="341"/>
      <c r="HN14719" s="341"/>
    </row>
    <row r="14720" spans="220:222" x14ac:dyDescent="0.3">
      <c r="HL14720" s="341"/>
      <c r="HM14720" s="341"/>
      <c r="HN14720" s="341"/>
    </row>
    <row r="14721" spans="220:222" x14ac:dyDescent="0.3">
      <c r="HL14721" s="341"/>
      <c r="HM14721" s="341"/>
      <c r="HN14721" s="341"/>
    </row>
    <row r="14722" spans="220:222" x14ac:dyDescent="0.3">
      <c r="HL14722" s="341"/>
      <c r="HM14722" s="341"/>
      <c r="HN14722" s="341"/>
    </row>
    <row r="14723" spans="220:222" x14ac:dyDescent="0.3">
      <c r="HL14723" s="341"/>
      <c r="HM14723" s="341"/>
      <c r="HN14723" s="341"/>
    </row>
    <row r="14724" spans="220:222" x14ac:dyDescent="0.3">
      <c r="HL14724" s="341"/>
      <c r="HM14724" s="341"/>
      <c r="HN14724" s="341"/>
    </row>
    <row r="14725" spans="220:222" x14ac:dyDescent="0.3">
      <c r="HL14725" s="341"/>
      <c r="HM14725" s="341"/>
      <c r="HN14725" s="341"/>
    </row>
    <row r="14726" spans="220:222" x14ac:dyDescent="0.3">
      <c r="HL14726" s="341"/>
      <c r="HM14726" s="341"/>
      <c r="HN14726" s="341"/>
    </row>
    <row r="14727" spans="220:222" x14ac:dyDescent="0.3">
      <c r="HL14727" s="341"/>
      <c r="HM14727" s="341"/>
      <c r="HN14727" s="341"/>
    </row>
    <row r="14728" spans="220:222" x14ac:dyDescent="0.3">
      <c r="HL14728" s="341"/>
      <c r="HM14728" s="341"/>
      <c r="HN14728" s="341"/>
    </row>
    <row r="14729" spans="220:222" x14ac:dyDescent="0.3">
      <c r="HL14729" s="341"/>
      <c r="HM14729" s="341"/>
      <c r="HN14729" s="341"/>
    </row>
    <row r="14730" spans="220:222" x14ac:dyDescent="0.3">
      <c r="HL14730" s="341"/>
      <c r="HM14730" s="341"/>
      <c r="HN14730" s="341"/>
    </row>
    <row r="14731" spans="220:222" x14ac:dyDescent="0.3">
      <c r="HL14731" s="341"/>
      <c r="HM14731" s="341"/>
      <c r="HN14731" s="341"/>
    </row>
    <row r="14732" spans="220:222" x14ac:dyDescent="0.3">
      <c r="HL14732" s="341"/>
      <c r="HM14732" s="341"/>
      <c r="HN14732" s="341"/>
    </row>
    <row r="14733" spans="220:222" x14ac:dyDescent="0.3">
      <c r="HL14733" s="341"/>
      <c r="HM14733" s="341"/>
      <c r="HN14733" s="341"/>
    </row>
    <row r="14734" spans="220:222" x14ac:dyDescent="0.3">
      <c r="HL14734" s="341"/>
      <c r="HM14734" s="341"/>
      <c r="HN14734" s="341"/>
    </row>
    <row r="14735" spans="220:222" x14ac:dyDescent="0.3">
      <c r="HL14735" s="341"/>
      <c r="HM14735" s="341"/>
      <c r="HN14735" s="341"/>
    </row>
    <row r="14736" spans="220:222" x14ac:dyDescent="0.3">
      <c r="HL14736" s="341"/>
      <c r="HM14736" s="341"/>
      <c r="HN14736" s="341"/>
    </row>
    <row r="14737" spans="220:222" x14ac:dyDescent="0.3">
      <c r="HL14737" s="341"/>
      <c r="HM14737" s="341"/>
      <c r="HN14737" s="341"/>
    </row>
    <row r="14738" spans="220:222" x14ac:dyDescent="0.3">
      <c r="HL14738" s="341"/>
      <c r="HM14738" s="341"/>
      <c r="HN14738" s="341"/>
    </row>
    <row r="14739" spans="220:222" x14ac:dyDescent="0.3">
      <c r="HL14739" s="341"/>
      <c r="HM14739" s="341"/>
      <c r="HN14739" s="341"/>
    </row>
    <row r="14740" spans="220:222" x14ac:dyDescent="0.3">
      <c r="HL14740" s="341"/>
      <c r="HM14740" s="341"/>
      <c r="HN14740" s="341"/>
    </row>
    <row r="14741" spans="220:222" x14ac:dyDescent="0.3">
      <c r="HL14741" s="341"/>
      <c r="HM14741" s="341"/>
      <c r="HN14741" s="341"/>
    </row>
    <row r="14742" spans="220:222" x14ac:dyDescent="0.3">
      <c r="HL14742" s="341"/>
      <c r="HM14742" s="341"/>
      <c r="HN14742" s="341"/>
    </row>
    <row r="14743" spans="220:222" x14ac:dyDescent="0.3">
      <c r="HL14743" s="341"/>
      <c r="HM14743" s="341"/>
      <c r="HN14743" s="341"/>
    </row>
    <row r="14744" spans="220:222" x14ac:dyDescent="0.3">
      <c r="HL14744" s="341"/>
      <c r="HM14744" s="341"/>
      <c r="HN14744" s="341"/>
    </row>
    <row r="14745" spans="220:222" x14ac:dyDescent="0.3">
      <c r="HL14745" s="341"/>
      <c r="HM14745" s="341"/>
      <c r="HN14745" s="341"/>
    </row>
    <row r="14746" spans="220:222" x14ac:dyDescent="0.3">
      <c r="HL14746" s="341"/>
      <c r="HM14746" s="341"/>
      <c r="HN14746" s="341"/>
    </row>
    <row r="14747" spans="220:222" x14ac:dyDescent="0.3">
      <c r="HL14747" s="341"/>
      <c r="HM14747" s="341"/>
      <c r="HN14747" s="341"/>
    </row>
    <row r="14748" spans="220:222" x14ac:dyDescent="0.3">
      <c r="HL14748" s="341"/>
      <c r="HM14748" s="341"/>
      <c r="HN14748" s="341"/>
    </row>
    <row r="14749" spans="220:222" x14ac:dyDescent="0.3">
      <c r="HL14749" s="341"/>
      <c r="HM14749" s="341"/>
      <c r="HN14749" s="341"/>
    </row>
    <row r="14750" spans="220:222" x14ac:dyDescent="0.3">
      <c r="HL14750" s="341"/>
      <c r="HM14750" s="341"/>
      <c r="HN14750" s="341"/>
    </row>
    <row r="14751" spans="220:222" x14ac:dyDescent="0.3">
      <c r="HL14751" s="341"/>
      <c r="HM14751" s="341"/>
      <c r="HN14751" s="341"/>
    </row>
    <row r="14752" spans="220:222" x14ac:dyDescent="0.3">
      <c r="HL14752" s="341"/>
      <c r="HM14752" s="341"/>
      <c r="HN14752" s="341"/>
    </row>
    <row r="14753" spans="220:222" x14ac:dyDescent="0.3">
      <c r="HL14753" s="341"/>
      <c r="HM14753" s="341"/>
      <c r="HN14753" s="341"/>
    </row>
    <row r="14754" spans="220:222" x14ac:dyDescent="0.3">
      <c r="HL14754" s="341"/>
      <c r="HM14754" s="341"/>
      <c r="HN14754" s="341"/>
    </row>
    <row r="14755" spans="220:222" x14ac:dyDescent="0.3">
      <c r="HL14755" s="341"/>
      <c r="HM14755" s="341"/>
      <c r="HN14755" s="341"/>
    </row>
    <row r="14756" spans="220:222" x14ac:dyDescent="0.3">
      <c r="HL14756" s="341"/>
      <c r="HM14756" s="341"/>
      <c r="HN14756" s="341"/>
    </row>
    <row r="14757" spans="220:222" x14ac:dyDescent="0.3">
      <c r="HL14757" s="341"/>
      <c r="HM14757" s="341"/>
      <c r="HN14757" s="341"/>
    </row>
    <row r="14758" spans="220:222" x14ac:dyDescent="0.3">
      <c r="HL14758" s="341"/>
      <c r="HM14758" s="341"/>
      <c r="HN14758" s="341"/>
    </row>
    <row r="14759" spans="220:222" x14ac:dyDescent="0.3">
      <c r="HL14759" s="341"/>
      <c r="HM14759" s="341"/>
      <c r="HN14759" s="341"/>
    </row>
    <row r="14760" spans="220:222" x14ac:dyDescent="0.3">
      <c r="HL14760" s="341"/>
      <c r="HM14760" s="341"/>
      <c r="HN14760" s="341"/>
    </row>
    <row r="14761" spans="220:222" x14ac:dyDescent="0.3">
      <c r="HL14761" s="341"/>
      <c r="HM14761" s="341"/>
      <c r="HN14761" s="341"/>
    </row>
    <row r="14762" spans="220:222" x14ac:dyDescent="0.3">
      <c r="HL14762" s="341"/>
      <c r="HM14762" s="341"/>
      <c r="HN14762" s="341"/>
    </row>
    <row r="14763" spans="220:222" x14ac:dyDescent="0.3">
      <c r="HL14763" s="341"/>
      <c r="HM14763" s="341"/>
      <c r="HN14763" s="341"/>
    </row>
    <row r="14764" spans="220:222" x14ac:dyDescent="0.3">
      <c r="HL14764" s="341"/>
      <c r="HM14764" s="341"/>
      <c r="HN14764" s="341"/>
    </row>
    <row r="14765" spans="220:222" x14ac:dyDescent="0.3">
      <c r="HL14765" s="341"/>
      <c r="HM14765" s="341"/>
      <c r="HN14765" s="341"/>
    </row>
    <row r="14766" spans="220:222" x14ac:dyDescent="0.3">
      <c r="HL14766" s="341"/>
      <c r="HM14766" s="341"/>
      <c r="HN14766" s="341"/>
    </row>
    <row r="14767" spans="220:222" x14ac:dyDescent="0.3">
      <c r="HL14767" s="341"/>
      <c r="HM14767" s="341"/>
      <c r="HN14767" s="341"/>
    </row>
    <row r="14768" spans="220:222" x14ac:dyDescent="0.3">
      <c r="HL14768" s="341"/>
      <c r="HM14768" s="341"/>
      <c r="HN14768" s="341"/>
    </row>
    <row r="14769" spans="220:222" x14ac:dyDescent="0.3">
      <c r="HL14769" s="341"/>
      <c r="HM14769" s="341"/>
      <c r="HN14769" s="341"/>
    </row>
    <row r="14770" spans="220:222" x14ac:dyDescent="0.3">
      <c r="HL14770" s="341"/>
      <c r="HM14770" s="341"/>
      <c r="HN14770" s="341"/>
    </row>
    <row r="14771" spans="220:222" x14ac:dyDescent="0.3">
      <c r="HL14771" s="341"/>
      <c r="HM14771" s="341"/>
      <c r="HN14771" s="341"/>
    </row>
    <row r="14772" spans="220:222" x14ac:dyDescent="0.3">
      <c r="HL14772" s="341"/>
      <c r="HM14772" s="341"/>
      <c r="HN14772" s="341"/>
    </row>
    <row r="14773" spans="220:222" x14ac:dyDescent="0.3">
      <c r="HL14773" s="341"/>
      <c r="HM14773" s="341"/>
      <c r="HN14773" s="341"/>
    </row>
    <row r="14774" spans="220:222" x14ac:dyDescent="0.3">
      <c r="HL14774" s="341"/>
      <c r="HM14774" s="341"/>
      <c r="HN14774" s="341"/>
    </row>
    <row r="14775" spans="220:222" x14ac:dyDescent="0.3">
      <c r="HL14775" s="341"/>
      <c r="HM14775" s="341"/>
      <c r="HN14775" s="341"/>
    </row>
    <row r="14776" spans="220:222" x14ac:dyDescent="0.3">
      <c r="HL14776" s="341"/>
      <c r="HM14776" s="341"/>
      <c r="HN14776" s="341"/>
    </row>
    <row r="14777" spans="220:222" x14ac:dyDescent="0.3">
      <c r="HL14777" s="341"/>
      <c r="HM14777" s="341"/>
      <c r="HN14777" s="341"/>
    </row>
    <row r="14778" spans="220:222" x14ac:dyDescent="0.3">
      <c r="HL14778" s="341"/>
      <c r="HM14778" s="341"/>
      <c r="HN14778" s="341"/>
    </row>
    <row r="14779" spans="220:222" x14ac:dyDescent="0.3">
      <c r="HL14779" s="341"/>
      <c r="HM14779" s="341"/>
      <c r="HN14779" s="341"/>
    </row>
    <row r="14780" spans="220:222" x14ac:dyDescent="0.3">
      <c r="HL14780" s="341"/>
      <c r="HM14780" s="341"/>
      <c r="HN14780" s="341"/>
    </row>
    <row r="14781" spans="220:222" x14ac:dyDescent="0.3">
      <c r="HL14781" s="341"/>
      <c r="HM14781" s="341"/>
      <c r="HN14781" s="341"/>
    </row>
    <row r="14782" spans="220:222" x14ac:dyDescent="0.3">
      <c r="HL14782" s="341"/>
      <c r="HM14782" s="341"/>
      <c r="HN14782" s="341"/>
    </row>
    <row r="14783" spans="220:222" x14ac:dyDescent="0.3">
      <c r="HL14783" s="341"/>
      <c r="HM14783" s="341"/>
      <c r="HN14783" s="341"/>
    </row>
    <row r="14784" spans="220:222" x14ac:dyDescent="0.3">
      <c r="HL14784" s="341"/>
      <c r="HM14784" s="341"/>
      <c r="HN14784" s="341"/>
    </row>
    <row r="14785" spans="220:222" x14ac:dyDescent="0.3">
      <c r="HL14785" s="341"/>
      <c r="HM14785" s="341"/>
      <c r="HN14785" s="341"/>
    </row>
    <row r="14786" spans="220:222" x14ac:dyDescent="0.3">
      <c r="HL14786" s="341"/>
      <c r="HM14786" s="341"/>
      <c r="HN14786" s="341"/>
    </row>
    <row r="14787" spans="220:222" x14ac:dyDescent="0.3">
      <c r="HL14787" s="341"/>
      <c r="HM14787" s="341"/>
      <c r="HN14787" s="341"/>
    </row>
    <row r="14788" spans="220:222" x14ac:dyDescent="0.3">
      <c r="HL14788" s="341"/>
      <c r="HM14788" s="341"/>
      <c r="HN14788" s="341"/>
    </row>
    <row r="14789" spans="220:222" x14ac:dyDescent="0.3">
      <c r="HL14789" s="341"/>
      <c r="HM14789" s="341"/>
      <c r="HN14789" s="341"/>
    </row>
    <row r="14790" spans="220:222" x14ac:dyDescent="0.3">
      <c r="HL14790" s="341"/>
      <c r="HM14790" s="341"/>
      <c r="HN14790" s="341"/>
    </row>
    <row r="14791" spans="220:222" x14ac:dyDescent="0.3">
      <c r="HL14791" s="341"/>
      <c r="HM14791" s="341"/>
      <c r="HN14791" s="341"/>
    </row>
    <row r="14792" spans="220:222" x14ac:dyDescent="0.3">
      <c r="HL14792" s="341"/>
      <c r="HM14792" s="341"/>
      <c r="HN14792" s="341"/>
    </row>
    <row r="14793" spans="220:222" x14ac:dyDescent="0.3">
      <c r="HL14793" s="341"/>
      <c r="HM14793" s="341"/>
      <c r="HN14793" s="341"/>
    </row>
    <row r="14794" spans="220:222" x14ac:dyDescent="0.3">
      <c r="HL14794" s="341"/>
      <c r="HM14794" s="341"/>
      <c r="HN14794" s="341"/>
    </row>
    <row r="14795" spans="220:222" x14ac:dyDescent="0.3">
      <c r="HL14795" s="341"/>
      <c r="HM14795" s="341"/>
      <c r="HN14795" s="341"/>
    </row>
    <row r="14796" spans="220:222" x14ac:dyDescent="0.3">
      <c r="HL14796" s="341"/>
      <c r="HM14796" s="341"/>
      <c r="HN14796" s="341"/>
    </row>
    <row r="14797" spans="220:222" x14ac:dyDescent="0.3">
      <c r="HL14797" s="341"/>
      <c r="HM14797" s="341"/>
      <c r="HN14797" s="341"/>
    </row>
    <row r="14798" spans="220:222" x14ac:dyDescent="0.3">
      <c r="HL14798" s="341"/>
      <c r="HM14798" s="341"/>
      <c r="HN14798" s="341"/>
    </row>
    <row r="14799" spans="220:222" x14ac:dyDescent="0.3">
      <c r="HL14799" s="341"/>
      <c r="HM14799" s="341"/>
      <c r="HN14799" s="341"/>
    </row>
    <row r="14800" spans="220:222" x14ac:dyDescent="0.3">
      <c r="HL14800" s="341"/>
      <c r="HM14800" s="341"/>
      <c r="HN14800" s="341"/>
    </row>
    <row r="14801" spans="220:222" x14ac:dyDescent="0.3">
      <c r="HL14801" s="341"/>
      <c r="HM14801" s="341"/>
      <c r="HN14801" s="341"/>
    </row>
    <row r="14802" spans="220:222" x14ac:dyDescent="0.3">
      <c r="HL14802" s="341"/>
      <c r="HM14802" s="341"/>
      <c r="HN14802" s="341"/>
    </row>
    <row r="14803" spans="220:222" x14ac:dyDescent="0.3">
      <c r="HL14803" s="341"/>
      <c r="HM14803" s="341"/>
      <c r="HN14803" s="341"/>
    </row>
    <row r="14804" spans="220:222" x14ac:dyDescent="0.3">
      <c r="HL14804" s="341"/>
      <c r="HM14804" s="341"/>
      <c r="HN14804" s="341"/>
    </row>
    <row r="14805" spans="220:222" x14ac:dyDescent="0.3">
      <c r="HL14805" s="341"/>
      <c r="HM14805" s="341"/>
      <c r="HN14805" s="341"/>
    </row>
    <row r="14806" spans="220:222" x14ac:dyDescent="0.3">
      <c r="HL14806" s="341"/>
      <c r="HM14806" s="341"/>
      <c r="HN14806" s="341"/>
    </row>
    <row r="14807" spans="220:222" x14ac:dyDescent="0.3">
      <c r="HL14807" s="341"/>
      <c r="HM14807" s="341"/>
      <c r="HN14807" s="341"/>
    </row>
    <row r="14808" spans="220:222" x14ac:dyDescent="0.3">
      <c r="HL14808" s="341"/>
      <c r="HM14808" s="341"/>
      <c r="HN14808" s="341"/>
    </row>
    <row r="14809" spans="220:222" x14ac:dyDescent="0.3">
      <c r="HL14809" s="341"/>
      <c r="HM14809" s="341"/>
      <c r="HN14809" s="341"/>
    </row>
    <row r="14810" spans="220:222" x14ac:dyDescent="0.3">
      <c r="HL14810" s="341"/>
      <c r="HM14810" s="341"/>
      <c r="HN14810" s="341"/>
    </row>
    <row r="14811" spans="220:222" x14ac:dyDescent="0.3">
      <c r="HL14811" s="341"/>
      <c r="HM14811" s="341"/>
      <c r="HN14811" s="341"/>
    </row>
    <row r="14812" spans="220:222" x14ac:dyDescent="0.3">
      <c r="HL14812" s="341"/>
      <c r="HM14812" s="341"/>
      <c r="HN14812" s="341"/>
    </row>
    <row r="14813" spans="220:222" x14ac:dyDescent="0.3">
      <c r="HL14813" s="341"/>
      <c r="HM14813" s="341"/>
      <c r="HN14813" s="341"/>
    </row>
    <row r="14814" spans="220:222" x14ac:dyDescent="0.3">
      <c r="HL14814" s="341"/>
      <c r="HM14814" s="341"/>
      <c r="HN14814" s="341"/>
    </row>
    <row r="14815" spans="220:222" x14ac:dyDescent="0.3">
      <c r="HL14815" s="341"/>
      <c r="HM14815" s="341"/>
      <c r="HN14815" s="341"/>
    </row>
    <row r="14816" spans="220:222" x14ac:dyDescent="0.3">
      <c r="HL14816" s="341"/>
      <c r="HM14816" s="341"/>
      <c r="HN14816" s="341"/>
    </row>
    <row r="14817" spans="220:222" x14ac:dyDescent="0.3">
      <c r="HL14817" s="341"/>
      <c r="HM14817" s="341"/>
      <c r="HN14817" s="341"/>
    </row>
    <row r="14818" spans="220:222" x14ac:dyDescent="0.3">
      <c r="HL14818" s="341"/>
      <c r="HM14818" s="341"/>
      <c r="HN14818" s="341"/>
    </row>
    <row r="14819" spans="220:222" x14ac:dyDescent="0.3">
      <c r="HL14819" s="341"/>
      <c r="HM14819" s="341"/>
      <c r="HN14819" s="341"/>
    </row>
    <row r="14820" spans="220:222" x14ac:dyDescent="0.3">
      <c r="HL14820" s="341"/>
      <c r="HM14820" s="341"/>
      <c r="HN14820" s="341"/>
    </row>
    <row r="14821" spans="220:222" x14ac:dyDescent="0.3">
      <c r="HL14821" s="341"/>
      <c r="HM14821" s="341"/>
      <c r="HN14821" s="341"/>
    </row>
    <row r="14822" spans="220:222" x14ac:dyDescent="0.3">
      <c r="HL14822" s="341"/>
      <c r="HM14822" s="341"/>
      <c r="HN14822" s="341"/>
    </row>
    <row r="14823" spans="220:222" x14ac:dyDescent="0.3">
      <c r="HL14823" s="341"/>
      <c r="HM14823" s="341"/>
      <c r="HN14823" s="341"/>
    </row>
    <row r="14824" spans="220:222" x14ac:dyDescent="0.3">
      <c r="HL14824" s="341"/>
      <c r="HM14824" s="341"/>
      <c r="HN14824" s="341"/>
    </row>
    <row r="14825" spans="220:222" x14ac:dyDescent="0.3">
      <c r="HL14825" s="341"/>
      <c r="HM14825" s="341"/>
      <c r="HN14825" s="341"/>
    </row>
    <row r="14826" spans="220:222" x14ac:dyDescent="0.3">
      <c r="HL14826" s="341"/>
      <c r="HM14826" s="341"/>
      <c r="HN14826" s="341"/>
    </row>
    <row r="14827" spans="220:222" x14ac:dyDescent="0.3">
      <c r="HL14827" s="341"/>
      <c r="HM14827" s="341"/>
      <c r="HN14827" s="341"/>
    </row>
    <row r="14828" spans="220:222" x14ac:dyDescent="0.3">
      <c r="HL14828" s="341"/>
      <c r="HM14828" s="341"/>
      <c r="HN14828" s="341"/>
    </row>
    <row r="14829" spans="220:222" x14ac:dyDescent="0.3">
      <c r="HL14829" s="341"/>
      <c r="HM14829" s="341"/>
      <c r="HN14829" s="341"/>
    </row>
    <row r="14830" spans="220:222" x14ac:dyDescent="0.3">
      <c r="HL14830" s="341"/>
      <c r="HM14830" s="341"/>
      <c r="HN14830" s="341"/>
    </row>
    <row r="14831" spans="220:222" x14ac:dyDescent="0.3">
      <c r="HL14831" s="341"/>
      <c r="HM14831" s="341"/>
      <c r="HN14831" s="341"/>
    </row>
    <row r="14832" spans="220:222" x14ac:dyDescent="0.3">
      <c r="HL14832" s="341"/>
      <c r="HM14832" s="341"/>
      <c r="HN14832" s="341"/>
    </row>
    <row r="14833" spans="220:222" x14ac:dyDescent="0.3">
      <c r="HL14833" s="341"/>
      <c r="HM14833" s="341"/>
      <c r="HN14833" s="341"/>
    </row>
    <row r="14834" spans="220:222" x14ac:dyDescent="0.3">
      <c r="HL14834" s="341"/>
      <c r="HM14834" s="341"/>
      <c r="HN14834" s="341"/>
    </row>
    <row r="14835" spans="220:222" x14ac:dyDescent="0.3">
      <c r="HL14835" s="341"/>
      <c r="HM14835" s="341"/>
      <c r="HN14835" s="341"/>
    </row>
    <row r="14836" spans="220:222" x14ac:dyDescent="0.3">
      <c r="HL14836" s="341"/>
      <c r="HM14836" s="341"/>
      <c r="HN14836" s="341"/>
    </row>
    <row r="14837" spans="220:222" x14ac:dyDescent="0.3">
      <c r="HL14837" s="341"/>
      <c r="HM14837" s="341"/>
      <c r="HN14837" s="341"/>
    </row>
    <row r="14838" spans="220:222" x14ac:dyDescent="0.3">
      <c r="HL14838" s="341"/>
      <c r="HM14838" s="341"/>
      <c r="HN14838" s="341"/>
    </row>
    <row r="14839" spans="220:222" x14ac:dyDescent="0.3">
      <c r="HL14839" s="341"/>
      <c r="HM14839" s="341"/>
      <c r="HN14839" s="341"/>
    </row>
    <row r="14840" spans="220:222" x14ac:dyDescent="0.3">
      <c r="HL14840" s="341"/>
      <c r="HM14840" s="341"/>
      <c r="HN14840" s="341"/>
    </row>
    <row r="14841" spans="220:222" x14ac:dyDescent="0.3">
      <c r="HL14841" s="341"/>
      <c r="HM14841" s="341"/>
      <c r="HN14841" s="341"/>
    </row>
    <row r="14842" spans="220:222" x14ac:dyDescent="0.3">
      <c r="HL14842" s="341"/>
      <c r="HM14842" s="341"/>
      <c r="HN14842" s="341"/>
    </row>
    <row r="14843" spans="220:222" x14ac:dyDescent="0.3">
      <c r="HL14843" s="341"/>
      <c r="HM14843" s="341"/>
      <c r="HN14843" s="341"/>
    </row>
    <row r="14844" spans="220:222" x14ac:dyDescent="0.3">
      <c r="HL14844" s="341"/>
      <c r="HM14844" s="341"/>
      <c r="HN14844" s="341"/>
    </row>
    <row r="14845" spans="220:222" x14ac:dyDescent="0.3">
      <c r="HL14845" s="341"/>
      <c r="HM14845" s="341"/>
      <c r="HN14845" s="341"/>
    </row>
    <row r="14846" spans="220:222" x14ac:dyDescent="0.3">
      <c r="HL14846" s="341"/>
      <c r="HM14846" s="341"/>
      <c r="HN14846" s="341"/>
    </row>
    <row r="14847" spans="220:222" x14ac:dyDescent="0.3">
      <c r="HL14847" s="341"/>
      <c r="HM14847" s="341"/>
      <c r="HN14847" s="341"/>
    </row>
    <row r="14848" spans="220:222" x14ac:dyDescent="0.3">
      <c r="HL14848" s="341"/>
      <c r="HM14848" s="341"/>
      <c r="HN14848" s="341"/>
    </row>
    <row r="14849" spans="220:222" x14ac:dyDescent="0.3">
      <c r="HL14849" s="341"/>
      <c r="HM14849" s="341"/>
      <c r="HN14849" s="341"/>
    </row>
    <row r="14850" spans="220:222" x14ac:dyDescent="0.3">
      <c r="HL14850" s="341"/>
      <c r="HM14850" s="341"/>
      <c r="HN14850" s="341"/>
    </row>
    <row r="14851" spans="220:222" x14ac:dyDescent="0.3">
      <c r="HL14851" s="341"/>
      <c r="HM14851" s="341"/>
      <c r="HN14851" s="341"/>
    </row>
    <row r="14852" spans="220:222" x14ac:dyDescent="0.3">
      <c r="HL14852" s="341"/>
      <c r="HM14852" s="341"/>
      <c r="HN14852" s="341"/>
    </row>
    <row r="14853" spans="220:222" x14ac:dyDescent="0.3">
      <c r="HL14853" s="341"/>
      <c r="HM14853" s="341"/>
      <c r="HN14853" s="341"/>
    </row>
    <row r="14854" spans="220:222" x14ac:dyDescent="0.3">
      <c r="HL14854" s="341"/>
      <c r="HM14854" s="341"/>
      <c r="HN14854" s="341"/>
    </row>
    <row r="14855" spans="220:222" x14ac:dyDescent="0.3">
      <c r="HL14855" s="341"/>
      <c r="HM14855" s="341"/>
      <c r="HN14855" s="341"/>
    </row>
    <row r="14856" spans="220:222" x14ac:dyDescent="0.3">
      <c r="HL14856" s="341"/>
      <c r="HM14856" s="341"/>
      <c r="HN14856" s="341"/>
    </row>
    <row r="14857" spans="220:222" x14ac:dyDescent="0.3">
      <c r="HL14857" s="341"/>
      <c r="HM14857" s="341"/>
      <c r="HN14857" s="341"/>
    </row>
    <row r="14858" spans="220:222" x14ac:dyDescent="0.3">
      <c r="HL14858" s="341"/>
      <c r="HM14858" s="341"/>
      <c r="HN14858" s="341"/>
    </row>
    <row r="14859" spans="220:222" x14ac:dyDescent="0.3">
      <c r="HL14859" s="341"/>
      <c r="HM14859" s="341"/>
      <c r="HN14859" s="341"/>
    </row>
    <row r="14860" spans="220:222" x14ac:dyDescent="0.3">
      <c r="HL14860" s="341"/>
      <c r="HM14860" s="341"/>
      <c r="HN14860" s="341"/>
    </row>
    <row r="14861" spans="220:222" x14ac:dyDescent="0.3">
      <c r="HL14861" s="341"/>
      <c r="HM14861" s="341"/>
      <c r="HN14861" s="341"/>
    </row>
    <row r="14862" spans="220:222" x14ac:dyDescent="0.3">
      <c r="HL14862" s="341"/>
      <c r="HM14862" s="341"/>
      <c r="HN14862" s="341"/>
    </row>
    <row r="14863" spans="220:222" x14ac:dyDescent="0.3">
      <c r="HL14863" s="341"/>
      <c r="HM14863" s="341"/>
      <c r="HN14863" s="341"/>
    </row>
    <row r="14864" spans="220:222" x14ac:dyDescent="0.3">
      <c r="HL14864" s="341"/>
      <c r="HM14864" s="341"/>
      <c r="HN14864" s="341"/>
    </row>
    <row r="14865" spans="220:222" x14ac:dyDescent="0.3">
      <c r="HL14865" s="341"/>
      <c r="HM14865" s="341"/>
      <c r="HN14865" s="341"/>
    </row>
    <row r="14866" spans="220:222" x14ac:dyDescent="0.3">
      <c r="HL14866" s="341"/>
      <c r="HM14866" s="341"/>
      <c r="HN14866" s="341"/>
    </row>
    <row r="14867" spans="220:222" x14ac:dyDescent="0.3">
      <c r="HL14867" s="341"/>
      <c r="HM14867" s="341"/>
      <c r="HN14867" s="341"/>
    </row>
    <row r="14868" spans="220:222" x14ac:dyDescent="0.3">
      <c r="HL14868" s="341"/>
      <c r="HM14868" s="341"/>
      <c r="HN14868" s="341"/>
    </row>
    <row r="14869" spans="220:222" x14ac:dyDescent="0.3">
      <c r="HL14869" s="341"/>
      <c r="HM14869" s="341"/>
      <c r="HN14869" s="341"/>
    </row>
    <row r="14870" spans="220:222" x14ac:dyDescent="0.3">
      <c r="HL14870" s="341"/>
      <c r="HM14870" s="341"/>
      <c r="HN14870" s="341"/>
    </row>
    <row r="14871" spans="220:222" x14ac:dyDescent="0.3">
      <c r="HL14871" s="341"/>
      <c r="HM14871" s="341"/>
      <c r="HN14871" s="341"/>
    </row>
    <row r="14872" spans="220:222" x14ac:dyDescent="0.3">
      <c r="HL14872" s="341"/>
      <c r="HM14872" s="341"/>
      <c r="HN14872" s="341"/>
    </row>
    <row r="14873" spans="220:222" x14ac:dyDescent="0.3">
      <c r="HL14873" s="341"/>
      <c r="HM14873" s="341"/>
      <c r="HN14873" s="341"/>
    </row>
    <row r="14874" spans="220:222" x14ac:dyDescent="0.3">
      <c r="HL14874" s="341"/>
      <c r="HM14874" s="341"/>
      <c r="HN14874" s="341"/>
    </row>
    <row r="14875" spans="220:222" x14ac:dyDescent="0.3">
      <c r="HL14875" s="341"/>
      <c r="HM14875" s="341"/>
      <c r="HN14875" s="341"/>
    </row>
    <row r="14876" spans="220:222" x14ac:dyDescent="0.3">
      <c r="HL14876" s="341"/>
      <c r="HM14876" s="341"/>
      <c r="HN14876" s="341"/>
    </row>
    <row r="14877" spans="220:222" x14ac:dyDescent="0.3">
      <c r="HL14877" s="341"/>
      <c r="HM14877" s="341"/>
      <c r="HN14877" s="341"/>
    </row>
    <row r="14878" spans="220:222" x14ac:dyDescent="0.3">
      <c r="HL14878" s="341"/>
      <c r="HM14878" s="341"/>
      <c r="HN14878" s="341"/>
    </row>
    <row r="14879" spans="220:222" x14ac:dyDescent="0.3">
      <c r="HL14879" s="341"/>
      <c r="HM14879" s="341"/>
      <c r="HN14879" s="341"/>
    </row>
    <row r="14880" spans="220:222" x14ac:dyDescent="0.3">
      <c r="HL14880" s="341"/>
      <c r="HM14880" s="341"/>
      <c r="HN14880" s="341"/>
    </row>
    <row r="14881" spans="220:222" x14ac:dyDescent="0.3">
      <c r="HL14881" s="341"/>
      <c r="HM14881" s="341"/>
      <c r="HN14881" s="341"/>
    </row>
    <row r="14882" spans="220:222" x14ac:dyDescent="0.3">
      <c r="HL14882" s="341"/>
      <c r="HM14882" s="341"/>
      <c r="HN14882" s="341"/>
    </row>
    <row r="14883" spans="220:222" x14ac:dyDescent="0.3">
      <c r="HL14883" s="341"/>
      <c r="HM14883" s="341"/>
      <c r="HN14883" s="341"/>
    </row>
    <row r="14884" spans="220:222" x14ac:dyDescent="0.3">
      <c r="HL14884" s="341"/>
      <c r="HM14884" s="341"/>
      <c r="HN14884" s="341"/>
    </row>
    <row r="14885" spans="220:222" x14ac:dyDescent="0.3">
      <c r="HL14885" s="341"/>
      <c r="HM14885" s="341"/>
      <c r="HN14885" s="341"/>
    </row>
    <row r="14886" spans="220:222" x14ac:dyDescent="0.3">
      <c r="HL14886" s="341"/>
      <c r="HM14886" s="341"/>
      <c r="HN14886" s="341"/>
    </row>
    <row r="14887" spans="220:222" x14ac:dyDescent="0.3">
      <c r="HL14887" s="341"/>
      <c r="HM14887" s="341"/>
      <c r="HN14887" s="341"/>
    </row>
    <row r="14888" spans="220:222" x14ac:dyDescent="0.3">
      <c r="HL14888" s="341"/>
      <c r="HM14888" s="341"/>
      <c r="HN14888" s="341"/>
    </row>
    <row r="14889" spans="220:222" x14ac:dyDescent="0.3">
      <c r="HL14889" s="341"/>
      <c r="HM14889" s="341"/>
      <c r="HN14889" s="341"/>
    </row>
    <row r="14890" spans="220:222" x14ac:dyDescent="0.3">
      <c r="HL14890" s="341"/>
      <c r="HM14890" s="341"/>
      <c r="HN14890" s="341"/>
    </row>
    <row r="14891" spans="220:222" x14ac:dyDescent="0.3">
      <c r="HL14891" s="341"/>
      <c r="HM14891" s="341"/>
      <c r="HN14891" s="341"/>
    </row>
    <row r="14892" spans="220:222" x14ac:dyDescent="0.3">
      <c r="HL14892" s="341"/>
      <c r="HM14892" s="341"/>
      <c r="HN14892" s="341"/>
    </row>
    <row r="14893" spans="220:222" x14ac:dyDescent="0.3">
      <c r="HL14893" s="341"/>
      <c r="HM14893" s="341"/>
      <c r="HN14893" s="341"/>
    </row>
    <row r="14894" spans="220:222" x14ac:dyDescent="0.3">
      <c r="HL14894" s="341"/>
      <c r="HM14894" s="341"/>
      <c r="HN14894" s="341"/>
    </row>
    <row r="14895" spans="220:222" x14ac:dyDescent="0.3">
      <c r="HL14895" s="341"/>
      <c r="HM14895" s="341"/>
      <c r="HN14895" s="341"/>
    </row>
    <row r="14896" spans="220:222" x14ac:dyDescent="0.3">
      <c r="HL14896" s="341"/>
      <c r="HM14896" s="341"/>
      <c r="HN14896" s="341"/>
    </row>
    <row r="14897" spans="220:222" x14ac:dyDescent="0.3">
      <c r="HL14897" s="341"/>
      <c r="HM14897" s="341"/>
      <c r="HN14897" s="341"/>
    </row>
    <row r="14898" spans="220:222" x14ac:dyDescent="0.3">
      <c r="HL14898" s="341"/>
      <c r="HM14898" s="341"/>
      <c r="HN14898" s="341"/>
    </row>
    <row r="14899" spans="220:222" x14ac:dyDescent="0.3">
      <c r="HL14899" s="341"/>
      <c r="HM14899" s="341"/>
      <c r="HN14899" s="341"/>
    </row>
    <row r="14900" spans="220:222" x14ac:dyDescent="0.3">
      <c r="HL14900" s="341"/>
      <c r="HM14900" s="341"/>
      <c r="HN14900" s="341"/>
    </row>
    <row r="14901" spans="220:222" x14ac:dyDescent="0.3">
      <c r="HL14901" s="341"/>
      <c r="HM14901" s="341"/>
      <c r="HN14901" s="341"/>
    </row>
    <row r="14902" spans="220:222" x14ac:dyDescent="0.3">
      <c r="HL14902" s="341"/>
      <c r="HM14902" s="341"/>
      <c r="HN14902" s="341"/>
    </row>
    <row r="14903" spans="220:222" x14ac:dyDescent="0.3">
      <c r="HL14903" s="341"/>
      <c r="HM14903" s="341"/>
      <c r="HN14903" s="341"/>
    </row>
    <row r="14904" spans="220:222" x14ac:dyDescent="0.3">
      <c r="HL14904" s="341"/>
      <c r="HM14904" s="341"/>
      <c r="HN14904" s="341"/>
    </row>
    <row r="14905" spans="220:222" x14ac:dyDescent="0.3">
      <c r="HL14905" s="341"/>
      <c r="HM14905" s="341"/>
      <c r="HN14905" s="341"/>
    </row>
    <row r="14906" spans="220:222" x14ac:dyDescent="0.3">
      <c r="HL14906" s="341"/>
      <c r="HM14906" s="341"/>
      <c r="HN14906" s="341"/>
    </row>
    <row r="14907" spans="220:222" x14ac:dyDescent="0.3">
      <c r="HL14907" s="341"/>
      <c r="HM14907" s="341"/>
      <c r="HN14907" s="341"/>
    </row>
    <row r="14908" spans="220:222" x14ac:dyDescent="0.3">
      <c r="HL14908" s="341"/>
      <c r="HM14908" s="341"/>
      <c r="HN14908" s="341"/>
    </row>
    <row r="14909" spans="220:222" x14ac:dyDescent="0.3">
      <c r="HL14909" s="341"/>
      <c r="HM14909" s="341"/>
      <c r="HN14909" s="341"/>
    </row>
    <row r="14910" spans="220:222" x14ac:dyDescent="0.3">
      <c r="HL14910" s="341"/>
      <c r="HM14910" s="341"/>
      <c r="HN14910" s="341"/>
    </row>
    <row r="14911" spans="220:222" x14ac:dyDescent="0.3">
      <c r="HL14911" s="341"/>
      <c r="HM14911" s="341"/>
      <c r="HN14911" s="341"/>
    </row>
    <row r="14912" spans="220:222" x14ac:dyDescent="0.3">
      <c r="HL14912" s="341"/>
      <c r="HM14912" s="341"/>
      <c r="HN14912" s="341"/>
    </row>
    <row r="14913" spans="220:222" x14ac:dyDescent="0.3">
      <c r="HL14913" s="341"/>
      <c r="HM14913" s="341"/>
      <c r="HN14913" s="341"/>
    </row>
    <row r="14914" spans="220:222" x14ac:dyDescent="0.3">
      <c r="HL14914" s="341"/>
      <c r="HM14914" s="341"/>
      <c r="HN14914" s="341"/>
    </row>
    <row r="14915" spans="220:222" x14ac:dyDescent="0.3">
      <c r="HL14915" s="341"/>
      <c r="HM14915" s="341"/>
      <c r="HN14915" s="341"/>
    </row>
    <row r="14916" spans="220:222" x14ac:dyDescent="0.3">
      <c r="HL14916" s="341"/>
      <c r="HM14916" s="341"/>
      <c r="HN14916" s="341"/>
    </row>
    <row r="14917" spans="220:222" x14ac:dyDescent="0.3">
      <c r="HL14917" s="341"/>
      <c r="HM14917" s="341"/>
      <c r="HN14917" s="341"/>
    </row>
    <row r="14918" spans="220:222" x14ac:dyDescent="0.3">
      <c r="HL14918" s="341"/>
      <c r="HM14918" s="341"/>
      <c r="HN14918" s="341"/>
    </row>
    <row r="14919" spans="220:222" x14ac:dyDescent="0.3">
      <c r="HL14919" s="341"/>
      <c r="HM14919" s="341"/>
      <c r="HN14919" s="341"/>
    </row>
    <row r="14920" spans="220:222" x14ac:dyDescent="0.3">
      <c r="HL14920" s="341"/>
      <c r="HM14920" s="341"/>
      <c r="HN14920" s="341"/>
    </row>
    <row r="14921" spans="220:222" x14ac:dyDescent="0.3">
      <c r="HL14921" s="341"/>
      <c r="HM14921" s="341"/>
      <c r="HN14921" s="341"/>
    </row>
    <row r="14922" spans="220:222" x14ac:dyDescent="0.3">
      <c r="HL14922" s="341"/>
      <c r="HM14922" s="341"/>
      <c r="HN14922" s="341"/>
    </row>
    <row r="14923" spans="220:222" x14ac:dyDescent="0.3">
      <c r="HL14923" s="341"/>
      <c r="HM14923" s="341"/>
      <c r="HN14923" s="341"/>
    </row>
    <row r="14924" spans="220:222" x14ac:dyDescent="0.3">
      <c r="HL14924" s="341"/>
      <c r="HM14924" s="341"/>
      <c r="HN14924" s="341"/>
    </row>
    <row r="14925" spans="220:222" x14ac:dyDescent="0.3">
      <c r="HL14925" s="341"/>
      <c r="HM14925" s="341"/>
      <c r="HN14925" s="341"/>
    </row>
    <row r="14926" spans="220:222" x14ac:dyDescent="0.3">
      <c r="HL14926" s="341"/>
      <c r="HM14926" s="341"/>
      <c r="HN14926" s="341"/>
    </row>
    <row r="14927" spans="220:222" x14ac:dyDescent="0.3">
      <c r="HL14927" s="341"/>
      <c r="HM14927" s="341"/>
      <c r="HN14927" s="341"/>
    </row>
    <row r="14928" spans="220:222" x14ac:dyDescent="0.3">
      <c r="HL14928" s="341"/>
      <c r="HM14928" s="341"/>
      <c r="HN14928" s="341"/>
    </row>
    <row r="14929" spans="220:222" x14ac:dyDescent="0.3">
      <c r="HL14929" s="341"/>
      <c r="HM14929" s="341"/>
      <c r="HN14929" s="341"/>
    </row>
    <row r="14930" spans="220:222" x14ac:dyDescent="0.3">
      <c r="HL14930" s="341"/>
      <c r="HM14930" s="341"/>
      <c r="HN14930" s="341"/>
    </row>
    <row r="14931" spans="220:222" x14ac:dyDescent="0.3">
      <c r="HL14931" s="341"/>
      <c r="HM14931" s="341"/>
      <c r="HN14931" s="341"/>
    </row>
    <row r="14932" spans="220:222" x14ac:dyDescent="0.3">
      <c r="HL14932" s="341"/>
      <c r="HM14932" s="341"/>
      <c r="HN14932" s="341"/>
    </row>
    <row r="14933" spans="220:222" x14ac:dyDescent="0.3">
      <c r="HL14933" s="341"/>
      <c r="HM14933" s="341"/>
      <c r="HN14933" s="341"/>
    </row>
    <row r="14934" spans="220:222" x14ac:dyDescent="0.3">
      <c r="HL14934" s="341"/>
      <c r="HM14934" s="341"/>
      <c r="HN14934" s="341"/>
    </row>
    <row r="14935" spans="220:222" x14ac:dyDescent="0.3">
      <c r="HL14935" s="341"/>
      <c r="HM14935" s="341"/>
      <c r="HN14935" s="341"/>
    </row>
    <row r="14936" spans="220:222" x14ac:dyDescent="0.3">
      <c r="HL14936" s="341"/>
      <c r="HM14936" s="341"/>
      <c r="HN14936" s="341"/>
    </row>
    <row r="14937" spans="220:222" x14ac:dyDescent="0.3">
      <c r="HL14937" s="341"/>
      <c r="HM14937" s="341"/>
      <c r="HN14937" s="341"/>
    </row>
    <row r="14938" spans="220:222" x14ac:dyDescent="0.3">
      <c r="HL14938" s="341"/>
      <c r="HM14938" s="341"/>
      <c r="HN14938" s="341"/>
    </row>
    <row r="14939" spans="220:222" x14ac:dyDescent="0.3">
      <c r="HL14939" s="341"/>
      <c r="HM14939" s="341"/>
      <c r="HN14939" s="341"/>
    </row>
    <row r="14940" spans="220:222" x14ac:dyDescent="0.3">
      <c r="HL14940" s="341"/>
      <c r="HM14940" s="341"/>
      <c r="HN14940" s="341"/>
    </row>
    <row r="14941" spans="220:222" x14ac:dyDescent="0.3">
      <c r="HL14941" s="341"/>
      <c r="HM14941" s="341"/>
      <c r="HN14941" s="341"/>
    </row>
    <row r="14942" spans="220:222" x14ac:dyDescent="0.3">
      <c r="HL14942" s="341"/>
      <c r="HM14942" s="341"/>
      <c r="HN14942" s="341"/>
    </row>
    <row r="14943" spans="220:222" x14ac:dyDescent="0.3">
      <c r="HL14943" s="341"/>
      <c r="HM14943" s="341"/>
      <c r="HN14943" s="341"/>
    </row>
    <row r="14944" spans="220:222" x14ac:dyDescent="0.3">
      <c r="HL14944" s="341"/>
      <c r="HM14944" s="341"/>
      <c r="HN14944" s="341"/>
    </row>
    <row r="14945" spans="220:222" x14ac:dyDescent="0.3">
      <c r="HL14945" s="341"/>
      <c r="HM14945" s="341"/>
      <c r="HN14945" s="341"/>
    </row>
    <row r="14946" spans="220:222" x14ac:dyDescent="0.3">
      <c r="HL14946" s="341"/>
      <c r="HM14946" s="341"/>
      <c r="HN14946" s="341"/>
    </row>
    <row r="14947" spans="220:222" x14ac:dyDescent="0.3">
      <c r="HL14947" s="341"/>
      <c r="HM14947" s="341"/>
      <c r="HN14947" s="341"/>
    </row>
    <row r="14948" spans="220:222" x14ac:dyDescent="0.3">
      <c r="HL14948" s="341"/>
      <c r="HM14948" s="341"/>
      <c r="HN14948" s="341"/>
    </row>
    <row r="14949" spans="220:222" x14ac:dyDescent="0.3">
      <c r="HL14949" s="341"/>
      <c r="HM14949" s="341"/>
      <c r="HN14949" s="341"/>
    </row>
    <row r="14950" spans="220:222" x14ac:dyDescent="0.3">
      <c r="HL14950" s="341"/>
      <c r="HM14950" s="341"/>
      <c r="HN14950" s="341"/>
    </row>
    <row r="14951" spans="220:222" x14ac:dyDescent="0.3">
      <c r="HL14951" s="341"/>
      <c r="HM14951" s="341"/>
      <c r="HN14951" s="341"/>
    </row>
    <row r="14952" spans="220:222" x14ac:dyDescent="0.3">
      <c r="HL14952" s="341"/>
      <c r="HM14952" s="341"/>
      <c r="HN14952" s="341"/>
    </row>
    <row r="14953" spans="220:222" x14ac:dyDescent="0.3">
      <c r="HL14953" s="341"/>
      <c r="HM14953" s="341"/>
      <c r="HN14953" s="341"/>
    </row>
    <row r="14954" spans="220:222" x14ac:dyDescent="0.3">
      <c r="HL14954" s="341"/>
      <c r="HM14954" s="341"/>
      <c r="HN14954" s="341"/>
    </row>
    <row r="14955" spans="220:222" x14ac:dyDescent="0.3">
      <c r="HL14955" s="341"/>
      <c r="HM14955" s="341"/>
      <c r="HN14955" s="341"/>
    </row>
    <row r="14956" spans="220:222" x14ac:dyDescent="0.3">
      <c r="HL14956" s="341"/>
      <c r="HM14956" s="341"/>
      <c r="HN14956" s="341"/>
    </row>
    <row r="14957" spans="220:222" x14ac:dyDescent="0.3">
      <c r="HL14957" s="341"/>
      <c r="HM14957" s="341"/>
      <c r="HN14957" s="341"/>
    </row>
    <row r="14958" spans="220:222" x14ac:dyDescent="0.3">
      <c r="HL14958" s="341"/>
      <c r="HM14958" s="341"/>
      <c r="HN14958" s="341"/>
    </row>
    <row r="14959" spans="220:222" x14ac:dyDescent="0.3">
      <c r="HL14959" s="341"/>
      <c r="HM14959" s="341"/>
      <c r="HN14959" s="341"/>
    </row>
    <row r="14960" spans="220:222" x14ac:dyDescent="0.3">
      <c r="HL14960" s="341"/>
      <c r="HM14960" s="341"/>
      <c r="HN14960" s="341"/>
    </row>
    <row r="14961" spans="220:222" x14ac:dyDescent="0.3">
      <c r="HL14961" s="341"/>
      <c r="HM14961" s="341"/>
      <c r="HN14961" s="341"/>
    </row>
    <row r="14962" spans="220:222" x14ac:dyDescent="0.3">
      <c r="HL14962" s="341"/>
      <c r="HM14962" s="341"/>
      <c r="HN14962" s="341"/>
    </row>
    <row r="14963" spans="220:222" x14ac:dyDescent="0.3">
      <c r="HL14963" s="341"/>
      <c r="HM14963" s="341"/>
      <c r="HN14963" s="341"/>
    </row>
    <row r="14964" spans="220:222" x14ac:dyDescent="0.3">
      <c r="HL14964" s="341"/>
      <c r="HM14964" s="341"/>
      <c r="HN14964" s="341"/>
    </row>
    <row r="14965" spans="220:222" x14ac:dyDescent="0.3">
      <c r="HL14965" s="341"/>
      <c r="HM14965" s="341"/>
      <c r="HN14965" s="341"/>
    </row>
    <row r="14966" spans="220:222" x14ac:dyDescent="0.3">
      <c r="HL14966" s="341"/>
      <c r="HM14966" s="341"/>
      <c r="HN14966" s="341"/>
    </row>
    <row r="14967" spans="220:222" x14ac:dyDescent="0.3">
      <c r="HL14967" s="341"/>
      <c r="HM14967" s="341"/>
      <c r="HN14967" s="341"/>
    </row>
    <row r="14968" spans="220:222" x14ac:dyDescent="0.3">
      <c r="HL14968" s="341"/>
      <c r="HM14968" s="341"/>
      <c r="HN14968" s="341"/>
    </row>
    <row r="14969" spans="220:222" x14ac:dyDescent="0.3">
      <c r="HL14969" s="341"/>
      <c r="HM14969" s="341"/>
      <c r="HN14969" s="341"/>
    </row>
    <row r="14970" spans="220:222" x14ac:dyDescent="0.3">
      <c r="HL14970" s="341"/>
      <c r="HM14970" s="341"/>
      <c r="HN14970" s="341"/>
    </row>
    <row r="14971" spans="220:222" x14ac:dyDescent="0.3">
      <c r="HL14971" s="341"/>
      <c r="HM14971" s="341"/>
      <c r="HN14971" s="341"/>
    </row>
    <row r="14972" spans="220:222" x14ac:dyDescent="0.3">
      <c r="HL14972" s="341"/>
      <c r="HM14972" s="341"/>
      <c r="HN14972" s="341"/>
    </row>
    <row r="14973" spans="220:222" x14ac:dyDescent="0.3">
      <c r="HL14973" s="341"/>
      <c r="HM14973" s="341"/>
      <c r="HN14973" s="341"/>
    </row>
    <row r="14974" spans="220:222" x14ac:dyDescent="0.3">
      <c r="HL14974" s="341"/>
      <c r="HM14974" s="341"/>
      <c r="HN14974" s="341"/>
    </row>
    <row r="14975" spans="220:222" x14ac:dyDescent="0.3">
      <c r="HL14975" s="341"/>
      <c r="HM14975" s="341"/>
      <c r="HN14975" s="341"/>
    </row>
    <row r="14976" spans="220:222" x14ac:dyDescent="0.3">
      <c r="HL14976" s="341"/>
      <c r="HM14976" s="341"/>
      <c r="HN14976" s="341"/>
    </row>
    <row r="14977" spans="220:222" x14ac:dyDescent="0.3">
      <c r="HL14977" s="341"/>
      <c r="HM14977" s="341"/>
      <c r="HN14977" s="341"/>
    </row>
    <row r="14978" spans="220:222" x14ac:dyDescent="0.3">
      <c r="HL14978" s="341"/>
      <c r="HM14978" s="341"/>
      <c r="HN14978" s="341"/>
    </row>
    <row r="14979" spans="220:222" x14ac:dyDescent="0.3">
      <c r="HL14979" s="341"/>
      <c r="HM14979" s="341"/>
      <c r="HN14979" s="341"/>
    </row>
    <row r="14980" spans="220:222" x14ac:dyDescent="0.3">
      <c r="HL14980" s="341"/>
      <c r="HM14980" s="341"/>
      <c r="HN14980" s="341"/>
    </row>
    <row r="14981" spans="220:222" x14ac:dyDescent="0.3">
      <c r="HL14981" s="341"/>
      <c r="HM14981" s="341"/>
      <c r="HN14981" s="341"/>
    </row>
    <row r="14982" spans="220:222" x14ac:dyDescent="0.3">
      <c r="HL14982" s="341"/>
      <c r="HM14982" s="341"/>
      <c r="HN14982" s="341"/>
    </row>
    <row r="14983" spans="220:222" x14ac:dyDescent="0.3">
      <c r="HL14983" s="341"/>
      <c r="HM14983" s="341"/>
      <c r="HN14983" s="341"/>
    </row>
    <row r="14984" spans="220:222" x14ac:dyDescent="0.3">
      <c r="HL14984" s="341"/>
      <c r="HM14984" s="341"/>
      <c r="HN14984" s="341"/>
    </row>
    <row r="14985" spans="220:222" x14ac:dyDescent="0.3">
      <c r="HL14985" s="341"/>
      <c r="HM14985" s="341"/>
      <c r="HN14985" s="341"/>
    </row>
    <row r="14986" spans="220:222" x14ac:dyDescent="0.3">
      <c r="HL14986" s="341"/>
      <c r="HM14986" s="341"/>
      <c r="HN14986" s="341"/>
    </row>
    <row r="14987" spans="220:222" x14ac:dyDescent="0.3">
      <c r="HL14987" s="341"/>
      <c r="HM14987" s="341"/>
      <c r="HN14987" s="341"/>
    </row>
    <row r="14988" spans="220:222" x14ac:dyDescent="0.3">
      <c r="HL14988" s="341"/>
      <c r="HM14988" s="341"/>
      <c r="HN14988" s="341"/>
    </row>
    <row r="14989" spans="220:222" x14ac:dyDescent="0.3">
      <c r="HL14989" s="341"/>
      <c r="HM14989" s="341"/>
      <c r="HN14989" s="341"/>
    </row>
    <row r="14990" spans="220:222" x14ac:dyDescent="0.3">
      <c r="HL14990" s="341"/>
      <c r="HM14990" s="341"/>
      <c r="HN14990" s="341"/>
    </row>
    <row r="14991" spans="220:222" x14ac:dyDescent="0.3">
      <c r="HL14991" s="341"/>
      <c r="HM14991" s="341"/>
      <c r="HN14991" s="341"/>
    </row>
    <row r="14992" spans="220:222" x14ac:dyDescent="0.3">
      <c r="HL14992" s="341"/>
      <c r="HM14992" s="341"/>
      <c r="HN14992" s="341"/>
    </row>
    <row r="14993" spans="220:222" x14ac:dyDescent="0.3">
      <c r="HL14993" s="341"/>
      <c r="HM14993" s="341"/>
      <c r="HN14993" s="341"/>
    </row>
    <row r="14994" spans="220:222" x14ac:dyDescent="0.3">
      <c r="HL14994" s="341"/>
      <c r="HM14994" s="341"/>
      <c r="HN14994" s="341"/>
    </row>
    <row r="14995" spans="220:222" x14ac:dyDescent="0.3">
      <c r="HL14995" s="341"/>
      <c r="HM14995" s="341"/>
      <c r="HN14995" s="341"/>
    </row>
    <row r="14996" spans="220:222" x14ac:dyDescent="0.3">
      <c r="HL14996" s="341"/>
      <c r="HM14996" s="341"/>
      <c r="HN14996" s="341"/>
    </row>
    <row r="14997" spans="220:222" x14ac:dyDescent="0.3">
      <c r="HL14997" s="341"/>
      <c r="HM14997" s="341"/>
      <c r="HN14997" s="341"/>
    </row>
    <row r="14998" spans="220:222" x14ac:dyDescent="0.3">
      <c r="HL14998" s="341"/>
      <c r="HM14998" s="341"/>
      <c r="HN14998" s="341"/>
    </row>
    <row r="14999" spans="220:222" x14ac:dyDescent="0.3">
      <c r="HL14999" s="341"/>
      <c r="HM14999" s="341"/>
      <c r="HN14999" s="341"/>
    </row>
    <row r="15000" spans="220:222" x14ac:dyDescent="0.3">
      <c r="HL15000" s="341"/>
      <c r="HM15000" s="341"/>
      <c r="HN15000" s="341"/>
    </row>
    <row r="15001" spans="220:222" x14ac:dyDescent="0.3">
      <c r="HL15001" s="341"/>
      <c r="HM15001" s="341"/>
      <c r="HN15001" s="341"/>
    </row>
    <row r="15002" spans="220:222" x14ac:dyDescent="0.3">
      <c r="HL15002" s="341"/>
      <c r="HM15002" s="341"/>
      <c r="HN15002" s="341"/>
    </row>
    <row r="15003" spans="220:222" x14ac:dyDescent="0.3">
      <c r="HL15003" s="341"/>
      <c r="HM15003" s="341"/>
      <c r="HN15003" s="341"/>
    </row>
    <row r="15004" spans="220:222" x14ac:dyDescent="0.3">
      <c r="HL15004" s="341"/>
      <c r="HM15004" s="341"/>
      <c r="HN15004" s="341"/>
    </row>
    <row r="15005" spans="220:222" x14ac:dyDescent="0.3">
      <c r="HL15005" s="341"/>
      <c r="HM15005" s="341"/>
      <c r="HN15005" s="341"/>
    </row>
    <row r="15006" spans="220:222" x14ac:dyDescent="0.3">
      <c r="HL15006" s="341"/>
      <c r="HM15006" s="341"/>
      <c r="HN15006" s="341"/>
    </row>
    <row r="15007" spans="220:222" x14ac:dyDescent="0.3">
      <c r="HL15007" s="341"/>
      <c r="HM15007" s="341"/>
      <c r="HN15007" s="341"/>
    </row>
    <row r="15008" spans="220:222" x14ac:dyDescent="0.3">
      <c r="HL15008" s="341"/>
      <c r="HM15008" s="341"/>
      <c r="HN15008" s="341"/>
    </row>
    <row r="15009" spans="220:222" x14ac:dyDescent="0.3">
      <c r="HL15009" s="341"/>
      <c r="HM15009" s="341"/>
      <c r="HN15009" s="341"/>
    </row>
    <row r="15010" spans="220:222" x14ac:dyDescent="0.3">
      <c r="HL15010" s="341"/>
      <c r="HM15010" s="341"/>
      <c r="HN15010" s="341"/>
    </row>
    <row r="15011" spans="220:222" x14ac:dyDescent="0.3">
      <c r="HL15011" s="341"/>
      <c r="HM15011" s="341"/>
      <c r="HN15011" s="341"/>
    </row>
    <row r="15012" spans="220:222" x14ac:dyDescent="0.3">
      <c r="HL15012" s="341"/>
      <c r="HM15012" s="341"/>
      <c r="HN15012" s="341"/>
    </row>
    <row r="15013" spans="220:222" x14ac:dyDescent="0.3">
      <c r="HL15013" s="341"/>
      <c r="HM15013" s="341"/>
      <c r="HN15013" s="341"/>
    </row>
    <row r="15014" spans="220:222" x14ac:dyDescent="0.3">
      <c r="HL15014" s="341"/>
      <c r="HM15014" s="341"/>
      <c r="HN15014" s="341"/>
    </row>
    <row r="15015" spans="220:222" x14ac:dyDescent="0.3">
      <c r="HL15015" s="341"/>
      <c r="HM15015" s="341"/>
      <c r="HN15015" s="341"/>
    </row>
    <row r="15016" spans="220:222" x14ac:dyDescent="0.3">
      <c r="HL15016" s="341"/>
      <c r="HM15016" s="341"/>
      <c r="HN15016" s="341"/>
    </row>
    <row r="15017" spans="220:222" x14ac:dyDescent="0.3">
      <c r="HL15017" s="341"/>
      <c r="HM15017" s="341"/>
      <c r="HN15017" s="341"/>
    </row>
    <row r="15018" spans="220:222" x14ac:dyDescent="0.3">
      <c r="HL15018" s="341"/>
      <c r="HM15018" s="341"/>
      <c r="HN15018" s="341"/>
    </row>
    <row r="15019" spans="220:222" x14ac:dyDescent="0.3">
      <c r="HL15019" s="341"/>
      <c r="HM15019" s="341"/>
      <c r="HN15019" s="341"/>
    </row>
    <row r="15020" spans="220:222" x14ac:dyDescent="0.3">
      <c r="HL15020" s="341"/>
      <c r="HM15020" s="341"/>
      <c r="HN15020" s="341"/>
    </row>
    <row r="15021" spans="220:222" x14ac:dyDescent="0.3">
      <c r="HL15021" s="341"/>
      <c r="HM15021" s="341"/>
      <c r="HN15021" s="341"/>
    </row>
    <row r="15022" spans="220:222" x14ac:dyDescent="0.3">
      <c r="HL15022" s="341"/>
      <c r="HM15022" s="341"/>
      <c r="HN15022" s="341"/>
    </row>
    <row r="15023" spans="220:222" x14ac:dyDescent="0.3">
      <c r="HL15023" s="341"/>
      <c r="HM15023" s="341"/>
      <c r="HN15023" s="341"/>
    </row>
    <row r="15024" spans="220:222" x14ac:dyDescent="0.3">
      <c r="HL15024" s="341"/>
      <c r="HM15024" s="341"/>
      <c r="HN15024" s="341"/>
    </row>
    <row r="15025" spans="220:222" x14ac:dyDescent="0.3">
      <c r="HL15025" s="341"/>
      <c r="HM15025" s="341"/>
      <c r="HN15025" s="341"/>
    </row>
    <row r="15026" spans="220:222" x14ac:dyDescent="0.3">
      <c r="HL15026" s="341"/>
      <c r="HM15026" s="341"/>
      <c r="HN15026" s="341"/>
    </row>
    <row r="15027" spans="220:222" x14ac:dyDescent="0.3">
      <c r="HL15027" s="341"/>
      <c r="HM15027" s="341"/>
      <c r="HN15027" s="341"/>
    </row>
    <row r="15028" spans="220:222" x14ac:dyDescent="0.3">
      <c r="HL15028" s="341"/>
      <c r="HM15028" s="341"/>
      <c r="HN15028" s="341"/>
    </row>
    <row r="15029" spans="220:222" x14ac:dyDescent="0.3">
      <c r="HL15029" s="341"/>
      <c r="HM15029" s="341"/>
      <c r="HN15029" s="341"/>
    </row>
    <row r="15030" spans="220:222" x14ac:dyDescent="0.3">
      <c r="HL15030" s="341"/>
      <c r="HM15030" s="341"/>
      <c r="HN15030" s="341"/>
    </row>
    <row r="15031" spans="220:222" x14ac:dyDescent="0.3">
      <c r="HL15031" s="341"/>
      <c r="HM15031" s="341"/>
      <c r="HN15031" s="341"/>
    </row>
    <row r="15032" spans="220:222" x14ac:dyDescent="0.3">
      <c r="HL15032" s="341"/>
      <c r="HM15032" s="341"/>
      <c r="HN15032" s="341"/>
    </row>
    <row r="15033" spans="220:222" x14ac:dyDescent="0.3">
      <c r="HL15033" s="341"/>
      <c r="HM15033" s="341"/>
      <c r="HN15033" s="341"/>
    </row>
    <row r="15034" spans="220:222" x14ac:dyDescent="0.3">
      <c r="HL15034" s="341"/>
      <c r="HM15034" s="341"/>
      <c r="HN15034" s="341"/>
    </row>
    <row r="15035" spans="220:222" x14ac:dyDescent="0.3">
      <c r="HL15035" s="341"/>
      <c r="HM15035" s="341"/>
      <c r="HN15035" s="341"/>
    </row>
    <row r="15036" spans="220:222" x14ac:dyDescent="0.3">
      <c r="HL15036" s="341"/>
      <c r="HM15036" s="341"/>
      <c r="HN15036" s="341"/>
    </row>
    <row r="15037" spans="220:222" x14ac:dyDescent="0.3">
      <c r="HL15037" s="341"/>
      <c r="HM15037" s="341"/>
      <c r="HN15037" s="341"/>
    </row>
    <row r="15038" spans="220:222" x14ac:dyDescent="0.3">
      <c r="HL15038" s="341"/>
      <c r="HM15038" s="341"/>
      <c r="HN15038" s="341"/>
    </row>
    <row r="15039" spans="220:222" x14ac:dyDescent="0.3">
      <c r="HL15039" s="341"/>
      <c r="HM15039" s="341"/>
      <c r="HN15039" s="341"/>
    </row>
    <row r="15040" spans="220:222" x14ac:dyDescent="0.3">
      <c r="HL15040" s="341"/>
      <c r="HM15040" s="341"/>
      <c r="HN15040" s="341"/>
    </row>
    <row r="15041" spans="220:222" x14ac:dyDescent="0.3">
      <c r="HL15041" s="341"/>
      <c r="HM15041" s="341"/>
      <c r="HN15041" s="341"/>
    </row>
    <row r="15042" spans="220:222" x14ac:dyDescent="0.3">
      <c r="HL15042" s="341"/>
      <c r="HM15042" s="341"/>
      <c r="HN15042" s="341"/>
    </row>
    <row r="15043" spans="220:222" x14ac:dyDescent="0.3">
      <c r="HL15043" s="341"/>
      <c r="HM15043" s="341"/>
      <c r="HN15043" s="341"/>
    </row>
    <row r="15044" spans="220:222" x14ac:dyDescent="0.3">
      <c r="HL15044" s="341"/>
      <c r="HM15044" s="341"/>
      <c r="HN15044" s="341"/>
    </row>
    <row r="15045" spans="220:222" x14ac:dyDescent="0.3">
      <c r="HL15045" s="341"/>
      <c r="HM15045" s="341"/>
      <c r="HN15045" s="341"/>
    </row>
    <row r="15046" spans="220:222" x14ac:dyDescent="0.3">
      <c r="HL15046" s="341"/>
      <c r="HM15046" s="341"/>
      <c r="HN15046" s="341"/>
    </row>
    <row r="15047" spans="220:222" x14ac:dyDescent="0.3">
      <c r="HL15047" s="341"/>
      <c r="HM15047" s="341"/>
      <c r="HN15047" s="341"/>
    </row>
    <row r="15048" spans="220:222" x14ac:dyDescent="0.3">
      <c r="HL15048" s="341"/>
      <c r="HM15048" s="341"/>
      <c r="HN15048" s="341"/>
    </row>
    <row r="15049" spans="220:222" x14ac:dyDescent="0.3">
      <c r="HL15049" s="341"/>
      <c r="HM15049" s="341"/>
      <c r="HN15049" s="341"/>
    </row>
    <row r="15050" spans="220:222" x14ac:dyDescent="0.3">
      <c r="HL15050" s="341"/>
      <c r="HM15050" s="341"/>
      <c r="HN15050" s="341"/>
    </row>
    <row r="15051" spans="220:222" x14ac:dyDescent="0.3">
      <c r="HL15051" s="341"/>
      <c r="HM15051" s="341"/>
      <c r="HN15051" s="341"/>
    </row>
    <row r="15052" spans="220:222" x14ac:dyDescent="0.3">
      <c r="HL15052" s="341"/>
      <c r="HM15052" s="341"/>
      <c r="HN15052" s="341"/>
    </row>
    <row r="15053" spans="220:222" x14ac:dyDescent="0.3">
      <c r="HL15053" s="341"/>
      <c r="HM15053" s="341"/>
      <c r="HN15053" s="341"/>
    </row>
    <row r="15054" spans="220:222" x14ac:dyDescent="0.3">
      <c r="HL15054" s="341"/>
      <c r="HM15054" s="341"/>
      <c r="HN15054" s="341"/>
    </row>
    <row r="15055" spans="220:222" x14ac:dyDescent="0.3">
      <c r="HL15055" s="341"/>
      <c r="HM15055" s="341"/>
      <c r="HN15055" s="341"/>
    </row>
    <row r="15056" spans="220:222" x14ac:dyDescent="0.3">
      <c r="HL15056" s="341"/>
      <c r="HM15056" s="341"/>
      <c r="HN15056" s="341"/>
    </row>
    <row r="15057" spans="220:222" x14ac:dyDescent="0.3">
      <c r="HL15057" s="341"/>
      <c r="HM15057" s="341"/>
      <c r="HN15057" s="341"/>
    </row>
    <row r="15058" spans="220:222" x14ac:dyDescent="0.3">
      <c r="HL15058" s="341"/>
      <c r="HM15058" s="341"/>
      <c r="HN15058" s="341"/>
    </row>
    <row r="15059" spans="220:222" x14ac:dyDescent="0.3">
      <c r="HL15059" s="341"/>
      <c r="HM15059" s="341"/>
      <c r="HN15059" s="341"/>
    </row>
    <row r="15060" spans="220:222" x14ac:dyDescent="0.3">
      <c r="HL15060" s="341"/>
      <c r="HM15060" s="341"/>
      <c r="HN15060" s="341"/>
    </row>
    <row r="15061" spans="220:222" x14ac:dyDescent="0.3">
      <c r="HL15061" s="341"/>
      <c r="HM15061" s="341"/>
      <c r="HN15061" s="341"/>
    </row>
    <row r="15062" spans="220:222" x14ac:dyDescent="0.3">
      <c r="HL15062" s="341"/>
      <c r="HM15062" s="341"/>
      <c r="HN15062" s="341"/>
    </row>
    <row r="15063" spans="220:222" x14ac:dyDescent="0.3">
      <c r="HL15063" s="341"/>
      <c r="HM15063" s="341"/>
      <c r="HN15063" s="341"/>
    </row>
    <row r="15064" spans="220:222" x14ac:dyDescent="0.3">
      <c r="HL15064" s="341"/>
      <c r="HM15064" s="341"/>
      <c r="HN15064" s="341"/>
    </row>
    <row r="15065" spans="220:222" x14ac:dyDescent="0.3">
      <c r="HL15065" s="341"/>
      <c r="HM15065" s="341"/>
      <c r="HN15065" s="341"/>
    </row>
    <row r="15066" spans="220:222" x14ac:dyDescent="0.3">
      <c r="HL15066" s="341"/>
      <c r="HM15066" s="341"/>
      <c r="HN15066" s="341"/>
    </row>
    <row r="15067" spans="220:222" x14ac:dyDescent="0.3">
      <c r="HL15067" s="341"/>
      <c r="HM15067" s="341"/>
      <c r="HN15067" s="341"/>
    </row>
    <row r="15068" spans="220:222" x14ac:dyDescent="0.3">
      <c r="HL15068" s="341"/>
      <c r="HM15068" s="341"/>
      <c r="HN15068" s="341"/>
    </row>
    <row r="15069" spans="220:222" x14ac:dyDescent="0.3">
      <c r="HL15069" s="341"/>
      <c r="HM15069" s="341"/>
      <c r="HN15069" s="341"/>
    </row>
    <row r="15070" spans="220:222" x14ac:dyDescent="0.3">
      <c r="HL15070" s="341"/>
      <c r="HM15070" s="341"/>
      <c r="HN15070" s="341"/>
    </row>
    <row r="15071" spans="220:222" x14ac:dyDescent="0.3">
      <c r="HL15071" s="341"/>
      <c r="HM15071" s="341"/>
      <c r="HN15071" s="341"/>
    </row>
    <row r="15072" spans="220:222" x14ac:dyDescent="0.3">
      <c r="HL15072" s="341"/>
      <c r="HM15072" s="341"/>
      <c r="HN15072" s="341"/>
    </row>
    <row r="15073" spans="220:222" x14ac:dyDescent="0.3">
      <c r="HL15073" s="341"/>
      <c r="HM15073" s="341"/>
      <c r="HN15073" s="341"/>
    </row>
    <row r="15074" spans="220:222" x14ac:dyDescent="0.3">
      <c r="HL15074" s="341"/>
      <c r="HM15074" s="341"/>
      <c r="HN15074" s="341"/>
    </row>
    <row r="15075" spans="220:222" x14ac:dyDescent="0.3">
      <c r="HL15075" s="341"/>
      <c r="HM15075" s="341"/>
      <c r="HN15075" s="341"/>
    </row>
    <row r="15076" spans="220:222" x14ac:dyDescent="0.3">
      <c r="HL15076" s="341"/>
      <c r="HM15076" s="341"/>
      <c r="HN15076" s="341"/>
    </row>
    <row r="15077" spans="220:222" x14ac:dyDescent="0.3">
      <c r="HL15077" s="341"/>
      <c r="HM15077" s="341"/>
      <c r="HN15077" s="341"/>
    </row>
    <row r="15078" spans="220:222" x14ac:dyDescent="0.3">
      <c r="HL15078" s="341"/>
      <c r="HM15078" s="341"/>
      <c r="HN15078" s="341"/>
    </row>
    <row r="15079" spans="220:222" x14ac:dyDescent="0.3">
      <c r="HL15079" s="341"/>
      <c r="HM15079" s="341"/>
      <c r="HN15079" s="341"/>
    </row>
    <row r="15080" spans="220:222" x14ac:dyDescent="0.3">
      <c r="HL15080" s="341"/>
      <c r="HM15080" s="341"/>
      <c r="HN15080" s="341"/>
    </row>
    <row r="15081" spans="220:222" x14ac:dyDescent="0.3">
      <c r="HL15081" s="341"/>
      <c r="HM15081" s="341"/>
      <c r="HN15081" s="341"/>
    </row>
    <row r="15082" spans="220:222" x14ac:dyDescent="0.3">
      <c r="HL15082" s="341"/>
      <c r="HM15082" s="341"/>
      <c r="HN15082" s="341"/>
    </row>
    <row r="15083" spans="220:222" x14ac:dyDescent="0.3">
      <c r="HL15083" s="341"/>
      <c r="HM15083" s="341"/>
      <c r="HN15083" s="341"/>
    </row>
    <row r="15084" spans="220:222" x14ac:dyDescent="0.3">
      <c r="HL15084" s="341"/>
      <c r="HM15084" s="341"/>
      <c r="HN15084" s="341"/>
    </row>
    <row r="15085" spans="220:222" x14ac:dyDescent="0.3">
      <c r="HL15085" s="341"/>
      <c r="HM15085" s="341"/>
      <c r="HN15085" s="341"/>
    </row>
    <row r="15086" spans="220:222" x14ac:dyDescent="0.3">
      <c r="HL15086" s="341"/>
      <c r="HM15086" s="341"/>
      <c r="HN15086" s="341"/>
    </row>
    <row r="15087" spans="220:222" x14ac:dyDescent="0.3">
      <c r="HL15087" s="341"/>
      <c r="HM15087" s="341"/>
      <c r="HN15087" s="341"/>
    </row>
    <row r="15088" spans="220:222" x14ac:dyDescent="0.3">
      <c r="HL15088" s="341"/>
      <c r="HM15088" s="341"/>
      <c r="HN15088" s="341"/>
    </row>
    <row r="15089" spans="220:222" x14ac:dyDescent="0.3">
      <c r="HL15089" s="341"/>
      <c r="HM15089" s="341"/>
      <c r="HN15089" s="341"/>
    </row>
    <row r="15090" spans="220:222" x14ac:dyDescent="0.3">
      <c r="HL15090" s="341"/>
      <c r="HM15090" s="341"/>
      <c r="HN15090" s="341"/>
    </row>
    <row r="15091" spans="220:222" x14ac:dyDescent="0.3">
      <c r="HL15091" s="341"/>
      <c r="HM15091" s="341"/>
      <c r="HN15091" s="341"/>
    </row>
    <row r="15092" spans="220:222" x14ac:dyDescent="0.3">
      <c r="HL15092" s="341"/>
      <c r="HM15092" s="341"/>
      <c r="HN15092" s="341"/>
    </row>
    <row r="15093" spans="220:222" x14ac:dyDescent="0.3">
      <c r="HL15093" s="341"/>
      <c r="HM15093" s="341"/>
      <c r="HN15093" s="341"/>
    </row>
    <row r="15094" spans="220:222" x14ac:dyDescent="0.3">
      <c r="HL15094" s="341"/>
      <c r="HM15094" s="341"/>
      <c r="HN15094" s="341"/>
    </row>
    <row r="15095" spans="220:222" x14ac:dyDescent="0.3">
      <c r="HL15095" s="341"/>
      <c r="HM15095" s="341"/>
      <c r="HN15095" s="341"/>
    </row>
    <row r="15096" spans="220:222" x14ac:dyDescent="0.3">
      <c r="HL15096" s="341"/>
      <c r="HM15096" s="341"/>
      <c r="HN15096" s="341"/>
    </row>
    <row r="15097" spans="220:222" x14ac:dyDescent="0.3">
      <c r="HL15097" s="341"/>
      <c r="HM15097" s="341"/>
      <c r="HN15097" s="341"/>
    </row>
    <row r="15098" spans="220:222" x14ac:dyDescent="0.3">
      <c r="HL15098" s="341"/>
      <c r="HM15098" s="341"/>
      <c r="HN15098" s="341"/>
    </row>
    <row r="15099" spans="220:222" x14ac:dyDescent="0.3">
      <c r="HL15099" s="341"/>
      <c r="HM15099" s="341"/>
      <c r="HN15099" s="341"/>
    </row>
    <row r="15100" spans="220:222" x14ac:dyDescent="0.3">
      <c r="HL15100" s="341"/>
      <c r="HM15100" s="341"/>
      <c r="HN15100" s="341"/>
    </row>
    <row r="15101" spans="220:222" x14ac:dyDescent="0.3">
      <c r="HL15101" s="341"/>
      <c r="HM15101" s="341"/>
      <c r="HN15101" s="341"/>
    </row>
    <row r="15102" spans="220:222" x14ac:dyDescent="0.3">
      <c r="HL15102" s="341"/>
      <c r="HM15102" s="341"/>
      <c r="HN15102" s="341"/>
    </row>
    <row r="15103" spans="220:222" x14ac:dyDescent="0.3">
      <c r="HL15103" s="341"/>
      <c r="HM15103" s="341"/>
      <c r="HN15103" s="341"/>
    </row>
    <row r="15104" spans="220:222" x14ac:dyDescent="0.3">
      <c r="HL15104" s="341"/>
      <c r="HM15104" s="341"/>
      <c r="HN15104" s="341"/>
    </row>
    <row r="15105" spans="220:222" x14ac:dyDescent="0.3">
      <c r="HL15105" s="341"/>
      <c r="HM15105" s="341"/>
      <c r="HN15105" s="341"/>
    </row>
    <row r="15106" spans="220:222" x14ac:dyDescent="0.3">
      <c r="HL15106" s="341"/>
      <c r="HM15106" s="341"/>
      <c r="HN15106" s="341"/>
    </row>
    <row r="15107" spans="220:222" x14ac:dyDescent="0.3">
      <c r="HL15107" s="341"/>
      <c r="HM15107" s="341"/>
      <c r="HN15107" s="341"/>
    </row>
    <row r="15108" spans="220:222" x14ac:dyDescent="0.3">
      <c r="HL15108" s="341"/>
      <c r="HM15108" s="341"/>
      <c r="HN15108" s="341"/>
    </row>
    <row r="15109" spans="220:222" x14ac:dyDescent="0.3">
      <c r="HL15109" s="341"/>
      <c r="HM15109" s="341"/>
      <c r="HN15109" s="341"/>
    </row>
    <row r="15110" spans="220:222" x14ac:dyDescent="0.3">
      <c r="HL15110" s="341"/>
      <c r="HM15110" s="341"/>
      <c r="HN15110" s="341"/>
    </row>
    <row r="15111" spans="220:222" x14ac:dyDescent="0.3">
      <c r="HL15111" s="341"/>
      <c r="HM15111" s="341"/>
      <c r="HN15111" s="341"/>
    </row>
    <row r="15112" spans="220:222" x14ac:dyDescent="0.3">
      <c r="HL15112" s="341"/>
      <c r="HM15112" s="341"/>
      <c r="HN15112" s="341"/>
    </row>
    <row r="15113" spans="220:222" x14ac:dyDescent="0.3">
      <c r="HL15113" s="341"/>
      <c r="HM15113" s="341"/>
      <c r="HN15113" s="341"/>
    </row>
    <row r="15114" spans="220:222" x14ac:dyDescent="0.3">
      <c r="HL15114" s="341"/>
      <c r="HM15114" s="341"/>
      <c r="HN15114" s="341"/>
    </row>
    <row r="15115" spans="220:222" x14ac:dyDescent="0.3">
      <c r="HL15115" s="341"/>
      <c r="HM15115" s="341"/>
      <c r="HN15115" s="341"/>
    </row>
    <row r="15116" spans="220:222" x14ac:dyDescent="0.3">
      <c r="HL15116" s="341"/>
      <c r="HM15116" s="341"/>
      <c r="HN15116" s="341"/>
    </row>
    <row r="15117" spans="220:222" x14ac:dyDescent="0.3">
      <c r="HL15117" s="341"/>
      <c r="HM15117" s="341"/>
      <c r="HN15117" s="341"/>
    </row>
    <row r="15118" spans="220:222" x14ac:dyDescent="0.3">
      <c r="HL15118" s="341"/>
      <c r="HM15118" s="341"/>
      <c r="HN15118" s="341"/>
    </row>
    <row r="15119" spans="220:222" x14ac:dyDescent="0.3">
      <c r="HL15119" s="341"/>
      <c r="HM15119" s="341"/>
      <c r="HN15119" s="341"/>
    </row>
    <row r="15120" spans="220:222" x14ac:dyDescent="0.3">
      <c r="HL15120" s="341"/>
      <c r="HM15120" s="341"/>
      <c r="HN15120" s="341"/>
    </row>
    <row r="15121" spans="220:222" x14ac:dyDescent="0.3">
      <c r="HL15121" s="341"/>
      <c r="HM15121" s="341"/>
      <c r="HN15121" s="341"/>
    </row>
    <row r="15122" spans="220:222" x14ac:dyDescent="0.3">
      <c r="HL15122" s="341"/>
      <c r="HM15122" s="341"/>
      <c r="HN15122" s="341"/>
    </row>
    <row r="15123" spans="220:222" x14ac:dyDescent="0.3">
      <c r="HL15123" s="341"/>
      <c r="HM15123" s="341"/>
      <c r="HN15123" s="341"/>
    </row>
    <row r="15124" spans="220:222" x14ac:dyDescent="0.3">
      <c r="HL15124" s="341"/>
      <c r="HM15124" s="341"/>
      <c r="HN15124" s="341"/>
    </row>
    <row r="15125" spans="220:222" x14ac:dyDescent="0.3">
      <c r="HL15125" s="341"/>
      <c r="HM15125" s="341"/>
      <c r="HN15125" s="341"/>
    </row>
    <row r="15126" spans="220:222" x14ac:dyDescent="0.3">
      <c r="HL15126" s="341"/>
      <c r="HM15126" s="341"/>
      <c r="HN15126" s="341"/>
    </row>
    <row r="15127" spans="220:222" x14ac:dyDescent="0.3">
      <c r="HL15127" s="341"/>
      <c r="HM15127" s="341"/>
      <c r="HN15127" s="341"/>
    </row>
    <row r="15128" spans="220:222" x14ac:dyDescent="0.3">
      <c r="HL15128" s="341"/>
      <c r="HM15128" s="341"/>
      <c r="HN15128" s="341"/>
    </row>
    <row r="15129" spans="220:222" x14ac:dyDescent="0.3">
      <c r="HL15129" s="341"/>
      <c r="HM15129" s="341"/>
      <c r="HN15129" s="341"/>
    </row>
    <row r="15130" spans="220:222" x14ac:dyDescent="0.3">
      <c r="HL15130" s="341"/>
      <c r="HM15130" s="341"/>
      <c r="HN15130" s="341"/>
    </row>
    <row r="15131" spans="220:222" x14ac:dyDescent="0.3">
      <c r="HL15131" s="341"/>
      <c r="HM15131" s="341"/>
      <c r="HN15131" s="341"/>
    </row>
    <row r="15132" spans="220:222" x14ac:dyDescent="0.3">
      <c r="HL15132" s="341"/>
      <c r="HM15132" s="341"/>
      <c r="HN15132" s="341"/>
    </row>
    <row r="15133" spans="220:222" x14ac:dyDescent="0.3">
      <c r="HL15133" s="341"/>
      <c r="HM15133" s="341"/>
      <c r="HN15133" s="341"/>
    </row>
    <row r="15134" spans="220:222" x14ac:dyDescent="0.3">
      <c r="HL15134" s="341"/>
      <c r="HM15134" s="341"/>
      <c r="HN15134" s="341"/>
    </row>
    <row r="15135" spans="220:222" x14ac:dyDescent="0.3">
      <c r="HL15135" s="341"/>
      <c r="HM15135" s="341"/>
      <c r="HN15135" s="341"/>
    </row>
    <row r="15136" spans="220:222" x14ac:dyDescent="0.3">
      <c r="HL15136" s="341"/>
      <c r="HM15136" s="341"/>
      <c r="HN15136" s="341"/>
    </row>
    <row r="15137" spans="220:222" x14ac:dyDescent="0.3">
      <c r="HL15137" s="341"/>
      <c r="HM15137" s="341"/>
      <c r="HN15137" s="341"/>
    </row>
    <row r="15138" spans="220:222" x14ac:dyDescent="0.3">
      <c r="HL15138" s="341"/>
      <c r="HM15138" s="341"/>
      <c r="HN15138" s="341"/>
    </row>
    <row r="15139" spans="220:222" x14ac:dyDescent="0.3">
      <c r="HL15139" s="341"/>
      <c r="HM15139" s="341"/>
      <c r="HN15139" s="341"/>
    </row>
    <row r="15140" spans="220:222" x14ac:dyDescent="0.3">
      <c r="HL15140" s="341"/>
      <c r="HM15140" s="341"/>
      <c r="HN15140" s="341"/>
    </row>
    <row r="15141" spans="220:222" x14ac:dyDescent="0.3">
      <c r="HL15141" s="341"/>
      <c r="HM15141" s="341"/>
      <c r="HN15141" s="341"/>
    </row>
    <row r="15142" spans="220:222" x14ac:dyDescent="0.3">
      <c r="HL15142" s="341"/>
      <c r="HM15142" s="341"/>
      <c r="HN15142" s="341"/>
    </row>
    <row r="15143" spans="220:222" x14ac:dyDescent="0.3">
      <c r="HL15143" s="341"/>
      <c r="HM15143" s="341"/>
      <c r="HN15143" s="341"/>
    </row>
    <row r="15144" spans="220:222" x14ac:dyDescent="0.3">
      <c r="HL15144" s="341"/>
      <c r="HM15144" s="341"/>
      <c r="HN15144" s="341"/>
    </row>
    <row r="15145" spans="220:222" x14ac:dyDescent="0.3">
      <c r="HL15145" s="341"/>
      <c r="HM15145" s="341"/>
      <c r="HN15145" s="341"/>
    </row>
    <row r="15146" spans="220:222" x14ac:dyDescent="0.3">
      <c r="HL15146" s="341"/>
      <c r="HM15146" s="341"/>
      <c r="HN15146" s="341"/>
    </row>
    <row r="15147" spans="220:222" x14ac:dyDescent="0.3">
      <c r="HL15147" s="341"/>
      <c r="HM15147" s="341"/>
      <c r="HN15147" s="341"/>
    </row>
    <row r="15148" spans="220:222" x14ac:dyDescent="0.3">
      <c r="HL15148" s="341"/>
      <c r="HM15148" s="341"/>
      <c r="HN15148" s="341"/>
    </row>
    <row r="15149" spans="220:222" x14ac:dyDescent="0.3">
      <c r="HL15149" s="341"/>
      <c r="HM15149" s="341"/>
      <c r="HN15149" s="341"/>
    </row>
    <row r="15150" spans="220:222" x14ac:dyDescent="0.3">
      <c r="HL15150" s="341"/>
      <c r="HM15150" s="341"/>
      <c r="HN15150" s="341"/>
    </row>
    <row r="15151" spans="220:222" x14ac:dyDescent="0.3">
      <c r="HL15151" s="341"/>
      <c r="HM15151" s="341"/>
      <c r="HN15151" s="341"/>
    </row>
    <row r="15152" spans="220:222" x14ac:dyDescent="0.3">
      <c r="HL15152" s="341"/>
      <c r="HM15152" s="341"/>
      <c r="HN15152" s="341"/>
    </row>
    <row r="15153" spans="220:222" x14ac:dyDescent="0.3">
      <c r="HL15153" s="341"/>
      <c r="HM15153" s="341"/>
      <c r="HN15153" s="341"/>
    </row>
    <row r="15154" spans="220:222" x14ac:dyDescent="0.3">
      <c r="HL15154" s="341"/>
      <c r="HM15154" s="341"/>
      <c r="HN15154" s="341"/>
    </row>
    <row r="15155" spans="220:222" x14ac:dyDescent="0.3">
      <c r="HL15155" s="341"/>
      <c r="HM15155" s="341"/>
      <c r="HN15155" s="341"/>
    </row>
    <row r="15156" spans="220:222" x14ac:dyDescent="0.3">
      <c r="HL15156" s="341"/>
      <c r="HM15156" s="341"/>
      <c r="HN15156" s="341"/>
    </row>
    <row r="15157" spans="220:222" x14ac:dyDescent="0.3">
      <c r="HL15157" s="341"/>
      <c r="HM15157" s="341"/>
      <c r="HN15157" s="341"/>
    </row>
    <row r="15158" spans="220:222" x14ac:dyDescent="0.3">
      <c r="HL15158" s="341"/>
      <c r="HM15158" s="341"/>
      <c r="HN15158" s="341"/>
    </row>
    <row r="15159" spans="220:222" x14ac:dyDescent="0.3">
      <c r="HL15159" s="341"/>
      <c r="HM15159" s="341"/>
      <c r="HN15159" s="341"/>
    </row>
    <row r="15160" spans="220:222" x14ac:dyDescent="0.3">
      <c r="HL15160" s="341"/>
      <c r="HM15160" s="341"/>
      <c r="HN15160" s="341"/>
    </row>
    <row r="15161" spans="220:222" x14ac:dyDescent="0.3">
      <c r="HL15161" s="341"/>
      <c r="HM15161" s="341"/>
      <c r="HN15161" s="341"/>
    </row>
    <row r="15162" spans="220:222" x14ac:dyDescent="0.3">
      <c r="HL15162" s="341"/>
      <c r="HM15162" s="341"/>
      <c r="HN15162" s="341"/>
    </row>
    <row r="15163" spans="220:222" x14ac:dyDescent="0.3">
      <c r="HL15163" s="341"/>
      <c r="HM15163" s="341"/>
      <c r="HN15163" s="341"/>
    </row>
    <row r="15164" spans="220:222" x14ac:dyDescent="0.3">
      <c r="HL15164" s="341"/>
      <c r="HM15164" s="341"/>
      <c r="HN15164" s="341"/>
    </row>
    <row r="15165" spans="220:222" x14ac:dyDescent="0.3">
      <c r="HL15165" s="341"/>
      <c r="HM15165" s="341"/>
      <c r="HN15165" s="341"/>
    </row>
    <row r="15166" spans="220:222" x14ac:dyDescent="0.3">
      <c r="HL15166" s="341"/>
      <c r="HM15166" s="341"/>
      <c r="HN15166" s="341"/>
    </row>
    <row r="15167" spans="220:222" x14ac:dyDescent="0.3">
      <c r="HL15167" s="341"/>
      <c r="HM15167" s="341"/>
      <c r="HN15167" s="341"/>
    </row>
    <row r="15168" spans="220:222" x14ac:dyDescent="0.3">
      <c r="HL15168" s="341"/>
      <c r="HM15168" s="341"/>
      <c r="HN15168" s="341"/>
    </row>
    <row r="15169" spans="220:222" x14ac:dyDescent="0.3">
      <c r="HL15169" s="341"/>
      <c r="HM15169" s="341"/>
      <c r="HN15169" s="341"/>
    </row>
    <row r="15170" spans="220:222" x14ac:dyDescent="0.3">
      <c r="HL15170" s="341"/>
      <c r="HM15170" s="341"/>
      <c r="HN15170" s="341"/>
    </row>
    <row r="15171" spans="220:222" x14ac:dyDescent="0.3">
      <c r="HL15171" s="341"/>
      <c r="HM15171" s="341"/>
      <c r="HN15171" s="341"/>
    </row>
    <row r="15172" spans="220:222" x14ac:dyDescent="0.3">
      <c r="HL15172" s="341"/>
      <c r="HM15172" s="341"/>
      <c r="HN15172" s="341"/>
    </row>
    <row r="15173" spans="220:222" x14ac:dyDescent="0.3">
      <c r="HL15173" s="341"/>
      <c r="HM15173" s="341"/>
      <c r="HN15173" s="341"/>
    </row>
    <row r="15174" spans="220:222" x14ac:dyDescent="0.3">
      <c r="HL15174" s="341"/>
      <c r="HM15174" s="341"/>
      <c r="HN15174" s="341"/>
    </row>
    <row r="15175" spans="220:222" x14ac:dyDescent="0.3">
      <c r="HL15175" s="341"/>
      <c r="HM15175" s="341"/>
      <c r="HN15175" s="341"/>
    </row>
    <row r="15176" spans="220:222" x14ac:dyDescent="0.3">
      <c r="HL15176" s="341"/>
      <c r="HM15176" s="341"/>
      <c r="HN15176" s="341"/>
    </row>
    <row r="15177" spans="220:222" x14ac:dyDescent="0.3">
      <c r="HL15177" s="341"/>
      <c r="HM15177" s="341"/>
      <c r="HN15177" s="341"/>
    </row>
    <row r="15178" spans="220:222" x14ac:dyDescent="0.3">
      <c r="HL15178" s="341"/>
      <c r="HM15178" s="341"/>
      <c r="HN15178" s="341"/>
    </row>
    <row r="15179" spans="220:222" x14ac:dyDescent="0.3">
      <c r="HL15179" s="341"/>
      <c r="HM15179" s="341"/>
      <c r="HN15179" s="341"/>
    </row>
    <row r="15180" spans="220:222" x14ac:dyDescent="0.3">
      <c r="HL15180" s="341"/>
      <c r="HM15180" s="341"/>
      <c r="HN15180" s="341"/>
    </row>
    <row r="15181" spans="220:222" x14ac:dyDescent="0.3">
      <c r="HL15181" s="341"/>
      <c r="HM15181" s="341"/>
      <c r="HN15181" s="341"/>
    </row>
    <row r="15182" spans="220:222" x14ac:dyDescent="0.3">
      <c r="HL15182" s="341"/>
      <c r="HM15182" s="341"/>
      <c r="HN15182" s="341"/>
    </row>
    <row r="15183" spans="220:222" x14ac:dyDescent="0.3">
      <c r="HL15183" s="341"/>
      <c r="HM15183" s="341"/>
      <c r="HN15183" s="341"/>
    </row>
    <row r="15184" spans="220:222" x14ac:dyDescent="0.3">
      <c r="HL15184" s="341"/>
      <c r="HM15184" s="341"/>
      <c r="HN15184" s="341"/>
    </row>
    <row r="15185" spans="220:222" x14ac:dyDescent="0.3">
      <c r="HL15185" s="341"/>
      <c r="HM15185" s="341"/>
      <c r="HN15185" s="341"/>
    </row>
    <row r="15186" spans="220:222" x14ac:dyDescent="0.3">
      <c r="HL15186" s="341"/>
      <c r="HM15186" s="341"/>
      <c r="HN15186" s="341"/>
    </row>
    <row r="15187" spans="220:222" x14ac:dyDescent="0.3">
      <c r="HL15187" s="341"/>
      <c r="HM15187" s="341"/>
      <c r="HN15187" s="341"/>
    </row>
    <row r="15188" spans="220:222" x14ac:dyDescent="0.3">
      <c r="HL15188" s="341"/>
      <c r="HM15188" s="341"/>
      <c r="HN15188" s="341"/>
    </row>
    <row r="15189" spans="220:222" x14ac:dyDescent="0.3">
      <c r="HL15189" s="341"/>
      <c r="HM15189" s="341"/>
      <c r="HN15189" s="341"/>
    </row>
    <row r="15190" spans="220:222" x14ac:dyDescent="0.3">
      <c r="HL15190" s="341"/>
      <c r="HM15190" s="341"/>
      <c r="HN15190" s="341"/>
    </row>
    <row r="15191" spans="220:222" x14ac:dyDescent="0.3">
      <c r="HL15191" s="341"/>
      <c r="HM15191" s="341"/>
      <c r="HN15191" s="341"/>
    </row>
    <row r="15192" spans="220:222" x14ac:dyDescent="0.3">
      <c r="HL15192" s="341"/>
      <c r="HM15192" s="341"/>
      <c r="HN15192" s="341"/>
    </row>
    <row r="15193" spans="220:222" x14ac:dyDescent="0.3">
      <c r="HL15193" s="341"/>
      <c r="HM15193" s="341"/>
      <c r="HN15193" s="341"/>
    </row>
    <row r="15194" spans="220:222" x14ac:dyDescent="0.3">
      <c r="HL15194" s="341"/>
      <c r="HM15194" s="341"/>
      <c r="HN15194" s="341"/>
    </row>
    <row r="15195" spans="220:222" x14ac:dyDescent="0.3">
      <c r="HL15195" s="341"/>
      <c r="HM15195" s="341"/>
      <c r="HN15195" s="341"/>
    </row>
    <row r="15196" spans="220:222" x14ac:dyDescent="0.3">
      <c r="HL15196" s="341"/>
      <c r="HM15196" s="341"/>
      <c r="HN15196" s="341"/>
    </row>
    <row r="15197" spans="220:222" x14ac:dyDescent="0.3">
      <c r="HL15197" s="341"/>
      <c r="HM15197" s="341"/>
      <c r="HN15197" s="341"/>
    </row>
    <row r="15198" spans="220:222" x14ac:dyDescent="0.3">
      <c r="HL15198" s="341"/>
      <c r="HM15198" s="341"/>
      <c r="HN15198" s="341"/>
    </row>
    <row r="15199" spans="220:222" x14ac:dyDescent="0.3">
      <c r="HL15199" s="341"/>
      <c r="HM15199" s="341"/>
      <c r="HN15199" s="341"/>
    </row>
    <row r="15200" spans="220:222" x14ac:dyDescent="0.3">
      <c r="HL15200" s="341"/>
      <c r="HM15200" s="341"/>
      <c r="HN15200" s="341"/>
    </row>
    <row r="15201" spans="220:222" x14ac:dyDescent="0.3">
      <c r="HL15201" s="341"/>
      <c r="HM15201" s="341"/>
      <c r="HN15201" s="341"/>
    </row>
    <row r="15202" spans="220:222" x14ac:dyDescent="0.3">
      <c r="HL15202" s="341"/>
      <c r="HM15202" s="341"/>
      <c r="HN15202" s="341"/>
    </row>
    <row r="15203" spans="220:222" x14ac:dyDescent="0.3">
      <c r="HL15203" s="341"/>
      <c r="HM15203" s="341"/>
      <c r="HN15203" s="341"/>
    </row>
    <row r="15204" spans="220:222" x14ac:dyDescent="0.3">
      <c r="HL15204" s="341"/>
      <c r="HM15204" s="341"/>
      <c r="HN15204" s="341"/>
    </row>
    <row r="15205" spans="220:222" x14ac:dyDescent="0.3">
      <c r="HL15205" s="341"/>
      <c r="HM15205" s="341"/>
      <c r="HN15205" s="341"/>
    </row>
    <row r="15206" spans="220:222" x14ac:dyDescent="0.3">
      <c r="HL15206" s="341"/>
      <c r="HM15206" s="341"/>
      <c r="HN15206" s="341"/>
    </row>
    <row r="15207" spans="220:222" x14ac:dyDescent="0.3">
      <c r="HL15207" s="341"/>
      <c r="HM15207" s="341"/>
      <c r="HN15207" s="341"/>
    </row>
    <row r="15208" spans="220:222" x14ac:dyDescent="0.3">
      <c r="HL15208" s="341"/>
      <c r="HM15208" s="341"/>
      <c r="HN15208" s="341"/>
    </row>
    <row r="15209" spans="220:222" x14ac:dyDescent="0.3">
      <c r="HL15209" s="341"/>
      <c r="HM15209" s="341"/>
      <c r="HN15209" s="341"/>
    </row>
    <row r="15210" spans="220:222" x14ac:dyDescent="0.3">
      <c r="HL15210" s="341"/>
      <c r="HM15210" s="341"/>
      <c r="HN15210" s="341"/>
    </row>
    <row r="15211" spans="220:222" x14ac:dyDescent="0.3">
      <c r="HL15211" s="341"/>
      <c r="HM15211" s="341"/>
      <c r="HN15211" s="341"/>
    </row>
    <row r="15212" spans="220:222" x14ac:dyDescent="0.3">
      <c r="HL15212" s="341"/>
      <c r="HM15212" s="341"/>
      <c r="HN15212" s="341"/>
    </row>
    <row r="15213" spans="220:222" x14ac:dyDescent="0.3">
      <c r="HL15213" s="341"/>
      <c r="HM15213" s="341"/>
      <c r="HN15213" s="341"/>
    </row>
    <row r="15214" spans="220:222" x14ac:dyDescent="0.3">
      <c r="HL15214" s="341"/>
      <c r="HM15214" s="341"/>
      <c r="HN15214" s="341"/>
    </row>
    <row r="15215" spans="220:222" x14ac:dyDescent="0.3">
      <c r="HL15215" s="341"/>
      <c r="HM15215" s="341"/>
      <c r="HN15215" s="341"/>
    </row>
    <row r="15216" spans="220:222" x14ac:dyDescent="0.3">
      <c r="HL15216" s="341"/>
      <c r="HM15216" s="341"/>
      <c r="HN15216" s="341"/>
    </row>
    <row r="15217" spans="220:222" x14ac:dyDescent="0.3">
      <c r="HL15217" s="341"/>
      <c r="HM15217" s="341"/>
      <c r="HN15217" s="341"/>
    </row>
    <row r="15218" spans="220:222" x14ac:dyDescent="0.3">
      <c r="HL15218" s="341"/>
      <c r="HM15218" s="341"/>
      <c r="HN15218" s="341"/>
    </row>
    <row r="15219" spans="220:222" x14ac:dyDescent="0.3">
      <c r="HL15219" s="341"/>
      <c r="HM15219" s="341"/>
      <c r="HN15219" s="341"/>
    </row>
    <row r="15220" spans="220:222" x14ac:dyDescent="0.3">
      <c r="HL15220" s="341"/>
      <c r="HM15220" s="341"/>
      <c r="HN15220" s="341"/>
    </row>
    <row r="15221" spans="220:222" x14ac:dyDescent="0.3">
      <c r="HL15221" s="341"/>
      <c r="HM15221" s="341"/>
      <c r="HN15221" s="341"/>
    </row>
    <row r="15222" spans="220:222" x14ac:dyDescent="0.3">
      <c r="HL15222" s="341"/>
      <c r="HM15222" s="341"/>
      <c r="HN15222" s="341"/>
    </row>
    <row r="15223" spans="220:222" x14ac:dyDescent="0.3">
      <c r="HL15223" s="341"/>
      <c r="HM15223" s="341"/>
      <c r="HN15223" s="341"/>
    </row>
    <row r="15224" spans="220:222" x14ac:dyDescent="0.3">
      <c r="HL15224" s="341"/>
      <c r="HM15224" s="341"/>
      <c r="HN15224" s="341"/>
    </row>
    <row r="15225" spans="220:222" x14ac:dyDescent="0.3">
      <c r="HL15225" s="341"/>
      <c r="HM15225" s="341"/>
      <c r="HN15225" s="341"/>
    </row>
    <row r="15226" spans="220:222" x14ac:dyDescent="0.3">
      <c r="HL15226" s="341"/>
      <c r="HM15226" s="341"/>
      <c r="HN15226" s="341"/>
    </row>
    <row r="15227" spans="220:222" x14ac:dyDescent="0.3">
      <c r="HL15227" s="341"/>
      <c r="HM15227" s="341"/>
      <c r="HN15227" s="341"/>
    </row>
    <row r="15228" spans="220:222" x14ac:dyDescent="0.3">
      <c r="HL15228" s="341"/>
      <c r="HM15228" s="341"/>
      <c r="HN15228" s="341"/>
    </row>
    <row r="15229" spans="220:222" x14ac:dyDescent="0.3">
      <c r="HL15229" s="341"/>
      <c r="HM15229" s="341"/>
      <c r="HN15229" s="341"/>
    </row>
    <row r="15230" spans="220:222" x14ac:dyDescent="0.3">
      <c r="HL15230" s="341"/>
      <c r="HM15230" s="341"/>
      <c r="HN15230" s="341"/>
    </row>
    <row r="15231" spans="220:222" x14ac:dyDescent="0.3">
      <c r="HL15231" s="341"/>
      <c r="HM15231" s="341"/>
      <c r="HN15231" s="341"/>
    </row>
    <row r="15232" spans="220:222" x14ac:dyDescent="0.3">
      <c r="HL15232" s="341"/>
      <c r="HM15232" s="341"/>
      <c r="HN15232" s="341"/>
    </row>
    <row r="15233" spans="220:222" x14ac:dyDescent="0.3">
      <c r="HL15233" s="341"/>
      <c r="HM15233" s="341"/>
      <c r="HN15233" s="341"/>
    </row>
    <row r="15234" spans="220:222" x14ac:dyDescent="0.3">
      <c r="HL15234" s="341"/>
      <c r="HM15234" s="341"/>
      <c r="HN15234" s="341"/>
    </row>
    <row r="15235" spans="220:222" x14ac:dyDescent="0.3">
      <c r="HL15235" s="341"/>
      <c r="HM15235" s="341"/>
      <c r="HN15235" s="341"/>
    </row>
    <row r="15236" spans="220:222" x14ac:dyDescent="0.3">
      <c r="HL15236" s="341"/>
      <c r="HM15236" s="341"/>
      <c r="HN15236" s="341"/>
    </row>
    <row r="15237" spans="220:222" x14ac:dyDescent="0.3">
      <c r="HL15237" s="341"/>
      <c r="HM15237" s="341"/>
      <c r="HN15237" s="341"/>
    </row>
    <row r="15238" spans="220:222" x14ac:dyDescent="0.3">
      <c r="HL15238" s="341"/>
      <c r="HM15238" s="341"/>
      <c r="HN15238" s="341"/>
    </row>
    <row r="15239" spans="220:222" x14ac:dyDescent="0.3">
      <c r="HL15239" s="341"/>
      <c r="HM15239" s="341"/>
      <c r="HN15239" s="341"/>
    </row>
    <row r="15240" spans="220:222" x14ac:dyDescent="0.3">
      <c r="HL15240" s="341"/>
      <c r="HM15240" s="341"/>
      <c r="HN15240" s="341"/>
    </row>
    <row r="15241" spans="220:222" x14ac:dyDescent="0.3">
      <c r="HL15241" s="341"/>
      <c r="HM15241" s="341"/>
      <c r="HN15241" s="341"/>
    </row>
    <row r="15242" spans="220:222" x14ac:dyDescent="0.3">
      <c r="HL15242" s="341"/>
      <c r="HM15242" s="341"/>
      <c r="HN15242" s="341"/>
    </row>
    <row r="15243" spans="220:222" x14ac:dyDescent="0.3">
      <c r="HL15243" s="341"/>
      <c r="HM15243" s="341"/>
      <c r="HN15243" s="341"/>
    </row>
    <row r="15244" spans="220:222" x14ac:dyDescent="0.3">
      <c r="HL15244" s="341"/>
      <c r="HM15244" s="341"/>
      <c r="HN15244" s="341"/>
    </row>
    <row r="15245" spans="220:222" x14ac:dyDescent="0.3">
      <c r="HL15245" s="341"/>
      <c r="HM15245" s="341"/>
      <c r="HN15245" s="341"/>
    </row>
    <row r="15246" spans="220:222" x14ac:dyDescent="0.3">
      <c r="HL15246" s="341"/>
      <c r="HM15246" s="341"/>
      <c r="HN15246" s="341"/>
    </row>
    <row r="15247" spans="220:222" x14ac:dyDescent="0.3">
      <c r="HL15247" s="341"/>
      <c r="HM15247" s="341"/>
      <c r="HN15247" s="341"/>
    </row>
    <row r="15248" spans="220:222" x14ac:dyDescent="0.3">
      <c r="HL15248" s="341"/>
      <c r="HM15248" s="341"/>
      <c r="HN15248" s="341"/>
    </row>
    <row r="15249" spans="220:222" x14ac:dyDescent="0.3">
      <c r="HL15249" s="341"/>
      <c r="HM15249" s="341"/>
      <c r="HN15249" s="341"/>
    </row>
    <row r="15250" spans="220:222" x14ac:dyDescent="0.3">
      <c r="HL15250" s="341"/>
      <c r="HM15250" s="341"/>
      <c r="HN15250" s="341"/>
    </row>
    <row r="15251" spans="220:222" x14ac:dyDescent="0.3">
      <c r="HL15251" s="341"/>
      <c r="HM15251" s="341"/>
      <c r="HN15251" s="341"/>
    </row>
    <row r="15252" spans="220:222" x14ac:dyDescent="0.3">
      <c r="HL15252" s="341"/>
      <c r="HM15252" s="341"/>
      <c r="HN15252" s="341"/>
    </row>
    <row r="15253" spans="220:222" x14ac:dyDescent="0.3">
      <c r="HL15253" s="341"/>
      <c r="HM15253" s="341"/>
      <c r="HN15253" s="341"/>
    </row>
    <row r="15254" spans="220:222" x14ac:dyDescent="0.3">
      <c r="HL15254" s="341"/>
      <c r="HM15254" s="341"/>
      <c r="HN15254" s="341"/>
    </row>
    <row r="15255" spans="220:222" x14ac:dyDescent="0.3">
      <c r="HL15255" s="341"/>
      <c r="HM15255" s="341"/>
      <c r="HN15255" s="341"/>
    </row>
    <row r="15256" spans="220:222" x14ac:dyDescent="0.3">
      <c r="HL15256" s="341"/>
      <c r="HM15256" s="341"/>
      <c r="HN15256" s="341"/>
    </row>
    <row r="15257" spans="220:222" x14ac:dyDescent="0.3">
      <c r="HL15257" s="341"/>
      <c r="HM15257" s="341"/>
      <c r="HN15257" s="341"/>
    </row>
    <row r="15258" spans="220:222" x14ac:dyDescent="0.3">
      <c r="HL15258" s="341"/>
      <c r="HM15258" s="341"/>
      <c r="HN15258" s="341"/>
    </row>
    <row r="15259" spans="220:222" x14ac:dyDescent="0.3">
      <c r="HL15259" s="341"/>
      <c r="HM15259" s="341"/>
      <c r="HN15259" s="341"/>
    </row>
    <row r="15260" spans="220:222" x14ac:dyDescent="0.3">
      <c r="HL15260" s="341"/>
      <c r="HM15260" s="341"/>
      <c r="HN15260" s="341"/>
    </row>
    <row r="15261" spans="220:222" x14ac:dyDescent="0.3">
      <c r="HL15261" s="341"/>
      <c r="HM15261" s="341"/>
      <c r="HN15261" s="341"/>
    </row>
    <row r="15262" spans="220:222" x14ac:dyDescent="0.3">
      <c r="HL15262" s="341"/>
      <c r="HM15262" s="341"/>
      <c r="HN15262" s="341"/>
    </row>
    <row r="15263" spans="220:222" x14ac:dyDescent="0.3">
      <c r="HL15263" s="341"/>
      <c r="HM15263" s="341"/>
      <c r="HN15263" s="341"/>
    </row>
    <row r="15264" spans="220:222" x14ac:dyDescent="0.3">
      <c r="HL15264" s="341"/>
      <c r="HM15264" s="341"/>
      <c r="HN15264" s="341"/>
    </row>
    <row r="15265" spans="220:222" x14ac:dyDescent="0.3">
      <c r="HL15265" s="341"/>
      <c r="HM15265" s="341"/>
      <c r="HN15265" s="341"/>
    </row>
    <row r="15266" spans="220:222" x14ac:dyDescent="0.3">
      <c r="HL15266" s="341"/>
      <c r="HM15266" s="341"/>
      <c r="HN15266" s="341"/>
    </row>
    <row r="15267" spans="220:222" x14ac:dyDescent="0.3">
      <c r="HL15267" s="341"/>
      <c r="HM15267" s="341"/>
      <c r="HN15267" s="341"/>
    </row>
    <row r="15268" spans="220:222" x14ac:dyDescent="0.3">
      <c r="HL15268" s="341"/>
      <c r="HM15268" s="341"/>
      <c r="HN15268" s="341"/>
    </row>
    <row r="15269" spans="220:222" x14ac:dyDescent="0.3">
      <c r="HL15269" s="341"/>
      <c r="HM15269" s="341"/>
      <c r="HN15269" s="341"/>
    </row>
    <row r="15270" spans="220:222" x14ac:dyDescent="0.3">
      <c r="HL15270" s="341"/>
      <c r="HM15270" s="341"/>
      <c r="HN15270" s="341"/>
    </row>
    <row r="15271" spans="220:222" x14ac:dyDescent="0.3">
      <c r="HL15271" s="341"/>
      <c r="HM15271" s="341"/>
      <c r="HN15271" s="341"/>
    </row>
    <row r="15272" spans="220:222" x14ac:dyDescent="0.3">
      <c r="HL15272" s="341"/>
      <c r="HM15272" s="341"/>
      <c r="HN15272" s="341"/>
    </row>
    <row r="15273" spans="220:222" x14ac:dyDescent="0.3">
      <c r="HL15273" s="341"/>
      <c r="HM15273" s="341"/>
      <c r="HN15273" s="341"/>
    </row>
    <row r="15274" spans="220:222" x14ac:dyDescent="0.3">
      <c r="HL15274" s="341"/>
      <c r="HM15274" s="341"/>
      <c r="HN15274" s="341"/>
    </row>
    <row r="15275" spans="220:222" x14ac:dyDescent="0.3">
      <c r="HL15275" s="341"/>
      <c r="HM15275" s="341"/>
      <c r="HN15275" s="341"/>
    </row>
    <row r="15276" spans="220:222" x14ac:dyDescent="0.3">
      <c r="HL15276" s="341"/>
      <c r="HM15276" s="341"/>
      <c r="HN15276" s="341"/>
    </row>
    <row r="15277" spans="220:222" x14ac:dyDescent="0.3">
      <c r="HL15277" s="341"/>
      <c r="HM15277" s="341"/>
      <c r="HN15277" s="341"/>
    </row>
    <row r="15278" spans="220:222" x14ac:dyDescent="0.3">
      <c r="HL15278" s="341"/>
      <c r="HM15278" s="341"/>
      <c r="HN15278" s="341"/>
    </row>
    <row r="15279" spans="220:222" x14ac:dyDescent="0.3">
      <c r="HL15279" s="341"/>
      <c r="HM15279" s="341"/>
      <c r="HN15279" s="341"/>
    </row>
    <row r="15280" spans="220:222" x14ac:dyDescent="0.3">
      <c r="HL15280" s="341"/>
      <c r="HM15280" s="341"/>
      <c r="HN15280" s="341"/>
    </row>
    <row r="15281" spans="220:222" x14ac:dyDescent="0.3">
      <c r="HL15281" s="341"/>
      <c r="HM15281" s="341"/>
      <c r="HN15281" s="341"/>
    </row>
    <row r="15282" spans="220:222" x14ac:dyDescent="0.3">
      <c r="HL15282" s="341"/>
      <c r="HM15282" s="341"/>
      <c r="HN15282" s="341"/>
    </row>
    <row r="15283" spans="220:222" x14ac:dyDescent="0.3">
      <c r="HL15283" s="341"/>
      <c r="HM15283" s="341"/>
      <c r="HN15283" s="341"/>
    </row>
    <row r="15284" spans="220:222" x14ac:dyDescent="0.3">
      <c r="HL15284" s="341"/>
      <c r="HM15284" s="341"/>
      <c r="HN15284" s="341"/>
    </row>
    <row r="15285" spans="220:222" x14ac:dyDescent="0.3">
      <c r="HL15285" s="341"/>
      <c r="HM15285" s="341"/>
      <c r="HN15285" s="341"/>
    </row>
    <row r="15286" spans="220:222" x14ac:dyDescent="0.3">
      <c r="HL15286" s="341"/>
      <c r="HM15286" s="341"/>
      <c r="HN15286" s="341"/>
    </row>
    <row r="15287" spans="220:222" x14ac:dyDescent="0.3">
      <c r="HL15287" s="341"/>
      <c r="HM15287" s="341"/>
      <c r="HN15287" s="341"/>
    </row>
    <row r="15288" spans="220:222" x14ac:dyDescent="0.3">
      <c r="HL15288" s="341"/>
      <c r="HM15288" s="341"/>
      <c r="HN15288" s="341"/>
    </row>
    <row r="15289" spans="220:222" x14ac:dyDescent="0.3">
      <c r="HL15289" s="341"/>
      <c r="HM15289" s="341"/>
      <c r="HN15289" s="341"/>
    </row>
    <row r="15290" spans="220:222" x14ac:dyDescent="0.3">
      <c r="HL15290" s="341"/>
      <c r="HM15290" s="341"/>
      <c r="HN15290" s="341"/>
    </row>
    <row r="15291" spans="220:222" x14ac:dyDescent="0.3">
      <c r="HL15291" s="341"/>
      <c r="HM15291" s="341"/>
      <c r="HN15291" s="341"/>
    </row>
    <row r="15292" spans="220:222" x14ac:dyDescent="0.3">
      <c r="HL15292" s="341"/>
      <c r="HM15292" s="341"/>
      <c r="HN15292" s="341"/>
    </row>
    <row r="15293" spans="220:222" x14ac:dyDescent="0.3">
      <c r="HL15293" s="341"/>
      <c r="HM15293" s="341"/>
      <c r="HN15293" s="341"/>
    </row>
    <row r="15294" spans="220:222" x14ac:dyDescent="0.3">
      <c r="HL15294" s="341"/>
      <c r="HM15294" s="341"/>
      <c r="HN15294" s="341"/>
    </row>
    <row r="15295" spans="220:222" x14ac:dyDescent="0.3">
      <c r="HL15295" s="341"/>
      <c r="HM15295" s="341"/>
      <c r="HN15295" s="341"/>
    </row>
    <row r="15296" spans="220:222" x14ac:dyDescent="0.3">
      <c r="HL15296" s="341"/>
      <c r="HM15296" s="341"/>
      <c r="HN15296" s="341"/>
    </row>
    <row r="15297" spans="220:222" x14ac:dyDescent="0.3">
      <c r="HL15297" s="341"/>
      <c r="HM15297" s="341"/>
      <c r="HN15297" s="341"/>
    </row>
    <row r="15298" spans="220:222" x14ac:dyDescent="0.3">
      <c r="HL15298" s="341"/>
      <c r="HM15298" s="341"/>
      <c r="HN15298" s="341"/>
    </row>
    <row r="15299" spans="220:222" x14ac:dyDescent="0.3">
      <c r="HL15299" s="341"/>
      <c r="HM15299" s="341"/>
      <c r="HN15299" s="341"/>
    </row>
    <row r="15300" spans="220:222" x14ac:dyDescent="0.3">
      <c r="HL15300" s="341"/>
      <c r="HM15300" s="341"/>
      <c r="HN15300" s="341"/>
    </row>
    <row r="15301" spans="220:222" x14ac:dyDescent="0.3">
      <c r="HL15301" s="341"/>
      <c r="HM15301" s="341"/>
      <c r="HN15301" s="341"/>
    </row>
    <row r="15302" spans="220:222" x14ac:dyDescent="0.3">
      <c r="HL15302" s="341"/>
      <c r="HM15302" s="341"/>
      <c r="HN15302" s="341"/>
    </row>
    <row r="15303" spans="220:222" x14ac:dyDescent="0.3">
      <c r="HL15303" s="341"/>
      <c r="HM15303" s="341"/>
      <c r="HN15303" s="341"/>
    </row>
    <row r="15304" spans="220:222" x14ac:dyDescent="0.3">
      <c r="HL15304" s="341"/>
      <c r="HM15304" s="341"/>
      <c r="HN15304" s="341"/>
    </row>
    <row r="15305" spans="220:222" x14ac:dyDescent="0.3">
      <c r="HL15305" s="341"/>
      <c r="HM15305" s="341"/>
      <c r="HN15305" s="341"/>
    </row>
    <row r="15306" spans="220:222" x14ac:dyDescent="0.3">
      <c r="HL15306" s="341"/>
      <c r="HM15306" s="341"/>
      <c r="HN15306" s="341"/>
    </row>
    <row r="15307" spans="220:222" x14ac:dyDescent="0.3">
      <c r="HL15307" s="341"/>
      <c r="HM15307" s="341"/>
      <c r="HN15307" s="341"/>
    </row>
    <row r="15308" spans="220:222" x14ac:dyDescent="0.3">
      <c r="HL15308" s="341"/>
      <c r="HM15308" s="341"/>
      <c r="HN15308" s="341"/>
    </row>
    <row r="15309" spans="220:222" x14ac:dyDescent="0.3">
      <c r="HL15309" s="341"/>
      <c r="HM15309" s="341"/>
      <c r="HN15309" s="341"/>
    </row>
    <row r="15310" spans="220:222" x14ac:dyDescent="0.3">
      <c r="HL15310" s="341"/>
      <c r="HM15310" s="341"/>
      <c r="HN15310" s="341"/>
    </row>
    <row r="15311" spans="220:222" x14ac:dyDescent="0.3">
      <c r="HL15311" s="341"/>
      <c r="HM15311" s="341"/>
      <c r="HN15311" s="341"/>
    </row>
    <row r="15312" spans="220:222" x14ac:dyDescent="0.3">
      <c r="HL15312" s="341"/>
      <c r="HM15312" s="341"/>
      <c r="HN15312" s="341"/>
    </row>
    <row r="15313" spans="220:222" x14ac:dyDescent="0.3">
      <c r="HL15313" s="341"/>
      <c r="HM15313" s="341"/>
      <c r="HN15313" s="341"/>
    </row>
    <row r="15314" spans="220:222" x14ac:dyDescent="0.3">
      <c r="HL15314" s="341"/>
      <c r="HM15314" s="341"/>
      <c r="HN15314" s="341"/>
    </row>
    <row r="15315" spans="220:222" x14ac:dyDescent="0.3">
      <c r="HL15315" s="341"/>
      <c r="HM15315" s="341"/>
      <c r="HN15315" s="341"/>
    </row>
    <row r="15316" spans="220:222" x14ac:dyDescent="0.3">
      <c r="HL15316" s="341"/>
      <c r="HM15316" s="341"/>
      <c r="HN15316" s="341"/>
    </row>
    <row r="15317" spans="220:222" x14ac:dyDescent="0.3">
      <c r="HL15317" s="341"/>
      <c r="HM15317" s="341"/>
      <c r="HN15317" s="341"/>
    </row>
    <row r="15318" spans="220:222" x14ac:dyDescent="0.3">
      <c r="HL15318" s="341"/>
      <c r="HM15318" s="341"/>
      <c r="HN15318" s="341"/>
    </row>
    <row r="15319" spans="220:222" x14ac:dyDescent="0.3">
      <c r="HL15319" s="341"/>
      <c r="HM15319" s="341"/>
      <c r="HN15319" s="341"/>
    </row>
    <row r="15320" spans="220:222" x14ac:dyDescent="0.3">
      <c r="HL15320" s="341"/>
      <c r="HM15320" s="341"/>
      <c r="HN15320" s="341"/>
    </row>
    <row r="15321" spans="220:222" x14ac:dyDescent="0.3">
      <c r="HL15321" s="341"/>
      <c r="HM15321" s="341"/>
      <c r="HN15321" s="341"/>
    </row>
    <row r="15322" spans="220:222" x14ac:dyDescent="0.3">
      <c r="HL15322" s="341"/>
      <c r="HM15322" s="341"/>
      <c r="HN15322" s="341"/>
    </row>
    <row r="15323" spans="220:222" x14ac:dyDescent="0.3">
      <c r="HL15323" s="341"/>
      <c r="HM15323" s="341"/>
      <c r="HN15323" s="341"/>
    </row>
    <row r="15324" spans="220:222" x14ac:dyDescent="0.3">
      <c r="HL15324" s="341"/>
      <c r="HM15324" s="341"/>
      <c r="HN15324" s="341"/>
    </row>
    <row r="15325" spans="220:222" x14ac:dyDescent="0.3">
      <c r="HL15325" s="341"/>
      <c r="HM15325" s="341"/>
      <c r="HN15325" s="341"/>
    </row>
    <row r="15326" spans="220:222" x14ac:dyDescent="0.3">
      <c r="HL15326" s="341"/>
      <c r="HM15326" s="341"/>
      <c r="HN15326" s="341"/>
    </row>
    <row r="15327" spans="220:222" x14ac:dyDescent="0.3">
      <c r="HL15327" s="341"/>
      <c r="HM15327" s="341"/>
      <c r="HN15327" s="341"/>
    </row>
    <row r="15328" spans="220:222" x14ac:dyDescent="0.3">
      <c r="HL15328" s="341"/>
      <c r="HM15328" s="341"/>
      <c r="HN15328" s="341"/>
    </row>
    <row r="15329" spans="220:222" x14ac:dyDescent="0.3">
      <c r="HL15329" s="341"/>
      <c r="HM15329" s="341"/>
      <c r="HN15329" s="341"/>
    </row>
    <row r="15330" spans="220:222" x14ac:dyDescent="0.3">
      <c r="HL15330" s="341"/>
      <c r="HM15330" s="341"/>
      <c r="HN15330" s="341"/>
    </row>
    <row r="15331" spans="220:222" x14ac:dyDescent="0.3">
      <c r="HL15331" s="341"/>
      <c r="HM15331" s="341"/>
      <c r="HN15331" s="341"/>
    </row>
    <row r="15332" spans="220:222" x14ac:dyDescent="0.3">
      <c r="HL15332" s="341"/>
      <c r="HM15332" s="341"/>
      <c r="HN15332" s="341"/>
    </row>
    <row r="15333" spans="220:222" x14ac:dyDescent="0.3">
      <c r="HL15333" s="341"/>
      <c r="HM15333" s="341"/>
      <c r="HN15333" s="341"/>
    </row>
    <row r="15334" spans="220:222" x14ac:dyDescent="0.3">
      <c r="HL15334" s="341"/>
      <c r="HM15334" s="341"/>
      <c r="HN15334" s="341"/>
    </row>
    <row r="15335" spans="220:222" x14ac:dyDescent="0.3">
      <c r="HL15335" s="341"/>
      <c r="HM15335" s="341"/>
      <c r="HN15335" s="341"/>
    </row>
    <row r="15336" spans="220:222" x14ac:dyDescent="0.3">
      <c r="HL15336" s="341"/>
      <c r="HM15336" s="341"/>
      <c r="HN15336" s="341"/>
    </row>
    <row r="15337" spans="220:222" x14ac:dyDescent="0.3">
      <c r="HL15337" s="341"/>
      <c r="HM15337" s="341"/>
      <c r="HN15337" s="341"/>
    </row>
    <row r="15338" spans="220:222" x14ac:dyDescent="0.3">
      <c r="HL15338" s="341"/>
      <c r="HM15338" s="341"/>
      <c r="HN15338" s="341"/>
    </row>
    <row r="15339" spans="220:222" x14ac:dyDescent="0.3">
      <c r="HL15339" s="341"/>
      <c r="HM15339" s="341"/>
      <c r="HN15339" s="341"/>
    </row>
    <row r="15340" spans="220:222" x14ac:dyDescent="0.3">
      <c r="HL15340" s="341"/>
      <c r="HM15340" s="341"/>
      <c r="HN15340" s="341"/>
    </row>
    <row r="15341" spans="220:222" x14ac:dyDescent="0.3">
      <c r="HL15341" s="341"/>
      <c r="HM15341" s="341"/>
      <c r="HN15341" s="341"/>
    </row>
    <row r="15342" spans="220:222" x14ac:dyDescent="0.3">
      <c r="HL15342" s="341"/>
      <c r="HM15342" s="341"/>
      <c r="HN15342" s="341"/>
    </row>
    <row r="15343" spans="220:222" x14ac:dyDescent="0.3">
      <c r="HL15343" s="341"/>
      <c r="HM15343" s="341"/>
      <c r="HN15343" s="341"/>
    </row>
    <row r="15344" spans="220:222" x14ac:dyDescent="0.3">
      <c r="HL15344" s="341"/>
      <c r="HM15344" s="341"/>
      <c r="HN15344" s="341"/>
    </row>
    <row r="15345" spans="220:222" x14ac:dyDescent="0.3">
      <c r="HL15345" s="341"/>
      <c r="HM15345" s="341"/>
      <c r="HN15345" s="341"/>
    </row>
    <row r="15346" spans="220:222" x14ac:dyDescent="0.3">
      <c r="HL15346" s="341"/>
      <c r="HM15346" s="341"/>
      <c r="HN15346" s="341"/>
    </row>
    <row r="15347" spans="220:222" x14ac:dyDescent="0.3">
      <c r="HL15347" s="341"/>
      <c r="HM15347" s="341"/>
      <c r="HN15347" s="341"/>
    </row>
    <row r="15348" spans="220:222" x14ac:dyDescent="0.3">
      <c r="HL15348" s="341"/>
      <c r="HM15348" s="341"/>
      <c r="HN15348" s="341"/>
    </row>
    <row r="15349" spans="220:222" x14ac:dyDescent="0.3">
      <c r="HL15349" s="341"/>
      <c r="HM15349" s="341"/>
      <c r="HN15349" s="341"/>
    </row>
    <row r="15350" spans="220:222" x14ac:dyDescent="0.3">
      <c r="HL15350" s="341"/>
      <c r="HM15350" s="341"/>
      <c r="HN15350" s="341"/>
    </row>
    <row r="15351" spans="220:222" x14ac:dyDescent="0.3">
      <c r="HL15351" s="341"/>
      <c r="HM15351" s="341"/>
      <c r="HN15351" s="341"/>
    </row>
    <row r="15352" spans="220:222" x14ac:dyDescent="0.3">
      <c r="HL15352" s="341"/>
      <c r="HM15352" s="341"/>
      <c r="HN15352" s="341"/>
    </row>
    <row r="15353" spans="220:222" x14ac:dyDescent="0.3">
      <c r="HL15353" s="341"/>
      <c r="HM15353" s="341"/>
      <c r="HN15353" s="341"/>
    </row>
    <row r="15354" spans="220:222" x14ac:dyDescent="0.3">
      <c r="HL15354" s="341"/>
      <c r="HM15354" s="341"/>
      <c r="HN15354" s="341"/>
    </row>
    <row r="15355" spans="220:222" x14ac:dyDescent="0.3">
      <c r="HL15355" s="341"/>
      <c r="HM15355" s="341"/>
      <c r="HN15355" s="341"/>
    </row>
    <row r="15356" spans="220:222" x14ac:dyDescent="0.3">
      <c r="HL15356" s="341"/>
      <c r="HM15356" s="341"/>
      <c r="HN15356" s="341"/>
    </row>
    <row r="15357" spans="220:222" x14ac:dyDescent="0.3">
      <c r="HL15357" s="341"/>
      <c r="HM15357" s="341"/>
      <c r="HN15357" s="341"/>
    </row>
    <row r="15358" spans="220:222" x14ac:dyDescent="0.3">
      <c r="HL15358" s="341"/>
      <c r="HM15358" s="341"/>
      <c r="HN15358" s="341"/>
    </row>
    <row r="15359" spans="220:222" x14ac:dyDescent="0.3">
      <c r="HL15359" s="341"/>
      <c r="HM15359" s="341"/>
      <c r="HN15359" s="341"/>
    </row>
    <row r="15360" spans="220:222" x14ac:dyDescent="0.3">
      <c r="HL15360" s="341"/>
      <c r="HM15360" s="341"/>
      <c r="HN15360" s="341"/>
    </row>
    <row r="15361" spans="220:222" x14ac:dyDescent="0.3">
      <c r="HL15361" s="341"/>
      <c r="HM15361" s="341"/>
      <c r="HN15361" s="341"/>
    </row>
    <row r="15362" spans="220:222" x14ac:dyDescent="0.3">
      <c r="HL15362" s="341"/>
      <c r="HM15362" s="341"/>
      <c r="HN15362" s="341"/>
    </row>
    <row r="15363" spans="220:222" x14ac:dyDescent="0.3">
      <c r="HL15363" s="341"/>
      <c r="HM15363" s="341"/>
      <c r="HN15363" s="341"/>
    </row>
    <row r="15364" spans="220:222" x14ac:dyDescent="0.3">
      <c r="HL15364" s="341"/>
      <c r="HM15364" s="341"/>
      <c r="HN15364" s="341"/>
    </row>
    <row r="15365" spans="220:222" x14ac:dyDescent="0.3">
      <c r="HL15365" s="341"/>
      <c r="HM15365" s="341"/>
      <c r="HN15365" s="341"/>
    </row>
    <row r="15366" spans="220:222" x14ac:dyDescent="0.3">
      <c r="HL15366" s="341"/>
      <c r="HM15366" s="341"/>
      <c r="HN15366" s="341"/>
    </row>
    <row r="15367" spans="220:222" x14ac:dyDescent="0.3">
      <c r="HL15367" s="341"/>
      <c r="HM15367" s="341"/>
      <c r="HN15367" s="341"/>
    </row>
    <row r="15368" spans="220:222" x14ac:dyDescent="0.3">
      <c r="HL15368" s="341"/>
      <c r="HM15368" s="341"/>
      <c r="HN15368" s="341"/>
    </row>
    <row r="15369" spans="220:222" x14ac:dyDescent="0.3">
      <c r="HL15369" s="341"/>
      <c r="HM15369" s="341"/>
      <c r="HN15369" s="341"/>
    </row>
    <row r="15370" spans="220:222" x14ac:dyDescent="0.3">
      <c r="HL15370" s="341"/>
      <c r="HM15370" s="341"/>
      <c r="HN15370" s="341"/>
    </row>
    <row r="15371" spans="220:222" x14ac:dyDescent="0.3">
      <c r="HL15371" s="341"/>
      <c r="HM15371" s="341"/>
      <c r="HN15371" s="341"/>
    </row>
    <row r="15372" spans="220:222" x14ac:dyDescent="0.3">
      <c r="HL15372" s="341"/>
      <c r="HM15372" s="341"/>
      <c r="HN15372" s="341"/>
    </row>
    <row r="15373" spans="220:222" x14ac:dyDescent="0.3">
      <c r="HL15373" s="341"/>
      <c r="HM15373" s="341"/>
      <c r="HN15373" s="341"/>
    </row>
    <row r="15374" spans="220:222" x14ac:dyDescent="0.3">
      <c r="HL15374" s="341"/>
      <c r="HM15374" s="341"/>
      <c r="HN15374" s="341"/>
    </row>
    <row r="15375" spans="220:222" x14ac:dyDescent="0.3">
      <c r="HL15375" s="341"/>
      <c r="HM15375" s="341"/>
      <c r="HN15375" s="341"/>
    </row>
    <row r="15376" spans="220:222" x14ac:dyDescent="0.3">
      <c r="HL15376" s="341"/>
      <c r="HM15376" s="341"/>
      <c r="HN15376" s="341"/>
    </row>
    <row r="15377" spans="220:222" x14ac:dyDescent="0.3">
      <c r="HL15377" s="341"/>
      <c r="HM15377" s="341"/>
      <c r="HN15377" s="341"/>
    </row>
    <row r="15378" spans="220:222" x14ac:dyDescent="0.3">
      <c r="HL15378" s="341"/>
      <c r="HM15378" s="341"/>
      <c r="HN15378" s="341"/>
    </row>
    <row r="15379" spans="220:222" x14ac:dyDescent="0.3">
      <c r="HL15379" s="341"/>
      <c r="HM15379" s="341"/>
      <c r="HN15379" s="341"/>
    </row>
    <row r="15380" spans="220:222" x14ac:dyDescent="0.3">
      <c r="HL15380" s="341"/>
      <c r="HM15380" s="341"/>
      <c r="HN15380" s="341"/>
    </row>
    <row r="15381" spans="220:222" x14ac:dyDescent="0.3">
      <c r="HL15381" s="341"/>
      <c r="HM15381" s="341"/>
      <c r="HN15381" s="341"/>
    </row>
    <row r="15382" spans="220:222" x14ac:dyDescent="0.3">
      <c r="HL15382" s="341"/>
      <c r="HM15382" s="341"/>
      <c r="HN15382" s="341"/>
    </row>
    <row r="15383" spans="220:222" x14ac:dyDescent="0.3">
      <c r="HL15383" s="341"/>
      <c r="HM15383" s="341"/>
      <c r="HN15383" s="341"/>
    </row>
    <row r="15384" spans="220:222" x14ac:dyDescent="0.3">
      <c r="HL15384" s="341"/>
      <c r="HM15384" s="341"/>
      <c r="HN15384" s="341"/>
    </row>
    <row r="15385" spans="220:222" x14ac:dyDescent="0.3">
      <c r="HL15385" s="341"/>
      <c r="HM15385" s="341"/>
      <c r="HN15385" s="341"/>
    </row>
    <row r="15386" spans="220:222" x14ac:dyDescent="0.3">
      <c r="HL15386" s="341"/>
      <c r="HM15386" s="341"/>
      <c r="HN15386" s="341"/>
    </row>
    <row r="15387" spans="220:222" x14ac:dyDescent="0.3">
      <c r="HL15387" s="341"/>
      <c r="HM15387" s="341"/>
      <c r="HN15387" s="341"/>
    </row>
    <row r="15388" spans="220:222" x14ac:dyDescent="0.3">
      <c r="HL15388" s="341"/>
      <c r="HM15388" s="341"/>
      <c r="HN15388" s="341"/>
    </row>
    <row r="15389" spans="220:222" x14ac:dyDescent="0.3">
      <c r="HL15389" s="341"/>
      <c r="HM15389" s="341"/>
      <c r="HN15389" s="341"/>
    </row>
    <row r="15390" spans="220:222" x14ac:dyDescent="0.3">
      <c r="HL15390" s="341"/>
      <c r="HM15390" s="341"/>
      <c r="HN15390" s="341"/>
    </row>
    <row r="15391" spans="220:222" x14ac:dyDescent="0.3">
      <c r="HL15391" s="341"/>
      <c r="HM15391" s="341"/>
      <c r="HN15391" s="341"/>
    </row>
    <row r="15392" spans="220:222" x14ac:dyDescent="0.3">
      <c r="HL15392" s="341"/>
      <c r="HM15392" s="341"/>
      <c r="HN15392" s="341"/>
    </row>
    <row r="15393" spans="220:222" x14ac:dyDescent="0.3">
      <c r="HL15393" s="341"/>
      <c r="HM15393" s="341"/>
      <c r="HN15393" s="341"/>
    </row>
    <row r="15394" spans="220:222" x14ac:dyDescent="0.3">
      <c r="HL15394" s="341"/>
      <c r="HM15394" s="341"/>
      <c r="HN15394" s="341"/>
    </row>
    <row r="15395" spans="220:222" x14ac:dyDescent="0.3">
      <c r="HL15395" s="341"/>
      <c r="HM15395" s="341"/>
      <c r="HN15395" s="341"/>
    </row>
    <row r="15396" spans="220:222" x14ac:dyDescent="0.3">
      <c r="HL15396" s="341"/>
      <c r="HM15396" s="341"/>
      <c r="HN15396" s="341"/>
    </row>
    <row r="15397" spans="220:222" x14ac:dyDescent="0.3">
      <c r="HL15397" s="341"/>
      <c r="HM15397" s="341"/>
      <c r="HN15397" s="341"/>
    </row>
    <row r="15398" spans="220:222" x14ac:dyDescent="0.3">
      <c r="HL15398" s="341"/>
      <c r="HM15398" s="341"/>
      <c r="HN15398" s="341"/>
    </row>
    <row r="15399" spans="220:222" x14ac:dyDescent="0.3">
      <c r="HL15399" s="341"/>
      <c r="HM15399" s="341"/>
      <c r="HN15399" s="341"/>
    </row>
    <row r="15400" spans="220:222" x14ac:dyDescent="0.3">
      <c r="HL15400" s="341"/>
      <c r="HM15400" s="341"/>
      <c r="HN15400" s="341"/>
    </row>
    <row r="15401" spans="220:222" x14ac:dyDescent="0.3">
      <c r="HL15401" s="341"/>
      <c r="HM15401" s="341"/>
      <c r="HN15401" s="341"/>
    </row>
    <row r="15402" spans="220:222" x14ac:dyDescent="0.3">
      <c r="HL15402" s="341"/>
      <c r="HM15402" s="341"/>
      <c r="HN15402" s="341"/>
    </row>
    <row r="15403" spans="220:222" x14ac:dyDescent="0.3">
      <c r="HL15403" s="341"/>
      <c r="HM15403" s="341"/>
      <c r="HN15403" s="341"/>
    </row>
    <row r="15404" spans="220:222" x14ac:dyDescent="0.3">
      <c r="HL15404" s="341"/>
      <c r="HM15404" s="341"/>
      <c r="HN15404" s="341"/>
    </row>
    <row r="15405" spans="220:222" x14ac:dyDescent="0.3">
      <c r="HL15405" s="341"/>
      <c r="HM15405" s="341"/>
      <c r="HN15405" s="341"/>
    </row>
    <row r="15406" spans="220:222" x14ac:dyDescent="0.3">
      <c r="HL15406" s="341"/>
      <c r="HM15406" s="341"/>
      <c r="HN15406" s="341"/>
    </row>
    <row r="15407" spans="220:222" x14ac:dyDescent="0.3">
      <c r="HL15407" s="341"/>
      <c r="HM15407" s="341"/>
      <c r="HN15407" s="341"/>
    </row>
    <row r="15408" spans="220:222" x14ac:dyDescent="0.3">
      <c r="HL15408" s="341"/>
      <c r="HM15408" s="341"/>
      <c r="HN15408" s="341"/>
    </row>
    <row r="15409" spans="220:222" x14ac:dyDescent="0.3">
      <c r="HL15409" s="341"/>
      <c r="HM15409" s="341"/>
      <c r="HN15409" s="341"/>
    </row>
    <row r="15410" spans="220:222" x14ac:dyDescent="0.3">
      <c r="HL15410" s="341"/>
      <c r="HM15410" s="341"/>
      <c r="HN15410" s="341"/>
    </row>
    <row r="15411" spans="220:222" x14ac:dyDescent="0.3">
      <c r="HL15411" s="341"/>
      <c r="HM15411" s="341"/>
      <c r="HN15411" s="341"/>
    </row>
    <row r="15412" spans="220:222" x14ac:dyDescent="0.3">
      <c r="HL15412" s="341"/>
      <c r="HM15412" s="341"/>
      <c r="HN15412" s="341"/>
    </row>
    <row r="15413" spans="220:222" x14ac:dyDescent="0.3">
      <c r="HL15413" s="341"/>
      <c r="HM15413" s="341"/>
      <c r="HN15413" s="341"/>
    </row>
    <row r="15414" spans="220:222" x14ac:dyDescent="0.3">
      <c r="HL15414" s="341"/>
      <c r="HM15414" s="341"/>
      <c r="HN15414" s="341"/>
    </row>
    <row r="15415" spans="220:222" x14ac:dyDescent="0.3">
      <c r="HL15415" s="341"/>
      <c r="HM15415" s="341"/>
      <c r="HN15415" s="341"/>
    </row>
    <row r="15416" spans="220:222" x14ac:dyDescent="0.3">
      <c r="HL15416" s="341"/>
      <c r="HM15416" s="341"/>
      <c r="HN15416" s="341"/>
    </row>
    <row r="15417" spans="220:222" x14ac:dyDescent="0.3">
      <c r="HL15417" s="341"/>
      <c r="HM15417" s="341"/>
      <c r="HN15417" s="341"/>
    </row>
    <row r="15418" spans="220:222" x14ac:dyDescent="0.3">
      <c r="HL15418" s="341"/>
      <c r="HM15418" s="341"/>
      <c r="HN15418" s="341"/>
    </row>
    <row r="15419" spans="220:222" x14ac:dyDescent="0.3">
      <c r="HL15419" s="341"/>
      <c r="HM15419" s="341"/>
      <c r="HN15419" s="341"/>
    </row>
    <row r="15420" spans="220:222" x14ac:dyDescent="0.3">
      <c r="HL15420" s="341"/>
      <c r="HM15420" s="341"/>
      <c r="HN15420" s="341"/>
    </row>
    <row r="15421" spans="220:222" x14ac:dyDescent="0.3">
      <c r="HL15421" s="341"/>
      <c r="HM15421" s="341"/>
      <c r="HN15421" s="341"/>
    </row>
    <row r="15422" spans="220:222" x14ac:dyDescent="0.3">
      <c r="HL15422" s="341"/>
      <c r="HM15422" s="341"/>
      <c r="HN15422" s="341"/>
    </row>
    <row r="15423" spans="220:222" x14ac:dyDescent="0.3">
      <c r="HL15423" s="341"/>
      <c r="HM15423" s="341"/>
      <c r="HN15423" s="341"/>
    </row>
    <row r="15424" spans="220:222" x14ac:dyDescent="0.3">
      <c r="HL15424" s="341"/>
      <c r="HM15424" s="341"/>
      <c r="HN15424" s="341"/>
    </row>
    <row r="15425" spans="220:222" x14ac:dyDescent="0.3">
      <c r="HL15425" s="341"/>
      <c r="HM15425" s="341"/>
      <c r="HN15425" s="341"/>
    </row>
    <row r="15426" spans="220:222" x14ac:dyDescent="0.3">
      <c r="HL15426" s="341"/>
      <c r="HM15426" s="341"/>
      <c r="HN15426" s="341"/>
    </row>
    <row r="15427" spans="220:222" x14ac:dyDescent="0.3">
      <c r="HL15427" s="341"/>
      <c r="HM15427" s="341"/>
      <c r="HN15427" s="341"/>
    </row>
    <row r="15428" spans="220:222" x14ac:dyDescent="0.3">
      <c r="HL15428" s="341"/>
      <c r="HM15428" s="341"/>
      <c r="HN15428" s="341"/>
    </row>
    <row r="15429" spans="220:222" x14ac:dyDescent="0.3">
      <c r="HL15429" s="341"/>
      <c r="HM15429" s="341"/>
      <c r="HN15429" s="341"/>
    </row>
    <row r="15430" spans="220:222" x14ac:dyDescent="0.3">
      <c r="HL15430" s="341"/>
      <c r="HM15430" s="341"/>
      <c r="HN15430" s="341"/>
    </row>
    <row r="15431" spans="220:222" x14ac:dyDescent="0.3">
      <c r="HL15431" s="341"/>
      <c r="HM15431" s="341"/>
      <c r="HN15431" s="341"/>
    </row>
    <row r="15432" spans="220:222" x14ac:dyDescent="0.3">
      <c r="HL15432" s="341"/>
      <c r="HM15432" s="341"/>
      <c r="HN15432" s="341"/>
    </row>
    <row r="15433" spans="220:222" x14ac:dyDescent="0.3">
      <c r="HL15433" s="341"/>
      <c r="HM15433" s="341"/>
      <c r="HN15433" s="341"/>
    </row>
    <row r="15434" spans="220:222" x14ac:dyDescent="0.3">
      <c r="HL15434" s="341"/>
      <c r="HM15434" s="341"/>
      <c r="HN15434" s="341"/>
    </row>
    <row r="15435" spans="220:222" x14ac:dyDescent="0.3">
      <c r="HL15435" s="341"/>
      <c r="HM15435" s="341"/>
      <c r="HN15435" s="341"/>
    </row>
    <row r="15436" spans="220:222" x14ac:dyDescent="0.3">
      <c r="HL15436" s="341"/>
      <c r="HM15436" s="341"/>
      <c r="HN15436" s="341"/>
    </row>
    <row r="15437" spans="220:222" x14ac:dyDescent="0.3">
      <c r="HL15437" s="341"/>
      <c r="HM15437" s="341"/>
      <c r="HN15437" s="341"/>
    </row>
    <row r="15438" spans="220:222" x14ac:dyDescent="0.3">
      <c r="HL15438" s="341"/>
      <c r="HM15438" s="341"/>
      <c r="HN15438" s="341"/>
    </row>
    <row r="15439" spans="220:222" x14ac:dyDescent="0.3">
      <c r="HL15439" s="341"/>
      <c r="HM15439" s="341"/>
      <c r="HN15439" s="341"/>
    </row>
    <row r="15440" spans="220:222" x14ac:dyDescent="0.3">
      <c r="HL15440" s="341"/>
      <c r="HM15440" s="341"/>
      <c r="HN15440" s="341"/>
    </row>
    <row r="15441" spans="220:222" x14ac:dyDescent="0.3">
      <c r="HL15441" s="341"/>
      <c r="HM15441" s="341"/>
      <c r="HN15441" s="341"/>
    </row>
    <row r="15442" spans="220:222" x14ac:dyDescent="0.3">
      <c r="HL15442" s="341"/>
      <c r="HM15442" s="341"/>
      <c r="HN15442" s="341"/>
    </row>
    <row r="15443" spans="220:222" x14ac:dyDescent="0.3">
      <c r="HL15443" s="341"/>
      <c r="HM15443" s="341"/>
      <c r="HN15443" s="341"/>
    </row>
    <row r="15444" spans="220:222" x14ac:dyDescent="0.3">
      <c r="HL15444" s="341"/>
      <c r="HM15444" s="341"/>
      <c r="HN15444" s="341"/>
    </row>
    <row r="15445" spans="220:222" x14ac:dyDescent="0.3">
      <c r="HL15445" s="341"/>
      <c r="HM15445" s="341"/>
      <c r="HN15445" s="341"/>
    </row>
    <row r="15446" spans="220:222" x14ac:dyDescent="0.3">
      <c r="HL15446" s="341"/>
      <c r="HM15446" s="341"/>
      <c r="HN15446" s="341"/>
    </row>
    <row r="15447" spans="220:222" x14ac:dyDescent="0.3">
      <c r="HL15447" s="341"/>
      <c r="HM15447" s="341"/>
      <c r="HN15447" s="341"/>
    </row>
    <row r="15448" spans="220:222" x14ac:dyDescent="0.3">
      <c r="HL15448" s="341"/>
      <c r="HM15448" s="341"/>
      <c r="HN15448" s="341"/>
    </row>
    <row r="15449" spans="220:222" x14ac:dyDescent="0.3">
      <c r="HL15449" s="341"/>
      <c r="HM15449" s="341"/>
      <c r="HN15449" s="341"/>
    </row>
    <row r="15450" spans="220:222" x14ac:dyDescent="0.3">
      <c r="HL15450" s="341"/>
      <c r="HM15450" s="341"/>
      <c r="HN15450" s="341"/>
    </row>
    <row r="15451" spans="220:222" x14ac:dyDescent="0.3">
      <c r="HL15451" s="341"/>
      <c r="HM15451" s="341"/>
      <c r="HN15451" s="341"/>
    </row>
    <row r="15452" spans="220:222" x14ac:dyDescent="0.3">
      <c r="HL15452" s="341"/>
      <c r="HM15452" s="341"/>
      <c r="HN15452" s="341"/>
    </row>
    <row r="15453" spans="220:222" x14ac:dyDescent="0.3">
      <c r="HL15453" s="341"/>
      <c r="HM15453" s="341"/>
      <c r="HN15453" s="341"/>
    </row>
    <row r="15454" spans="220:222" x14ac:dyDescent="0.3">
      <c r="HL15454" s="341"/>
      <c r="HM15454" s="341"/>
      <c r="HN15454" s="341"/>
    </row>
    <row r="15455" spans="220:222" x14ac:dyDescent="0.3">
      <c r="HL15455" s="341"/>
      <c r="HM15455" s="341"/>
      <c r="HN15455" s="341"/>
    </row>
    <row r="15456" spans="220:222" x14ac:dyDescent="0.3">
      <c r="HL15456" s="341"/>
      <c r="HM15456" s="341"/>
      <c r="HN15456" s="341"/>
    </row>
    <row r="15457" spans="220:222" x14ac:dyDescent="0.3">
      <c r="HL15457" s="341"/>
      <c r="HM15457" s="341"/>
      <c r="HN15457" s="341"/>
    </row>
    <row r="15458" spans="220:222" x14ac:dyDescent="0.3">
      <c r="HL15458" s="341"/>
      <c r="HM15458" s="341"/>
      <c r="HN15458" s="341"/>
    </row>
    <row r="15459" spans="220:222" x14ac:dyDescent="0.3">
      <c r="HL15459" s="341"/>
      <c r="HM15459" s="341"/>
      <c r="HN15459" s="341"/>
    </row>
    <row r="15460" spans="220:222" x14ac:dyDescent="0.3">
      <c r="HL15460" s="341"/>
      <c r="HM15460" s="341"/>
      <c r="HN15460" s="341"/>
    </row>
    <row r="15461" spans="220:222" x14ac:dyDescent="0.3">
      <c r="HL15461" s="341"/>
      <c r="HM15461" s="341"/>
      <c r="HN15461" s="341"/>
    </row>
    <row r="15462" spans="220:222" x14ac:dyDescent="0.3">
      <c r="HL15462" s="341"/>
      <c r="HM15462" s="341"/>
      <c r="HN15462" s="341"/>
    </row>
    <row r="15463" spans="220:222" x14ac:dyDescent="0.3">
      <c r="HL15463" s="341"/>
      <c r="HM15463" s="341"/>
      <c r="HN15463" s="341"/>
    </row>
    <row r="15464" spans="220:222" x14ac:dyDescent="0.3">
      <c r="HL15464" s="341"/>
      <c r="HM15464" s="341"/>
      <c r="HN15464" s="341"/>
    </row>
    <row r="15465" spans="220:222" x14ac:dyDescent="0.3">
      <c r="HL15465" s="341"/>
      <c r="HM15465" s="341"/>
      <c r="HN15465" s="341"/>
    </row>
    <row r="15466" spans="220:222" x14ac:dyDescent="0.3">
      <c r="HL15466" s="341"/>
      <c r="HM15466" s="341"/>
      <c r="HN15466" s="341"/>
    </row>
    <row r="15467" spans="220:222" x14ac:dyDescent="0.3">
      <c r="HL15467" s="341"/>
      <c r="HM15467" s="341"/>
      <c r="HN15467" s="341"/>
    </row>
    <row r="15468" spans="220:222" x14ac:dyDescent="0.3">
      <c r="HL15468" s="341"/>
      <c r="HM15468" s="341"/>
      <c r="HN15468" s="341"/>
    </row>
    <row r="15469" spans="220:222" x14ac:dyDescent="0.3">
      <c r="HL15469" s="341"/>
      <c r="HM15469" s="341"/>
      <c r="HN15469" s="341"/>
    </row>
    <row r="15470" spans="220:222" x14ac:dyDescent="0.3">
      <c r="HL15470" s="341"/>
      <c r="HM15470" s="341"/>
      <c r="HN15470" s="341"/>
    </row>
    <row r="15471" spans="220:222" x14ac:dyDescent="0.3">
      <c r="HL15471" s="341"/>
      <c r="HM15471" s="341"/>
      <c r="HN15471" s="341"/>
    </row>
    <row r="15472" spans="220:222" x14ac:dyDescent="0.3">
      <c r="HL15472" s="341"/>
      <c r="HM15472" s="341"/>
      <c r="HN15472" s="341"/>
    </row>
    <row r="15473" spans="220:222" x14ac:dyDescent="0.3">
      <c r="HL15473" s="341"/>
      <c r="HM15473" s="341"/>
      <c r="HN15473" s="341"/>
    </row>
    <row r="15474" spans="220:222" x14ac:dyDescent="0.3">
      <c r="HL15474" s="341"/>
      <c r="HM15474" s="341"/>
      <c r="HN15474" s="341"/>
    </row>
    <row r="15475" spans="220:222" x14ac:dyDescent="0.3">
      <c r="HL15475" s="341"/>
      <c r="HM15475" s="341"/>
      <c r="HN15475" s="341"/>
    </row>
    <row r="15476" spans="220:222" x14ac:dyDescent="0.3">
      <c r="HL15476" s="341"/>
      <c r="HM15476" s="341"/>
      <c r="HN15476" s="341"/>
    </row>
    <row r="15477" spans="220:222" x14ac:dyDescent="0.3">
      <c r="HL15477" s="341"/>
      <c r="HM15477" s="341"/>
      <c r="HN15477" s="341"/>
    </row>
    <row r="15478" spans="220:222" x14ac:dyDescent="0.3">
      <c r="HL15478" s="341"/>
      <c r="HM15478" s="341"/>
      <c r="HN15478" s="341"/>
    </row>
    <row r="15479" spans="220:222" x14ac:dyDescent="0.3">
      <c r="HL15479" s="341"/>
      <c r="HM15479" s="341"/>
      <c r="HN15479" s="341"/>
    </row>
    <row r="15480" spans="220:222" x14ac:dyDescent="0.3">
      <c r="HL15480" s="341"/>
      <c r="HM15480" s="341"/>
      <c r="HN15480" s="341"/>
    </row>
    <row r="15481" spans="220:222" x14ac:dyDescent="0.3">
      <c r="HL15481" s="341"/>
      <c r="HM15481" s="341"/>
      <c r="HN15481" s="341"/>
    </row>
    <row r="15482" spans="220:222" x14ac:dyDescent="0.3">
      <c r="HL15482" s="341"/>
      <c r="HM15482" s="341"/>
      <c r="HN15482" s="341"/>
    </row>
    <row r="15483" spans="220:222" x14ac:dyDescent="0.3">
      <c r="HL15483" s="341"/>
      <c r="HM15483" s="341"/>
      <c r="HN15483" s="341"/>
    </row>
    <row r="15484" spans="220:222" x14ac:dyDescent="0.3">
      <c r="HL15484" s="341"/>
      <c r="HM15484" s="341"/>
      <c r="HN15484" s="341"/>
    </row>
    <row r="15485" spans="220:222" x14ac:dyDescent="0.3">
      <c r="HL15485" s="341"/>
      <c r="HM15485" s="341"/>
      <c r="HN15485" s="341"/>
    </row>
    <row r="15486" spans="220:222" x14ac:dyDescent="0.3">
      <c r="HL15486" s="341"/>
      <c r="HM15486" s="341"/>
      <c r="HN15486" s="341"/>
    </row>
    <row r="15487" spans="220:222" x14ac:dyDescent="0.3">
      <c r="HL15487" s="341"/>
      <c r="HM15487" s="341"/>
      <c r="HN15487" s="341"/>
    </row>
    <row r="15488" spans="220:222" x14ac:dyDescent="0.3">
      <c r="HL15488" s="341"/>
      <c r="HM15488" s="341"/>
      <c r="HN15488" s="341"/>
    </row>
    <row r="15489" spans="220:222" x14ac:dyDescent="0.3">
      <c r="HL15489" s="341"/>
      <c r="HM15489" s="341"/>
      <c r="HN15489" s="341"/>
    </row>
    <row r="15490" spans="220:222" x14ac:dyDescent="0.3">
      <c r="HL15490" s="341"/>
      <c r="HM15490" s="341"/>
      <c r="HN15490" s="341"/>
    </row>
    <row r="15491" spans="220:222" x14ac:dyDescent="0.3">
      <c r="HL15491" s="341"/>
      <c r="HM15491" s="341"/>
      <c r="HN15491" s="341"/>
    </row>
    <row r="15492" spans="220:222" x14ac:dyDescent="0.3">
      <c r="HL15492" s="341"/>
      <c r="HM15492" s="341"/>
      <c r="HN15492" s="341"/>
    </row>
    <row r="15493" spans="220:222" x14ac:dyDescent="0.3">
      <c r="HL15493" s="341"/>
      <c r="HM15493" s="341"/>
      <c r="HN15493" s="341"/>
    </row>
    <row r="15494" spans="220:222" x14ac:dyDescent="0.3">
      <c r="HL15494" s="341"/>
      <c r="HM15494" s="341"/>
      <c r="HN15494" s="341"/>
    </row>
    <row r="15495" spans="220:222" x14ac:dyDescent="0.3">
      <c r="HL15495" s="341"/>
      <c r="HM15495" s="341"/>
      <c r="HN15495" s="341"/>
    </row>
    <row r="15496" spans="220:222" x14ac:dyDescent="0.3">
      <c r="HL15496" s="341"/>
      <c r="HM15496" s="341"/>
      <c r="HN15496" s="341"/>
    </row>
    <row r="15497" spans="220:222" x14ac:dyDescent="0.3">
      <c r="HL15497" s="341"/>
      <c r="HM15497" s="341"/>
      <c r="HN15497" s="341"/>
    </row>
    <row r="15498" spans="220:222" x14ac:dyDescent="0.3">
      <c r="HL15498" s="341"/>
      <c r="HM15498" s="341"/>
      <c r="HN15498" s="341"/>
    </row>
    <row r="15499" spans="220:222" x14ac:dyDescent="0.3">
      <c r="HL15499" s="341"/>
      <c r="HM15499" s="341"/>
      <c r="HN15499" s="341"/>
    </row>
    <row r="15500" spans="220:222" x14ac:dyDescent="0.3">
      <c r="HL15500" s="341"/>
      <c r="HM15500" s="341"/>
      <c r="HN15500" s="341"/>
    </row>
    <row r="15501" spans="220:222" x14ac:dyDescent="0.3">
      <c r="HL15501" s="341"/>
      <c r="HM15501" s="341"/>
      <c r="HN15501" s="341"/>
    </row>
    <row r="15502" spans="220:222" x14ac:dyDescent="0.3">
      <c r="HL15502" s="341"/>
      <c r="HM15502" s="341"/>
      <c r="HN15502" s="341"/>
    </row>
    <row r="15503" spans="220:222" x14ac:dyDescent="0.3">
      <c r="HL15503" s="341"/>
      <c r="HM15503" s="341"/>
      <c r="HN15503" s="341"/>
    </row>
    <row r="15504" spans="220:222" x14ac:dyDescent="0.3">
      <c r="HL15504" s="341"/>
      <c r="HM15504" s="341"/>
      <c r="HN15504" s="341"/>
    </row>
    <row r="15505" spans="220:222" x14ac:dyDescent="0.3">
      <c r="HL15505" s="341"/>
      <c r="HM15505" s="341"/>
      <c r="HN15505" s="341"/>
    </row>
    <row r="15506" spans="220:222" x14ac:dyDescent="0.3">
      <c r="HL15506" s="341"/>
      <c r="HM15506" s="341"/>
      <c r="HN15506" s="341"/>
    </row>
    <row r="15507" spans="220:222" x14ac:dyDescent="0.3">
      <c r="HL15507" s="341"/>
      <c r="HM15507" s="341"/>
      <c r="HN15507" s="341"/>
    </row>
    <row r="15508" spans="220:222" x14ac:dyDescent="0.3">
      <c r="HL15508" s="341"/>
      <c r="HM15508" s="341"/>
      <c r="HN15508" s="341"/>
    </row>
    <row r="15509" spans="220:222" x14ac:dyDescent="0.3">
      <c r="HL15509" s="341"/>
      <c r="HM15509" s="341"/>
      <c r="HN15509" s="341"/>
    </row>
    <row r="15510" spans="220:222" x14ac:dyDescent="0.3">
      <c r="HL15510" s="341"/>
      <c r="HM15510" s="341"/>
      <c r="HN15510" s="341"/>
    </row>
    <row r="15511" spans="220:222" x14ac:dyDescent="0.3">
      <c r="HL15511" s="341"/>
      <c r="HM15511" s="341"/>
      <c r="HN15511" s="341"/>
    </row>
    <row r="15512" spans="220:222" x14ac:dyDescent="0.3">
      <c r="HL15512" s="341"/>
      <c r="HM15512" s="341"/>
      <c r="HN15512" s="341"/>
    </row>
    <row r="15513" spans="220:222" x14ac:dyDescent="0.3">
      <c r="HL15513" s="341"/>
      <c r="HM15513" s="341"/>
      <c r="HN15513" s="341"/>
    </row>
    <row r="15514" spans="220:222" x14ac:dyDescent="0.3">
      <c r="HL15514" s="341"/>
      <c r="HM15514" s="341"/>
      <c r="HN15514" s="341"/>
    </row>
    <row r="15515" spans="220:222" x14ac:dyDescent="0.3">
      <c r="HL15515" s="341"/>
      <c r="HM15515" s="341"/>
      <c r="HN15515" s="341"/>
    </row>
    <row r="15516" spans="220:222" x14ac:dyDescent="0.3">
      <c r="HL15516" s="341"/>
      <c r="HM15516" s="341"/>
      <c r="HN15516" s="341"/>
    </row>
    <row r="15517" spans="220:222" x14ac:dyDescent="0.3">
      <c r="HL15517" s="341"/>
      <c r="HM15517" s="341"/>
      <c r="HN15517" s="341"/>
    </row>
    <row r="15518" spans="220:222" x14ac:dyDescent="0.3">
      <c r="HL15518" s="341"/>
      <c r="HM15518" s="341"/>
      <c r="HN15518" s="341"/>
    </row>
    <row r="15519" spans="220:222" x14ac:dyDescent="0.3">
      <c r="HL15519" s="341"/>
      <c r="HM15519" s="341"/>
      <c r="HN15519" s="341"/>
    </row>
    <row r="15520" spans="220:222" x14ac:dyDescent="0.3">
      <c r="HL15520" s="341"/>
      <c r="HM15520" s="341"/>
      <c r="HN15520" s="341"/>
    </row>
    <row r="15521" spans="220:222" x14ac:dyDescent="0.3">
      <c r="HL15521" s="341"/>
      <c r="HM15521" s="341"/>
      <c r="HN15521" s="341"/>
    </row>
    <row r="15522" spans="220:222" x14ac:dyDescent="0.3">
      <c r="HL15522" s="341"/>
      <c r="HM15522" s="341"/>
      <c r="HN15522" s="341"/>
    </row>
    <row r="15523" spans="220:222" x14ac:dyDescent="0.3">
      <c r="HL15523" s="341"/>
      <c r="HM15523" s="341"/>
      <c r="HN15523" s="341"/>
    </row>
    <row r="15524" spans="220:222" x14ac:dyDescent="0.3">
      <c r="HL15524" s="341"/>
      <c r="HM15524" s="341"/>
      <c r="HN15524" s="341"/>
    </row>
    <row r="15525" spans="220:222" x14ac:dyDescent="0.3">
      <c r="HL15525" s="341"/>
      <c r="HM15525" s="341"/>
      <c r="HN15525" s="341"/>
    </row>
    <row r="15526" spans="220:222" x14ac:dyDescent="0.3">
      <c r="HL15526" s="341"/>
      <c r="HM15526" s="341"/>
      <c r="HN15526" s="341"/>
    </row>
    <row r="15527" spans="220:222" x14ac:dyDescent="0.3">
      <c r="HL15527" s="341"/>
      <c r="HM15527" s="341"/>
      <c r="HN15527" s="341"/>
    </row>
    <row r="15528" spans="220:222" x14ac:dyDescent="0.3">
      <c r="HL15528" s="341"/>
      <c r="HM15528" s="341"/>
      <c r="HN15528" s="341"/>
    </row>
    <row r="15529" spans="220:222" x14ac:dyDescent="0.3">
      <c r="HL15529" s="341"/>
      <c r="HM15529" s="341"/>
      <c r="HN15529" s="341"/>
    </row>
    <row r="15530" spans="220:222" x14ac:dyDescent="0.3">
      <c r="HL15530" s="341"/>
      <c r="HM15530" s="341"/>
      <c r="HN15530" s="341"/>
    </row>
    <row r="15531" spans="220:222" x14ac:dyDescent="0.3">
      <c r="HL15531" s="341"/>
      <c r="HM15531" s="341"/>
      <c r="HN15531" s="341"/>
    </row>
    <row r="15532" spans="220:222" x14ac:dyDescent="0.3">
      <c r="HL15532" s="341"/>
      <c r="HM15532" s="341"/>
      <c r="HN15532" s="341"/>
    </row>
    <row r="15533" spans="220:222" x14ac:dyDescent="0.3">
      <c r="HL15533" s="341"/>
      <c r="HM15533" s="341"/>
      <c r="HN15533" s="341"/>
    </row>
    <row r="15534" spans="220:222" x14ac:dyDescent="0.3">
      <c r="HL15534" s="341"/>
      <c r="HM15534" s="341"/>
      <c r="HN15534" s="341"/>
    </row>
    <row r="15535" spans="220:222" x14ac:dyDescent="0.3">
      <c r="HL15535" s="341"/>
      <c r="HM15535" s="341"/>
      <c r="HN15535" s="341"/>
    </row>
    <row r="15536" spans="220:222" x14ac:dyDescent="0.3">
      <c r="HL15536" s="341"/>
      <c r="HM15536" s="341"/>
      <c r="HN15536" s="341"/>
    </row>
    <row r="15537" spans="220:222" x14ac:dyDescent="0.3">
      <c r="HL15537" s="341"/>
      <c r="HM15537" s="341"/>
      <c r="HN15537" s="341"/>
    </row>
    <row r="15538" spans="220:222" x14ac:dyDescent="0.3">
      <c r="HL15538" s="341"/>
      <c r="HM15538" s="341"/>
      <c r="HN15538" s="341"/>
    </row>
    <row r="15539" spans="220:222" x14ac:dyDescent="0.3">
      <c r="HL15539" s="341"/>
      <c r="HM15539" s="341"/>
      <c r="HN15539" s="341"/>
    </row>
    <row r="15540" spans="220:222" x14ac:dyDescent="0.3">
      <c r="HL15540" s="341"/>
      <c r="HM15540" s="341"/>
      <c r="HN15540" s="341"/>
    </row>
    <row r="15541" spans="220:222" x14ac:dyDescent="0.3">
      <c r="HL15541" s="341"/>
      <c r="HM15541" s="341"/>
      <c r="HN15541" s="341"/>
    </row>
    <row r="15542" spans="220:222" x14ac:dyDescent="0.3">
      <c r="HL15542" s="341"/>
      <c r="HM15542" s="341"/>
      <c r="HN15542" s="341"/>
    </row>
    <row r="15543" spans="220:222" x14ac:dyDescent="0.3">
      <c r="HL15543" s="341"/>
      <c r="HM15543" s="341"/>
      <c r="HN15543" s="341"/>
    </row>
    <row r="15544" spans="220:222" x14ac:dyDescent="0.3">
      <c r="HL15544" s="341"/>
      <c r="HM15544" s="341"/>
      <c r="HN15544" s="341"/>
    </row>
    <row r="15545" spans="220:222" x14ac:dyDescent="0.3">
      <c r="HL15545" s="341"/>
      <c r="HM15545" s="341"/>
      <c r="HN15545" s="341"/>
    </row>
    <row r="15546" spans="220:222" x14ac:dyDescent="0.3">
      <c r="HL15546" s="341"/>
      <c r="HM15546" s="341"/>
      <c r="HN15546" s="341"/>
    </row>
    <row r="15547" spans="220:222" x14ac:dyDescent="0.3">
      <c r="HL15547" s="341"/>
      <c r="HM15547" s="341"/>
      <c r="HN15547" s="341"/>
    </row>
    <row r="15548" spans="220:222" x14ac:dyDescent="0.3">
      <c r="HL15548" s="341"/>
      <c r="HM15548" s="341"/>
      <c r="HN15548" s="341"/>
    </row>
    <row r="15549" spans="220:222" x14ac:dyDescent="0.3">
      <c r="HL15549" s="341"/>
      <c r="HM15549" s="341"/>
      <c r="HN15549" s="341"/>
    </row>
    <row r="15550" spans="220:222" x14ac:dyDescent="0.3">
      <c r="HL15550" s="341"/>
      <c r="HM15550" s="341"/>
      <c r="HN15550" s="341"/>
    </row>
    <row r="15551" spans="220:222" x14ac:dyDescent="0.3">
      <c r="HL15551" s="341"/>
      <c r="HM15551" s="341"/>
      <c r="HN15551" s="341"/>
    </row>
    <row r="15552" spans="220:222" x14ac:dyDescent="0.3">
      <c r="HL15552" s="341"/>
      <c r="HM15552" s="341"/>
      <c r="HN15552" s="341"/>
    </row>
    <row r="15553" spans="220:222" x14ac:dyDescent="0.3">
      <c r="HL15553" s="341"/>
      <c r="HM15553" s="341"/>
      <c r="HN15553" s="341"/>
    </row>
    <row r="15554" spans="220:222" x14ac:dyDescent="0.3">
      <c r="HL15554" s="341"/>
      <c r="HM15554" s="341"/>
      <c r="HN15554" s="341"/>
    </row>
    <row r="15555" spans="220:222" x14ac:dyDescent="0.3">
      <c r="HL15555" s="341"/>
      <c r="HM15555" s="341"/>
      <c r="HN15555" s="341"/>
    </row>
    <row r="15556" spans="220:222" x14ac:dyDescent="0.3">
      <c r="HL15556" s="341"/>
      <c r="HM15556" s="341"/>
      <c r="HN15556" s="341"/>
    </row>
    <row r="15557" spans="220:222" x14ac:dyDescent="0.3">
      <c r="HL15557" s="341"/>
      <c r="HM15557" s="341"/>
      <c r="HN15557" s="341"/>
    </row>
    <row r="15558" spans="220:222" x14ac:dyDescent="0.3">
      <c r="HL15558" s="341"/>
      <c r="HM15558" s="341"/>
      <c r="HN15558" s="341"/>
    </row>
    <row r="15559" spans="220:222" x14ac:dyDescent="0.3">
      <c r="HL15559" s="341"/>
      <c r="HM15559" s="341"/>
      <c r="HN15559" s="341"/>
    </row>
    <row r="15560" spans="220:222" x14ac:dyDescent="0.3">
      <c r="HL15560" s="341"/>
      <c r="HM15560" s="341"/>
      <c r="HN15560" s="341"/>
    </row>
    <row r="15561" spans="220:222" x14ac:dyDescent="0.3">
      <c r="HL15561" s="341"/>
      <c r="HM15561" s="341"/>
      <c r="HN15561" s="341"/>
    </row>
    <row r="15562" spans="220:222" x14ac:dyDescent="0.3">
      <c r="HL15562" s="341"/>
      <c r="HM15562" s="341"/>
      <c r="HN15562" s="341"/>
    </row>
    <row r="15563" spans="220:222" x14ac:dyDescent="0.3">
      <c r="HL15563" s="341"/>
      <c r="HM15563" s="341"/>
      <c r="HN15563" s="341"/>
    </row>
    <row r="15564" spans="220:222" x14ac:dyDescent="0.3">
      <c r="HL15564" s="341"/>
      <c r="HM15564" s="341"/>
      <c r="HN15564" s="341"/>
    </row>
    <row r="15565" spans="220:222" x14ac:dyDescent="0.3">
      <c r="HL15565" s="341"/>
      <c r="HM15565" s="341"/>
      <c r="HN15565" s="341"/>
    </row>
    <row r="15566" spans="220:222" x14ac:dyDescent="0.3">
      <c r="HL15566" s="341"/>
      <c r="HM15566" s="341"/>
      <c r="HN15566" s="341"/>
    </row>
    <row r="15567" spans="220:222" x14ac:dyDescent="0.3">
      <c r="HL15567" s="341"/>
      <c r="HM15567" s="341"/>
      <c r="HN15567" s="341"/>
    </row>
    <row r="15568" spans="220:222" x14ac:dyDescent="0.3">
      <c r="HL15568" s="341"/>
      <c r="HM15568" s="341"/>
      <c r="HN15568" s="341"/>
    </row>
    <row r="15569" spans="220:222" x14ac:dyDescent="0.3">
      <c r="HL15569" s="341"/>
      <c r="HM15569" s="341"/>
      <c r="HN15569" s="341"/>
    </row>
    <row r="15570" spans="220:222" x14ac:dyDescent="0.3">
      <c r="HL15570" s="341"/>
      <c r="HM15570" s="341"/>
      <c r="HN15570" s="341"/>
    </row>
    <row r="15571" spans="220:222" x14ac:dyDescent="0.3">
      <c r="HL15571" s="341"/>
      <c r="HM15571" s="341"/>
      <c r="HN15571" s="341"/>
    </row>
    <row r="15572" spans="220:222" x14ac:dyDescent="0.3">
      <c r="HL15572" s="341"/>
      <c r="HM15572" s="341"/>
      <c r="HN15572" s="341"/>
    </row>
    <row r="15573" spans="220:222" x14ac:dyDescent="0.3">
      <c r="HL15573" s="341"/>
      <c r="HM15573" s="341"/>
      <c r="HN15573" s="341"/>
    </row>
    <row r="15574" spans="220:222" x14ac:dyDescent="0.3">
      <c r="HL15574" s="341"/>
      <c r="HM15574" s="341"/>
      <c r="HN15574" s="341"/>
    </row>
    <row r="15575" spans="220:222" x14ac:dyDescent="0.3">
      <c r="HL15575" s="341"/>
      <c r="HM15575" s="341"/>
      <c r="HN15575" s="341"/>
    </row>
    <row r="15576" spans="220:222" x14ac:dyDescent="0.3">
      <c r="HL15576" s="341"/>
      <c r="HM15576" s="341"/>
      <c r="HN15576" s="341"/>
    </row>
    <row r="15577" spans="220:222" x14ac:dyDescent="0.3">
      <c r="HL15577" s="341"/>
      <c r="HM15577" s="341"/>
      <c r="HN15577" s="341"/>
    </row>
    <row r="15578" spans="220:222" x14ac:dyDescent="0.3">
      <c r="HL15578" s="341"/>
      <c r="HM15578" s="341"/>
      <c r="HN15578" s="341"/>
    </row>
    <row r="15579" spans="220:222" x14ac:dyDescent="0.3">
      <c r="HL15579" s="341"/>
      <c r="HM15579" s="341"/>
      <c r="HN15579" s="341"/>
    </row>
    <row r="15580" spans="220:222" x14ac:dyDescent="0.3">
      <c r="HL15580" s="341"/>
      <c r="HM15580" s="341"/>
      <c r="HN15580" s="341"/>
    </row>
    <row r="15581" spans="220:222" x14ac:dyDescent="0.3">
      <c r="HL15581" s="341"/>
      <c r="HM15581" s="341"/>
      <c r="HN15581" s="341"/>
    </row>
    <row r="15582" spans="220:222" x14ac:dyDescent="0.3">
      <c r="HL15582" s="341"/>
      <c r="HM15582" s="341"/>
      <c r="HN15582" s="341"/>
    </row>
    <row r="15583" spans="220:222" x14ac:dyDescent="0.3">
      <c r="HL15583" s="341"/>
      <c r="HM15583" s="341"/>
      <c r="HN15583" s="341"/>
    </row>
    <row r="15584" spans="220:222" x14ac:dyDescent="0.3">
      <c r="HL15584" s="341"/>
      <c r="HM15584" s="341"/>
      <c r="HN15584" s="341"/>
    </row>
    <row r="15585" spans="220:222" x14ac:dyDescent="0.3">
      <c r="HL15585" s="341"/>
      <c r="HM15585" s="341"/>
      <c r="HN15585" s="341"/>
    </row>
    <row r="15586" spans="220:222" x14ac:dyDescent="0.3">
      <c r="HL15586" s="341"/>
      <c r="HM15586" s="341"/>
      <c r="HN15586" s="341"/>
    </row>
    <row r="15587" spans="220:222" x14ac:dyDescent="0.3">
      <c r="HL15587" s="341"/>
      <c r="HM15587" s="341"/>
      <c r="HN15587" s="341"/>
    </row>
    <row r="15588" spans="220:222" x14ac:dyDescent="0.3">
      <c r="HL15588" s="341"/>
      <c r="HM15588" s="341"/>
      <c r="HN15588" s="341"/>
    </row>
    <row r="15589" spans="220:222" x14ac:dyDescent="0.3">
      <c r="HL15589" s="341"/>
      <c r="HM15589" s="341"/>
      <c r="HN15589" s="341"/>
    </row>
    <row r="15590" spans="220:222" x14ac:dyDescent="0.3">
      <c r="HL15590" s="341"/>
      <c r="HM15590" s="341"/>
      <c r="HN15590" s="341"/>
    </row>
    <row r="15591" spans="220:222" x14ac:dyDescent="0.3">
      <c r="HL15591" s="341"/>
      <c r="HM15591" s="341"/>
      <c r="HN15591" s="341"/>
    </row>
    <row r="15592" spans="220:222" x14ac:dyDescent="0.3">
      <c r="HL15592" s="341"/>
      <c r="HM15592" s="341"/>
      <c r="HN15592" s="341"/>
    </row>
    <row r="15593" spans="220:222" x14ac:dyDescent="0.3">
      <c r="HL15593" s="341"/>
      <c r="HM15593" s="341"/>
      <c r="HN15593" s="341"/>
    </row>
    <row r="15594" spans="220:222" x14ac:dyDescent="0.3">
      <c r="HL15594" s="341"/>
      <c r="HM15594" s="341"/>
      <c r="HN15594" s="341"/>
    </row>
    <row r="15595" spans="220:222" x14ac:dyDescent="0.3">
      <c r="HL15595" s="341"/>
      <c r="HM15595" s="341"/>
      <c r="HN15595" s="341"/>
    </row>
    <row r="15596" spans="220:222" x14ac:dyDescent="0.3">
      <c r="HL15596" s="341"/>
      <c r="HM15596" s="341"/>
      <c r="HN15596" s="341"/>
    </row>
    <row r="15597" spans="220:222" x14ac:dyDescent="0.3">
      <c r="HL15597" s="341"/>
      <c r="HM15597" s="341"/>
      <c r="HN15597" s="341"/>
    </row>
    <row r="15598" spans="220:222" x14ac:dyDescent="0.3">
      <c r="HL15598" s="341"/>
      <c r="HM15598" s="341"/>
      <c r="HN15598" s="341"/>
    </row>
    <row r="15599" spans="220:222" x14ac:dyDescent="0.3">
      <c r="HL15599" s="341"/>
      <c r="HM15599" s="341"/>
      <c r="HN15599" s="341"/>
    </row>
    <row r="15600" spans="220:222" x14ac:dyDescent="0.3">
      <c r="HL15600" s="341"/>
      <c r="HM15600" s="341"/>
      <c r="HN15600" s="341"/>
    </row>
    <row r="15601" spans="220:222" x14ac:dyDescent="0.3">
      <c r="HL15601" s="341"/>
      <c r="HM15601" s="341"/>
      <c r="HN15601" s="341"/>
    </row>
    <row r="15602" spans="220:222" x14ac:dyDescent="0.3">
      <c r="HL15602" s="341"/>
      <c r="HM15602" s="341"/>
      <c r="HN15602" s="341"/>
    </row>
    <row r="15603" spans="220:222" x14ac:dyDescent="0.3">
      <c r="HL15603" s="341"/>
      <c r="HM15603" s="341"/>
      <c r="HN15603" s="341"/>
    </row>
    <row r="15604" spans="220:222" x14ac:dyDescent="0.3">
      <c r="HL15604" s="341"/>
      <c r="HM15604" s="341"/>
      <c r="HN15604" s="341"/>
    </row>
    <row r="15605" spans="220:222" x14ac:dyDescent="0.3">
      <c r="HL15605" s="341"/>
      <c r="HM15605" s="341"/>
      <c r="HN15605" s="341"/>
    </row>
    <row r="15606" spans="220:222" x14ac:dyDescent="0.3">
      <c r="HL15606" s="341"/>
      <c r="HM15606" s="341"/>
      <c r="HN15606" s="341"/>
    </row>
    <row r="15607" spans="220:222" x14ac:dyDescent="0.3">
      <c r="HL15607" s="341"/>
      <c r="HM15607" s="341"/>
      <c r="HN15607" s="341"/>
    </row>
    <row r="15608" spans="220:222" x14ac:dyDescent="0.3">
      <c r="HL15608" s="341"/>
      <c r="HM15608" s="341"/>
      <c r="HN15608" s="341"/>
    </row>
    <row r="15609" spans="220:222" x14ac:dyDescent="0.3">
      <c r="HL15609" s="341"/>
      <c r="HM15609" s="341"/>
      <c r="HN15609" s="341"/>
    </row>
    <row r="15610" spans="220:222" x14ac:dyDescent="0.3">
      <c r="HL15610" s="341"/>
      <c r="HM15610" s="341"/>
      <c r="HN15610" s="341"/>
    </row>
    <row r="15611" spans="220:222" x14ac:dyDescent="0.3">
      <c r="HL15611" s="341"/>
      <c r="HM15611" s="341"/>
      <c r="HN15611" s="341"/>
    </row>
    <row r="15612" spans="220:222" x14ac:dyDescent="0.3">
      <c r="HL15612" s="341"/>
      <c r="HM15612" s="341"/>
      <c r="HN15612" s="341"/>
    </row>
    <row r="15613" spans="220:222" x14ac:dyDescent="0.3">
      <c r="HL15613" s="341"/>
      <c r="HM15613" s="341"/>
      <c r="HN15613" s="341"/>
    </row>
    <row r="15614" spans="220:222" x14ac:dyDescent="0.3">
      <c r="HL15614" s="341"/>
      <c r="HM15614" s="341"/>
      <c r="HN15614" s="341"/>
    </row>
    <row r="15615" spans="220:222" x14ac:dyDescent="0.3">
      <c r="HL15615" s="341"/>
      <c r="HM15615" s="341"/>
      <c r="HN15615" s="341"/>
    </row>
    <row r="15616" spans="220:222" x14ac:dyDescent="0.3">
      <c r="HL15616" s="341"/>
      <c r="HM15616" s="341"/>
      <c r="HN15616" s="341"/>
    </row>
    <row r="15617" spans="220:222" x14ac:dyDescent="0.3">
      <c r="HL15617" s="341"/>
      <c r="HM15617" s="341"/>
      <c r="HN15617" s="341"/>
    </row>
    <row r="15618" spans="220:222" x14ac:dyDescent="0.3">
      <c r="HL15618" s="341"/>
      <c r="HM15618" s="341"/>
      <c r="HN15618" s="341"/>
    </row>
    <row r="15619" spans="220:222" x14ac:dyDescent="0.3">
      <c r="HL15619" s="341"/>
      <c r="HM15619" s="341"/>
      <c r="HN15619" s="341"/>
    </row>
    <row r="15620" spans="220:222" x14ac:dyDescent="0.3">
      <c r="HL15620" s="341"/>
      <c r="HM15620" s="341"/>
      <c r="HN15620" s="341"/>
    </row>
    <row r="15621" spans="220:222" x14ac:dyDescent="0.3">
      <c r="HL15621" s="341"/>
      <c r="HM15621" s="341"/>
      <c r="HN15621" s="341"/>
    </row>
    <row r="15622" spans="220:222" x14ac:dyDescent="0.3">
      <c r="HL15622" s="341"/>
      <c r="HM15622" s="341"/>
      <c r="HN15622" s="341"/>
    </row>
    <row r="15623" spans="220:222" x14ac:dyDescent="0.3">
      <c r="HL15623" s="341"/>
      <c r="HM15623" s="341"/>
      <c r="HN15623" s="341"/>
    </row>
    <row r="15624" spans="220:222" x14ac:dyDescent="0.3">
      <c r="HL15624" s="341"/>
      <c r="HM15624" s="341"/>
      <c r="HN15624" s="341"/>
    </row>
    <row r="15625" spans="220:222" x14ac:dyDescent="0.3">
      <c r="HL15625" s="341"/>
      <c r="HM15625" s="341"/>
      <c r="HN15625" s="341"/>
    </row>
    <row r="15626" spans="220:222" x14ac:dyDescent="0.3">
      <c r="HL15626" s="341"/>
      <c r="HM15626" s="341"/>
      <c r="HN15626" s="341"/>
    </row>
    <row r="15627" spans="220:222" x14ac:dyDescent="0.3">
      <c r="HL15627" s="341"/>
      <c r="HM15627" s="341"/>
      <c r="HN15627" s="341"/>
    </row>
    <row r="15628" spans="220:222" x14ac:dyDescent="0.3">
      <c r="HL15628" s="341"/>
      <c r="HM15628" s="341"/>
      <c r="HN15628" s="341"/>
    </row>
    <row r="15629" spans="220:222" x14ac:dyDescent="0.3">
      <c r="HL15629" s="341"/>
      <c r="HM15629" s="341"/>
      <c r="HN15629" s="341"/>
    </row>
    <row r="15630" spans="220:222" x14ac:dyDescent="0.3">
      <c r="HL15630" s="341"/>
      <c r="HM15630" s="341"/>
      <c r="HN15630" s="341"/>
    </row>
    <row r="15631" spans="220:222" x14ac:dyDescent="0.3">
      <c r="HL15631" s="341"/>
      <c r="HM15631" s="341"/>
      <c r="HN15631" s="341"/>
    </row>
    <row r="15632" spans="220:222" x14ac:dyDescent="0.3">
      <c r="HL15632" s="341"/>
      <c r="HM15632" s="341"/>
      <c r="HN15632" s="341"/>
    </row>
    <row r="15633" spans="220:222" x14ac:dyDescent="0.3">
      <c r="HL15633" s="341"/>
      <c r="HM15633" s="341"/>
      <c r="HN15633" s="341"/>
    </row>
    <row r="15634" spans="220:222" x14ac:dyDescent="0.3">
      <c r="HL15634" s="341"/>
      <c r="HM15634" s="341"/>
      <c r="HN15634" s="341"/>
    </row>
    <row r="15635" spans="220:222" x14ac:dyDescent="0.3">
      <c r="HL15635" s="341"/>
      <c r="HM15635" s="341"/>
      <c r="HN15635" s="341"/>
    </row>
    <row r="15636" spans="220:222" x14ac:dyDescent="0.3">
      <c r="HL15636" s="341"/>
      <c r="HM15636" s="341"/>
      <c r="HN15636" s="341"/>
    </row>
    <row r="15637" spans="220:222" x14ac:dyDescent="0.3">
      <c r="HL15637" s="341"/>
      <c r="HM15637" s="341"/>
      <c r="HN15637" s="341"/>
    </row>
    <row r="15638" spans="220:222" x14ac:dyDescent="0.3">
      <c r="HL15638" s="341"/>
      <c r="HM15638" s="341"/>
      <c r="HN15638" s="341"/>
    </row>
    <row r="15639" spans="220:222" x14ac:dyDescent="0.3">
      <c r="HL15639" s="341"/>
      <c r="HM15639" s="341"/>
      <c r="HN15639" s="341"/>
    </row>
    <row r="15640" spans="220:222" x14ac:dyDescent="0.3">
      <c r="HL15640" s="341"/>
      <c r="HM15640" s="341"/>
      <c r="HN15640" s="341"/>
    </row>
    <row r="15641" spans="220:222" x14ac:dyDescent="0.3">
      <c r="HL15641" s="341"/>
      <c r="HM15641" s="341"/>
      <c r="HN15641" s="341"/>
    </row>
    <row r="15642" spans="220:222" x14ac:dyDescent="0.3">
      <c r="HL15642" s="341"/>
      <c r="HM15642" s="341"/>
      <c r="HN15642" s="341"/>
    </row>
    <row r="15643" spans="220:222" x14ac:dyDescent="0.3">
      <c r="HL15643" s="341"/>
      <c r="HM15643" s="341"/>
      <c r="HN15643" s="341"/>
    </row>
    <row r="15644" spans="220:222" x14ac:dyDescent="0.3">
      <c r="HL15644" s="341"/>
      <c r="HM15644" s="341"/>
      <c r="HN15644" s="341"/>
    </row>
    <row r="15645" spans="220:222" x14ac:dyDescent="0.3">
      <c r="HL15645" s="341"/>
      <c r="HM15645" s="341"/>
      <c r="HN15645" s="341"/>
    </row>
    <row r="15646" spans="220:222" x14ac:dyDescent="0.3">
      <c r="HL15646" s="341"/>
      <c r="HM15646" s="341"/>
      <c r="HN15646" s="341"/>
    </row>
    <row r="15647" spans="220:222" x14ac:dyDescent="0.3">
      <c r="HL15647" s="341"/>
      <c r="HM15647" s="341"/>
      <c r="HN15647" s="341"/>
    </row>
    <row r="15648" spans="220:222" x14ac:dyDescent="0.3">
      <c r="HL15648" s="341"/>
      <c r="HM15648" s="341"/>
      <c r="HN15648" s="341"/>
    </row>
    <row r="15649" spans="220:222" x14ac:dyDescent="0.3">
      <c r="HL15649" s="341"/>
      <c r="HM15649" s="341"/>
      <c r="HN15649" s="341"/>
    </row>
    <row r="15650" spans="220:222" x14ac:dyDescent="0.3">
      <c r="HL15650" s="341"/>
      <c r="HM15650" s="341"/>
      <c r="HN15650" s="341"/>
    </row>
    <row r="15651" spans="220:222" x14ac:dyDescent="0.3">
      <c r="HL15651" s="341"/>
      <c r="HM15651" s="341"/>
      <c r="HN15651" s="341"/>
    </row>
    <row r="15652" spans="220:222" x14ac:dyDescent="0.3">
      <c r="HL15652" s="341"/>
      <c r="HM15652" s="341"/>
      <c r="HN15652" s="341"/>
    </row>
    <row r="15653" spans="220:222" x14ac:dyDescent="0.3">
      <c r="HL15653" s="341"/>
      <c r="HM15653" s="341"/>
      <c r="HN15653" s="341"/>
    </row>
    <row r="15654" spans="220:222" x14ac:dyDescent="0.3">
      <c r="HL15654" s="341"/>
      <c r="HM15654" s="341"/>
      <c r="HN15654" s="341"/>
    </row>
    <row r="15655" spans="220:222" x14ac:dyDescent="0.3">
      <c r="HL15655" s="341"/>
      <c r="HM15655" s="341"/>
      <c r="HN15655" s="341"/>
    </row>
    <row r="15656" spans="220:222" x14ac:dyDescent="0.3">
      <c r="HL15656" s="341"/>
      <c r="HM15656" s="341"/>
      <c r="HN15656" s="341"/>
    </row>
    <row r="15657" spans="220:222" x14ac:dyDescent="0.3">
      <c r="HL15657" s="341"/>
      <c r="HM15657" s="341"/>
      <c r="HN15657" s="341"/>
    </row>
    <row r="15658" spans="220:222" x14ac:dyDescent="0.3">
      <c r="HL15658" s="341"/>
      <c r="HM15658" s="341"/>
      <c r="HN15658" s="341"/>
    </row>
    <row r="15659" spans="220:222" x14ac:dyDescent="0.3">
      <c r="HL15659" s="341"/>
      <c r="HM15659" s="341"/>
      <c r="HN15659" s="341"/>
    </row>
    <row r="15660" spans="220:222" x14ac:dyDescent="0.3">
      <c r="HL15660" s="341"/>
      <c r="HM15660" s="341"/>
      <c r="HN15660" s="341"/>
    </row>
    <row r="15661" spans="220:222" x14ac:dyDescent="0.3">
      <c r="HL15661" s="341"/>
      <c r="HM15661" s="341"/>
      <c r="HN15661" s="341"/>
    </row>
    <row r="15662" spans="220:222" x14ac:dyDescent="0.3">
      <c r="HL15662" s="341"/>
      <c r="HM15662" s="341"/>
      <c r="HN15662" s="341"/>
    </row>
    <row r="15663" spans="220:222" x14ac:dyDescent="0.3">
      <c r="HL15663" s="341"/>
      <c r="HM15663" s="341"/>
      <c r="HN15663" s="341"/>
    </row>
    <row r="15664" spans="220:222" x14ac:dyDescent="0.3">
      <c r="HL15664" s="341"/>
      <c r="HM15664" s="341"/>
      <c r="HN15664" s="341"/>
    </row>
    <row r="15665" spans="220:222" x14ac:dyDescent="0.3">
      <c r="HL15665" s="341"/>
      <c r="HM15665" s="341"/>
      <c r="HN15665" s="341"/>
    </row>
    <row r="15666" spans="220:222" x14ac:dyDescent="0.3">
      <c r="HL15666" s="341"/>
      <c r="HM15666" s="341"/>
      <c r="HN15666" s="341"/>
    </row>
    <row r="15667" spans="220:222" x14ac:dyDescent="0.3">
      <c r="HL15667" s="341"/>
      <c r="HM15667" s="341"/>
      <c r="HN15667" s="341"/>
    </row>
    <row r="15668" spans="220:222" x14ac:dyDescent="0.3">
      <c r="HL15668" s="341"/>
      <c r="HM15668" s="341"/>
      <c r="HN15668" s="341"/>
    </row>
    <row r="15669" spans="220:222" x14ac:dyDescent="0.3">
      <c r="HL15669" s="341"/>
      <c r="HM15669" s="341"/>
      <c r="HN15669" s="341"/>
    </row>
    <row r="15670" spans="220:222" x14ac:dyDescent="0.3">
      <c r="HL15670" s="341"/>
      <c r="HM15670" s="341"/>
      <c r="HN15670" s="341"/>
    </row>
    <row r="15671" spans="220:222" x14ac:dyDescent="0.3">
      <c r="HL15671" s="341"/>
      <c r="HM15671" s="341"/>
      <c r="HN15671" s="341"/>
    </row>
    <row r="15672" spans="220:222" x14ac:dyDescent="0.3">
      <c r="HL15672" s="341"/>
      <c r="HM15672" s="341"/>
      <c r="HN15672" s="341"/>
    </row>
    <row r="15673" spans="220:222" x14ac:dyDescent="0.3">
      <c r="HL15673" s="341"/>
      <c r="HM15673" s="341"/>
      <c r="HN15673" s="341"/>
    </row>
    <row r="15674" spans="220:222" x14ac:dyDescent="0.3">
      <c r="HL15674" s="341"/>
      <c r="HM15674" s="341"/>
      <c r="HN15674" s="341"/>
    </row>
    <row r="15675" spans="220:222" x14ac:dyDescent="0.3">
      <c r="HL15675" s="341"/>
      <c r="HM15675" s="341"/>
      <c r="HN15675" s="341"/>
    </row>
    <row r="15676" spans="220:222" x14ac:dyDescent="0.3">
      <c r="HL15676" s="341"/>
      <c r="HM15676" s="341"/>
      <c r="HN15676" s="341"/>
    </row>
    <row r="15677" spans="220:222" x14ac:dyDescent="0.3">
      <c r="HL15677" s="341"/>
      <c r="HM15677" s="341"/>
      <c r="HN15677" s="341"/>
    </row>
    <row r="15678" spans="220:222" x14ac:dyDescent="0.3">
      <c r="HL15678" s="341"/>
      <c r="HM15678" s="341"/>
      <c r="HN15678" s="341"/>
    </row>
    <row r="15679" spans="220:222" x14ac:dyDescent="0.3">
      <c r="HL15679" s="341"/>
      <c r="HM15679" s="341"/>
      <c r="HN15679" s="341"/>
    </row>
    <row r="15680" spans="220:222" x14ac:dyDescent="0.3">
      <c r="HL15680" s="341"/>
      <c r="HM15680" s="341"/>
      <c r="HN15680" s="341"/>
    </row>
    <row r="15681" spans="220:222" x14ac:dyDescent="0.3">
      <c r="HL15681" s="341"/>
      <c r="HM15681" s="341"/>
      <c r="HN15681" s="341"/>
    </row>
    <row r="15682" spans="220:222" x14ac:dyDescent="0.3">
      <c r="HL15682" s="341"/>
      <c r="HM15682" s="341"/>
      <c r="HN15682" s="341"/>
    </row>
    <row r="15683" spans="220:222" x14ac:dyDescent="0.3">
      <c r="HL15683" s="341"/>
      <c r="HM15683" s="341"/>
      <c r="HN15683" s="341"/>
    </row>
    <row r="15684" spans="220:222" x14ac:dyDescent="0.3">
      <c r="HL15684" s="341"/>
      <c r="HM15684" s="341"/>
      <c r="HN15684" s="341"/>
    </row>
    <row r="15685" spans="220:222" x14ac:dyDescent="0.3">
      <c r="HL15685" s="341"/>
      <c r="HM15685" s="341"/>
      <c r="HN15685" s="341"/>
    </row>
    <row r="15686" spans="220:222" x14ac:dyDescent="0.3">
      <c r="HL15686" s="341"/>
      <c r="HM15686" s="341"/>
      <c r="HN15686" s="341"/>
    </row>
    <row r="15687" spans="220:222" x14ac:dyDescent="0.3">
      <c r="HL15687" s="341"/>
      <c r="HM15687" s="341"/>
      <c r="HN15687" s="341"/>
    </row>
    <row r="15688" spans="220:222" x14ac:dyDescent="0.3">
      <c r="HL15688" s="341"/>
      <c r="HM15688" s="341"/>
      <c r="HN15688" s="341"/>
    </row>
    <row r="15689" spans="220:222" x14ac:dyDescent="0.3">
      <c r="HL15689" s="341"/>
      <c r="HM15689" s="341"/>
      <c r="HN15689" s="341"/>
    </row>
    <row r="15690" spans="220:222" x14ac:dyDescent="0.3">
      <c r="HL15690" s="341"/>
      <c r="HM15690" s="341"/>
      <c r="HN15690" s="341"/>
    </row>
    <row r="15691" spans="220:222" x14ac:dyDescent="0.3">
      <c r="HL15691" s="341"/>
      <c r="HM15691" s="341"/>
      <c r="HN15691" s="341"/>
    </row>
    <row r="15692" spans="220:222" x14ac:dyDescent="0.3">
      <c r="HL15692" s="341"/>
      <c r="HM15692" s="341"/>
      <c r="HN15692" s="341"/>
    </row>
    <row r="15693" spans="220:222" x14ac:dyDescent="0.3">
      <c r="HL15693" s="341"/>
      <c r="HM15693" s="341"/>
      <c r="HN15693" s="341"/>
    </row>
    <row r="15694" spans="220:222" x14ac:dyDescent="0.3">
      <c r="HL15694" s="341"/>
      <c r="HM15694" s="341"/>
      <c r="HN15694" s="341"/>
    </row>
    <row r="15695" spans="220:222" x14ac:dyDescent="0.3">
      <c r="HL15695" s="341"/>
      <c r="HM15695" s="341"/>
      <c r="HN15695" s="341"/>
    </row>
    <row r="15696" spans="220:222" x14ac:dyDescent="0.3">
      <c r="HL15696" s="341"/>
      <c r="HM15696" s="341"/>
      <c r="HN15696" s="341"/>
    </row>
    <row r="15697" spans="220:222" x14ac:dyDescent="0.3">
      <c r="HL15697" s="341"/>
      <c r="HM15697" s="341"/>
      <c r="HN15697" s="341"/>
    </row>
    <row r="15698" spans="220:222" x14ac:dyDescent="0.3">
      <c r="HL15698" s="341"/>
      <c r="HM15698" s="341"/>
      <c r="HN15698" s="341"/>
    </row>
    <row r="15699" spans="220:222" x14ac:dyDescent="0.3">
      <c r="HL15699" s="341"/>
      <c r="HM15699" s="341"/>
      <c r="HN15699" s="341"/>
    </row>
    <row r="15700" spans="220:222" x14ac:dyDescent="0.3">
      <c r="HL15700" s="341"/>
      <c r="HM15700" s="341"/>
      <c r="HN15700" s="341"/>
    </row>
    <row r="15701" spans="220:222" x14ac:dyDescent="0.3">
      <c r="HL15701" s="341"/>
      <c r="HM15701" s="341"/>
      <c r="HN15701" s="341"/>
    </row>
    <row r="15702" spans="220:222" x14ac:dyDescent="0.3">
      <c r="HL15702" s="341"/>
      <c r="HM15702" s="341"/>
      <c r="HN15702" s="341"/>
    </row>
    <row r="15703" spans="220:222" x14ac:dyDescent="0.3">
      <c r="HL15703" s="341"/>
      <c r="HM15703" s="341"/>
      <c r="HN15703" s="341"/>
    </row>
    <row r="15704" spans="220:222" x14ac:dyDescent="0.3">
      <c r="HL15704" s="341"/>
      <c r="HM15704" s="341"/>
      <c r="HN15704" s="341"/>
    </row>
    <row r="15705" spans="220:222" x14ac:dyDescent="0.3">
      <c r="HL15705" s="341"/>
      <c r="HM15705" s="341"/>
      <c r="HN15705" s="341"/>
    </row>
    <row r="15706" spans="220:222" x14ac:dyDescent="0.3">
      <c r="HL15706" s="341"/>
      <c r="HM15706" s="341"/>
      <c r="HN15706" s="341"/>
    </row>
    <row r="15707" spans="220:222" x14ac:dyDescent="0.3">
      <c r="HL15707" s="341"/>
      <c r="HM15707" s="341"/>
      <c r="HN15707" s="341"/>
    </row>
    <row r="15708" spans="220:222" x14ac:dyDescent="0.3">
      <c r="HL15708" s="341"/>
      <c r="HM15708" s="341"/>
      <c r="HN15708" s="341"/>
    </row>
    <row r="15709" spans="220:222" x14ac:dyDescent="0.3">
      <c r="HL15709" s="341"/>
      <c r="HM15709" s="341"/>
      <c r="HN15709" s="341"/>
    </row>
    <row r="15710" spans="220:222" x14ac:dyDescent="0.3">
      <c r="HL15710" s="341"/>
      <c r="HM15710" s="341"/>
      <c r="HN15710" s="341"/>
    </row>
    <row r="15711" spans="220:222" x14ac:dyDescent="0.3">
      <c r="HL15711" s="341"/>
      <c r="HM15711" s="341"/>
      <c r="HN15711" s="341"/>
    </row>
    <row r="15712" spans="220:222" x14ac:dyDescent="0.3">
      <c r="HL15712" s="341"/>
      <c r="HM15712" s="341"/>
      <c r="HN15712" s="341"/>
    </row>
    <row r="15713" spans="220:222" x14ac:dyDescent="0.3">
      <c r="HL15713" s="341"/>
      <c r="HM15713" s="341"/>
      <c r="HN15713" s="341"/>
    </row>
    <row r="15714" spans="220:222" x14ac:dyDescent="0.3">
      <c r="HL15714" s="341"/>
      <c r="HM15714" s="341"/>
      <c r="HN15714" s="341"/>
    </row>
    <row r="15715" spans="220:222" x14ac:dyDescent="0.3">
      <c r="HL15715" s="341"/>
      <c r="HM15715" s="341"/>
      <c r="HN15715" s="341"/>
    </row>
    <row r="15716" spans="220:222" x14ac:dyDescent="0.3">
      <c r="HL15716" s="341"/>
      <c r="HM15716" s="341"/>
      <c r="HN15716" s="341"/>
    </row>
    <row r="15717" spans="220:222" x14ac:dyDescent="0.3">
      <c r="HL15717" s="341"/>
      <c r="HM15717" s="341"/>
      <c r="HN15717" s="341"/>
    </row>
    <row r="15718" spans="220:222" x14ac:dyDescent="0.3">
      <c r="HL15718" s="341"/>
      <c r="HM15718" s="341"/>
      <c r="HN15718" s="341"/>
    </row>
    <row r="15719" spans="220:222" x14ac:dyDescent="0.3">
      <c r="HL15719" s="341"/>
      <c r="HM15719" s="341"/>
      <c r="HN15719" s="341"/>
    </row>
    <row r="15720" spans="220:222" x14ac:dyDescent="0.3">
      <c r="HL15720" s="341"/>
      <c r="HM15720" s="341"/>
      <c r="HN15720" s="341"/>
    </row>
    <row r="15721" spans="220:222" x14ac:dyDescent="0.3">
      <c r="HL15721" s="341"/>
      <c r="HM15721" s="341"/>
      <c r="HN15721" s="341"/>
    </row>
    <row r="15722" spans="220:222" x14ac:dyDescent="0.3">
      <c r="HL15722" s="341"/>
      <c r="HM15722" s="341"/>
      <c r="HN15722" s="341"/>
    </row>
    <row r="15723" spans="220:222" x14ac:dyDescent="0.3">
      <c r="HL15723" s="341"/>
      <c r="HM15723" s="341"/>
      <c r="HN15723" s="341"/>
    </row>
    <row r="15724" spans="220:222" x14ac:dyDescent="0.3">
      <c r="HL15724" s="341"/>
      <c r="HM15724" s="341"/>
      <c r="HN15724" s="341"/>
    </row>
    <row r="15725" spans="220:222" x14ac:dyDescent="0.3">
      <c r="HL15725" s="341"/>
      <c r="HM15725" s="341"/>
      <c r="HN15725" s="341"/>
    </row>
    <row r="15726" spans="220:222" x14ac:dyDescent="0.3">
      <c r="HL15726" s="341"/>
      <c r="HM15726" s="341"/>
      <c r="HN15726" s="341"/>
    </row>
    <row r="15727" spans="220:222" x14ac:dyDescent="0.3">
      <c r="HL15727" s="341"/>
      <c r="HM15727" s="341"/>
      <c r="HN15727" s="341"/>
    </row>
    <row r="15728" spans="220:222" x14ac:dyDescent="0.3">
      <c r="HL15728" s="341"/>
      <c r="HM15728" s="341"/>
      <c r="HN15728" s="341"/>
    </row>
    <row r="15729" spans="220:222" x14ac:dyDescent="0.3">
      <c r="HL15729" s="341"/>
      <c r="HM15729" s="341"/>
      <c r="HN15729" s="341"/>
    </row>
    <row r="15730" spans="220:222" x14ac:dyDescent="0.3">
      <c r="HL15730" s="341"/>
      <c r="HM15730" s="341"/>
      <c r="HN15730" s="341"/>
    </row>
    <row r="15731" spans="220:222" x14ac:dyDescent="0.3">
      <c r="HL15731" s="341"/>
      <c r="HM15731" s="341"/>
      <c r="HN15731" s="341"/>
    </row>
    <row r="15732" spans="220:222" x14ac:dyDescent="0.3">
      <c r="HL15732" s="341"/>
      <c r="HM15732" s="341"/>
      <c r="HN15732" s="341"/>
    </row>
    <row r="15733" spans="220:222" x14ac:dyDescent="0.3">
      <c r="HL15733" s="341"/>
      <c r="HM15733" s="341"/>
      <c r="HN15733" s="341"/>
    </row>
    <row r="15734" spans="220:222" x14ac:dyDescent="0.3">
      <c r="HL15734" s="341"/>
      <c r="HM15734" s="341"/>
      <c r="HN15734" s="341"/>
    </row>
    <row r="15735" spans="220:222" x14ac:dyDescent="0.3">
      <c r="HL15735" s="341"/>
      <c r="HM15735" s="341"/>
      <c r="HN15735" s="341"/>
    </row>
    <row r="15736" spans="220:222" x14ac:dyDescent="0.3">
      <c r="HL15736" s="341"/>
      <c r="HM15736" s="341"/>
      <c r="HN15736" s="341"/>
    </row>
    <row r="15737" spans="220:222" x14ac:dyDescent="0.3">
      <c r="HL15737" s="341"/>
      <c r="HM15737" s="341"/>
      <c r="HN15737" s="341"/>
    </row>
    <row r="15738" spans="220:222" x14ac:dyDescent="0.3">
      <c r="HL15738" s="341"/>
      <c r="HM15738" s="341"/>
      <c r="HN15738" s="341"/>
    </row>
    <row r="15739" spans="220:222" x14ac:dyDescent="0.3">
      <c r="HL15739" s="341"/>
      <c r="HM15739" s="341"/>
      <c r="HN15739" s="341"/>
    </row>
    <row r="15740" spans="220:222" x14ac:dyDescent="0.3">
      <c r="HL15740" s="341"/>
      <c r="HM15740" s="341"/>
      <c r="HN15740" s="341"/>
    </row>
    <row r="15741" spans="220:222" x14ac:dyDescent="0.3">
      <c r="HL15741" s="341"/>
      <c r="HM15741" s="341"/>
      <c r="HN15741" s="341"/>
    </row>
    <row r="15742" spans="220:222" x14ac:dyDescent="0.3">
      <c r="HL15742" s="341"/>
      <c r="HM15742" s="341"/>
      <c r="HN15742" s="341"/>
    </row>
    <row r="15743" spans="220:222" x14ac:dyDescent="0.3">
      <c r="HL15743" s="341"/>
      <c r="HM15743" s="341"/>
      <c r="HN15743" s="341"/>
    </row>
    <row r="15744" spans="220:222" x14ac:dyDescent="0.3">
      <c r="HL15744" s="341"/>
      <c r="HM15744" s="341"/>
      <c r="HN15744" s="341"/>
    </row>
    <row r="15745" spans="220:222" x14ac:dyDescent="0.3">
      <c r="HL15745" s="341"/>
      <c r="HM15745" s="341"/>
      <c r="HN15745" s="341"/>
    </row>
    <row r="15746" spans="220:222" x14ac:dyDescent="0.3">
      <c r="HL15746" s="341"/>
      <c r="HM15746" s="341"/>
      <c r="HN15746" s="341"/>
    </row>
    <row r="15747" spans="220:222" x14ac:dyDescent="0.3">
      <c r="HL15747" s="341"/>
      <c r="HM15747" s="341"/>
      <c r="HN15747" s="341"/>
    </row>
    <row r="15748" spans="220:222" x14ac:dyDescent="0.3">
      <c r="HL15748" s="341"/>
      <c r="HM15748" s="341"/>
      <c r="HN15748" s="341"/>
    </row>
    <row r="15749" spans="220:222" x14ac:dyDescent="0.3">
      <c r="HL15749" s="341"/>
      <c r="HM15749" s="341"/>
      <c r="HN15749" s="341"/>
    </row>
    <row r="15750" spans="220:222" x14ac:dyDescent="0.3">
      <c r="HL15750" s="341"/>
      <c r="HM15750" s="341"/>
      <c r="HN15750" s="341"/>
    </row>
    <row r="15751" spans="220:222" x14ac:dyDescent="0.3">
      <c r="HL15751" s="341"/>
      <c r="HM15751" s="341"/>
      <c r="HN15751" s="341"/>
    </row>
    <row r="15752" spans="220:222" x14ac:dyDescent="0.3">
      <c r="HL15752" s="341"/>
      <c r="HM15752" s="341"/>
      <c r="HN15752" s="341"/>
    </row>
    <row r="15753" spans="220:222" x14ac:dyDescent="0.3">
      <c r="HL15753" s="341"/>
      <c r="HM15753" s="341"/>
      <c r="HN15753" s="341"/>
    </row>
    <row r="15754" spans="220:222" x14ac:dyDescent="0.3">
      <c r="HL15754" s="341"/>
      <c r="HM15754" s="341"/>
      <c r="HN15754" s="341"/>
    </row>
    <row r="15755" spans="220:222" x14ac:dyDescent="0.3">
      <c r="HL15755" s="341"/>
      <c r="HM15755" s="341"/>
      <c r="HN15755" s="341"/>
    </row>
    <row r="15756" spans="220:222" x14ac:dyDescent="0.3">
      <c r="HL15756" s="341"/>
      <c r="HM15756" s="341"/>
      <c r="HN15756" s="341"/>
    </row>
    <row r="15757" spans="220:222" x14ac:dyDescent="0.3">
      <c r="HL15757" s="341"/>
      <c r="HM15757" s="341"/>
      <c r="HN15757" s="341"/>
    </row>
    <row r="15758" spans="220:222" x14ac:dyDescent="0.3">
      <c r="HL15758" s="341"/>
      <c r="HM15758" s="341"/>
      <c r="HN15758" s="341"/>
    </row>
    <row r="15759" spans="220:222" x14ac:dyDescent="0.3">
      <c r="HL15759" s="341"/>
      <c r="HM15759" s="341"/>
      <c r="HN15759" s="341"/>
    </row>
    <row r="15760" spans="220:222" x14ac:dyDescent="0.3">
      <c r="HL15760" s="341"/>
      <c r="HM15760" s="341"/>
      <c r="HN15760" s="341"/>
    </row>
    <row r="15761" spans="220:222" x14ac:dyDescent="0.3">
      <c r="HL15761" s="341"/>
      <c r="HM15761" s="341"/>
      <c r="HN15761" s="341"/>
    </row>
    <row r="15762" spans="220:222" x14ac:dyDescent="0.3">
      <c r="HL15762" s="341"/>
      <c r="HM15762" s="341"/>
      <c r="HN15762" s="341"/>
    </row>
    <row r="15763" spans="220:222" x14ac:dyDescent="0.3">
      <c r="HL15763" s="341"/>
      <c r="HM15763" s="341"/>
      <c r="HN15763" s="341"/>
    </row>
    <row r="15764" spans="220:222" x14ac:dyDescent="0.3">
      <c r="HL15764" s="341"/>
      <c r="HM15764" s="341"/>
      <c r="HN15764" s="341"/>
    </row>
    <row r="15765" spans="220:222" x14ac:dyDescent="0.3">
      <c r="HL15765" s="341"/>
      <c r="HM15765" s="341"/>
      <c r="HN15765" s="341"/>
    </row>
    <row r="15766" spans="220:222" x14ac:dyDescent="0.3">
      <c r="HL15766" s="341"/>
      <c r="HM15766" s="341"/>
      <c r="HN15766" s="341"/>
    </row>
    <row r="15767" spans="220:222" x14ac:dyDescent="0.3">
      <c r="HL15767" s="341"/>
      <c r="HM15767" s="341"/>
      <c r="HN15767" s="341"/>
    </row>
    <row r="15768" spans="220:222" x14ac:dyDescent="0.3">
      <c r="HL15768" s="341"/>
      <c r="HM15768" s="341"/>
      <c r="HN15768" s="341"/>
    </row>
    <row r="15769" spans="220:222" x14ac:dyDescent="0.3">
      <c r="HL15769" s="341"/>
      <c r="HM15769" s="341"/>
      <c r="HN15769" s="341"/>
    </row>
    <row r="15770" spans="220:222" x14ac:dyDescent="0.3">
      <c r="HL15770" s="341"/>
      <c r="HM15770" s="341"/>
      <c r="HN15770" s="341"/>
    </row>
    <row r="15771" spans="220:222" x14ac:dyDescent="0.3">
      <c r="HL15771" s="341"/>
      <c r="HM15771" s="341"/>
      <c r="HN15771" s="341"/>
    </row>
    <row r="15772" spans="220:222" x14ac:dyDescent="0.3">
      <c r="HL15772" s="341"/>
      <c r="HM15772" s="341"/>
      <c r="HN15772" s="341"/>
    </row>
    <row r="15773" spans="220:222" x14ac:dyDescent="0.3">
      <c r="HL15773" s="341"/>
      <c r="HM15773" s="341"/>
      <c r="HN15773" s="341"/>
    </row>
    <row r="15774" spans="220:222" x14ac:dyDescent="0.3">
      <c r="HL15774" s="341"/>
      <c r="HM15774" s="341"/>
      <c r="HN15774" s="341"/>
    </row>
    <row r="15775" spans="220:222" x14ac:dyDescent="0.3">
      <c r="HL15775" s="341"/>
      <c r="HM15775" s="341"/>
      <c r="HN15775" s="341"/>
    </row>
    <row r="15776" spans="220:222" x14ac:dyDescent="0.3">
      <c r="HL15776" s="341"/>
      <c r="HM15776" s="341"/>
      <c r="HN15776" s="341"/>
    </row>
    <row r="15777" spans="220:222" x14ac:dyDescent="0.3">
      <c r="HL15777" s="341"/>
      <c r="HM15777" s="341"/>
      <c r="HN15777" s="341"/>
    </row>
    <row r="15778" spans="220:222" x14ac:dyDescent="0.3">
      <c r="HL15778" s="341"/>
      <c r="HM15778" s="341"/>
      <c r="HN15778" s="341"/>
    </row>
    <row r="15779" spans="220:222" x14ac:dyDescent="0.3">
      <c r="HL15779" s="341"/>
      <c r="HM15779" s="341"/>
      <c r="HN15779" s="341"/>
    </row>
    <row r="15780" spans="220:222" x14ac:dyDescent="0.3">
      <c r="HL15780" s="341"/>
      <c r="HM15780" s="341"/>
      <c r="HN15780" s="341"/>
    </row>
    <row r="15781" spans="220:222" x14ac:dyDescent="0.3">
      <c r="HL15781" s="341"/>
      <c r="HM15781" s="341"/>
      <c r="HN15781" s="341"/>
    </row>
    <row r="15782" spans="220:222" x14ac:dyDescent="0.3">
      <c r="HL15782" s="341"/>
      <c r="HM15782" s="341"/>
      <c r="HN15782" s="341"/>
    </row>
    <row r="15783" spans="220:222" x14ac:dyDescent="0.3">
      <c r="HL15783" s="341"/>
      <c r="HM15783" s="341"/>
      <c r="HN15783" s="341"/>
    </row>
    <row r="15784" spans="220:222" x14ac:dyDescent="0.3">
      <c r="HL15784" s="341"/>
      <c r="HM15784" s="341"/>
      <c r="HN15784" s="341"/>
    </row>
    <row r="15785" spans="220:222" x14ac:dyDescent="0.3">
      <c r="HL15785" s="341"/>
      <c r="HM15785" s="341"/>
      <c r="HN15785" s="341"/>
    </row>
    <row r="15786" spans="220:222" x14ac:dyDescent="0.3">
      <c r="HL15786" s="341"/>
      <c r="HM15786" s="341"/>
      <c r="HN15786" s="341"/>
    </row>
    <row r="15787" spans="220:222" x14ac:dyDescent="0.3">
      <c r="HL15787" s="341"/>
      <c r="HM15787" s="341"/>
      <c r="HN15787" s="341"/>
    </row>
    <row r="15788" spans="220:222" x14ac:dyDescent="0.3">
      <c r="HL15788" s="341"/>
      <c r="HM15788" s="341"/>
      <c r="HN15788" s="341"/>
    </row>
    <row r="15789" spans="220:222" x14ac:dyDescent="0.3">
      <c r="HL15789" s="341"/>
      <c r="HM15789" s="341"/>
      <c r="HN15789" s="341"/>
    </row>
    <row r="15790" spans="220:222" x14ac:dyDescent="0.3">
      <c r="HL15790" s="341"/>
      <c r="HM15790" s="341"/>
      <c r="HN15790" s="341"/>
    </row>
    <row r="15791" spans="220:222" x14ac:dyDescent="0.3">
      <c r="HL15791" s="341"/>
      <c r="HM15791" s="341"/>
      <c r="HN15791" s="341"/>
    </row>
    <row r="15792" spans="220:222" x14ac:dyDescent="0.3">
      <c r="HL15792" s="341"/>
      <c r="HM15792" s="341"/>
      <c r="HN15792" s="341"/>
    </row>
    <row r="15793" spans="220:222" x14ac:dyDescent="0.3">
      <c r="HL15793" s="341"/>
      <c r="HM15793" s="341"/>
      <c r="HN15793" s="341"/>
    </row>
    <row r="15794" spans="220:222" x14ac:dyDescent="0.3">
      <c r="HL15794" s="341"/>
      <c r="HM15794" s="341"/>
      <c r="HN15794" s="341"/>
    </row>
    <row r="15795" spans="220:222" x14ac:dyDescent="0.3">
      <c r="HL15795" s="341"/>
      <c r="HM15795" s="341"/>
      <c r="HN15795" s="341"/>
    </row>
    <row r="15796" spans="220:222" x14ac:dyDescent="0.3">
      <c r="HL15796" s="341"/>
      <c r="HM15796" s="341"/>
      <c r="HN15796" s="341"/>
    </row>
    <row r="15797" spans="220:222" x14ac:dyDescent="0.3">
      <c r="HL15797" s="341"/>
      <c r="HM15797" s="341"/>
      <c r="HN15797" s="341"/>
    </row>
    <row r="15798" spans="220:222" x14ac:dyDescent="0.3">
      <c r="HL15798" s="341"/>
      <c r="HM15798" s="341"/>
      <c r="HN15798" s="341"/>
    </row>
    <row r="15799" spans="220:222" x14ac:dyDescent="0.3">
      <c r="HL15799" s="341"/>
      <c r="HM15799" s="341"/>
      <c r="HN15799" s="341"/>
    </row>
    <row r="15800" spans="220:222" x14ac:dyDescent="0.3">
      <c r="HL15800" s="341"/>
      <c r="HM15800" s="341"/>
      <c r="HN15800" s="341"/>
    </row>
    <row r="15801" spans="220:222" x14ac:dyDescent="0.3">
      <c r="HL15801" s="341"/>
      <c r="HM15801" s="341"/>
      <c r="HN15801" s="341"/>
    </row>
    <row r="15802" spans="220:222" x14ac:dyDescent="0.3">
      <c r="HL15802" s="341"/>
      <c r="HM15802" s="341"/>
      <c r="HN15802" s="341"/>
    </row>
    <row r="15803" spans="220:222" x14ac:dyDescent="0.3">
      <c r="HL15803" s="341"/>
      <c r="HM15803" s="341"/>
      <c r="HN15803" s="341"/>
    </row>
    <row r="15804" spans="220:222" x14ac:dyDescent="0.3">
      <c r="HL15804" s="341"/>
      <c r="HM15804" s="341"/>
      <c r="HN15804" s="341"/>
    </row>
    <row r="15805" spans="220:222" x14ac:dyDescent="0.3">
      <c r="HL15805" s="341"/>
      <c r="HM15805" s="341"/>
      <c r="HN15805" s="341"/>
    </row>
    <row r="15806" spans="220:222" x14ac:dyDescent="0.3">
      <c r="HL15806" s="341"/>
      <c r="HM15806" s="341"/>
      <c r="HN15806" s="341"/>
    </row>
    <row r="15807" spans="220:222" x14ac:dyDescent="0.3">
      <c r="HL15807" s="341"/>
      <c r="HM15807" s="341"/>
      <c r="HN15807" s="341"/>
    </row>
    <row r="15808" spans="220:222" x14ac:dyDescent="0.3">
      <c r="HL15808" s="341"/>
      <c r="HM15808" s="341"/>
      <c r="HN15808" s="341"/>
    </row>
    <row r="15809" spans="220:222" x14ac:dyDescent="0.3">
      <c r="HL15809" s="341"/>
      <c r="HM15809" s="341"/>
      <c r="HN15809" s="341"/>
    </row>
    <row r="15810" spans="220:222" x14ac:dyDescent="0.3">
      <c r="HL15810" s="341"/>
      <c r="HM15810" s="341"/>
      <c r="HN15810" s="341"/>
    </row>
    <row r="15811" spans="220:222" x14ac:dyDescent="0.3">
      <c r="HL15811" s="341"/>
      <c r="HM15811" s="341"/>
      <c r="HN15811" s="341"/>
    </row>
    <row r="15812" spans="220:222" x14ac:dyDescent="0.3">
      <c r="HL15812" s="341"/>
      <c r="HM15812" s="341"/>
      <c r="HN15812" s="341"/>
    </row>
    <row r="15813" spans="220:222" x14ac:dyDescent="0.3">
      <c r="HL15813" s="341"/>
      <c r="HM15813" s="341"/>
      <c r="HN15813" s="341"/>
    </row>
    <row r="15814" spans="220:222" x14ac:dyDescent="0.3">
      <c r="HL15814" s="341"/>
      <c r="HM15814" s="341"/>
      <c r="HN15814" s="341"/>
    </row>
    <row r="15815" spans="220:222" x14ac:dyDescent="0.3">
      <c r="HL15815" s="341"/>
      <c r="HM15815" s="341"/>
      <c r="HN15815" s="341"/>
    </row>
    <row r="15816" spans="220:222" x14ac:dyDescent="0.3">
      <c r="HL15816" s="341"/>
      <c r="HM15816" s="341"/>
      <c r="HN15816" s="341"/>
    </row>
    <row r="15817" spans="220:222" x14ac:dyDescent="0.3">
      <c r="HL15817" s="341"/>
      <c r="HM15817" s="341"/>
      <c r="HN15817" s="341"/>
    </row>
    <row r="15818" spans="220:222" x14ac:dyDescent="0.3">
      <c r="HL15818" s="341"/>
      <c r="HM15818" s="341"/>
      <c r="HN15818" s="341"/>
    </row>
    <row r="15819" spans="220:222" x14ac:dyDescent="0.3">
      <c r="HL15819" s="341"/>
      <c r="HM15819" s="341"/>
      <c r="HN15819" s="341"/>
    </row>
    <row r="15820" spans="220:222" x14ac:dyDescent="0.3">
      <c r="HL15820" s="341"/>
      <c r="HM15820" s="341"/>
      <c r="HN15820" s="341"/>
    </row>
    <row r="15821" spans="220:222" x14ac:dyDescent="0.3">
      <c r="HL15821" s="341"/>
      <c r="HM15821" s="341"/>
      <c r="HN15821" s="341"/>
    </row>
    <row r="15822" spans="220:222" x14ac:dyDescent="0.3">
      <c r="HL15822" s="341"/>
      <c r="HM15822" s="341"/>
      <c r="HN15822" s="341"/>
    </row>
    <row r="15823" spans="220:222" x14ac:dyDescent="0.3">
      <c r="HL15823" s="341"/>
      <c r="HM15823" s="341"/>
      <c r="HN15823" s="341"/>
    </row>
    <row r="15824" spans="220:222" x14ac:dyDescent="0.3">
      <c r="HL15824" s="341"/>
      <c r="HM15824" s="341"/>
      <c r="HN15824" s="341"/>
    </row>
    <row r="15825" spans="220:222" x14ac:dyDescent="0.3">
      <c r="HL15825" s="341"/>
      <c r="HM15825" s="341"/>
      <c r="HN15825" s="341"/>
    </row>
    <row r="15826" spans="220:222" x14ac:dyDescent="0.3">
      <c r="HL15826" s="341"/>
      <c r="HM15826" s="341"/>
      <c r="HN15826" s="341"/>
    </row>
    <row r="15827" spans="220:222" x14ac:dyDescent="0.3">
      <c r="HL15827" s="341"/>
      <c r="HM15827" s="341"/>
      <c r="HN15827" s="341"/>
    </row>
    <row r="15828" spans="220:222" x14ac:dyDescent="0.3">
      <c r="HL15828" s="341"/>
      <c r="HM15828" s="341"/>
      <c r="HN15828" s="341"/>
    </row>
    <row r="15829" spans="220:222" x14ac:dyDescent="0.3">
      <c r="HL15829" s="341"/>
      <c r="HM15829" s="341"/>
      <c r="HN15829" s="341"/>
    </row>
    <row r="15830" spans="220:222" x14ac:dyDescent="0.3">
      <c r="HL15830" s="341"/>
      <c r="HM15830" s="341"/>
      <c r="HN15830" s="341"/>
    </row>
    <row r="15831" spans="220:222" x14ac:dyDescent="0.3">
      <c r="HL15831" s="341"/>
      <c r="HM15831" s="341"/>
      <c r="HN15831" s="341"/>
    </row>
    <row r="15832" spans="220:222" x14ac:dyDescent="0.3">
      <c r="HL15832" s="341"/>
      <c r="HM15832" s="341"/>
      <c r="HN15832" s="341"/>
    </row>
    <row r="15833" spans="220:222" x14ac:dyDescent="0.3">
      <c r="HL15833" s="341"/>
      <c r="HM15833" s="341"/>
      <c r="HN15833" s="341"/>
    </row>
    <row r="15834" spans="220:222" x14ac:dyDescent="0.3">
      <c r="HL15834" s="341"/>
      <c r="HM15834" s="341"/>
      <c r="HN15834" s="341"/>
    </row>
    <row r="15835" spans="220:222" x14ac:dyDescent="0.3">
      <c r="HL15835" s="341"/>
      <c r="HM15835" s="341"/>
      <c r="HN15835" s="341"/>
    </row>
    <row r="15836" spans="220:222" x14ac:dyDescent="0.3">
      <c r="HL15836" s="341"/>
      <c r="HM15836" s="341"/>
      <c r="HN15836" s="341"/>
    </row>
    <row r="15837" spans="220:222" x14ac:dyDescent="0.3">
      <c r="HL15837" s="341"/>
      <c r="HM15837" s="341"/>
      <c r="HN15837" s="341"/>
    </row>
    <row r="15838" spans="220:222" x14ac:dyDescent="0.3">
      <c r="HL15838" s="341"/>
      <c r="HM15838" s="341"/>
      <c r="HN15838" s="341"/>
    </row>
    <row r="15839" spans="220:222" x14ac:dyDescent="0.3">
      <c r="HL15839" s="341"/>
      <c r="HM15839" s="341"/>
      <c r="HN15839" s="341"/>
    </row>
    <row r="15840" spans="220:222" x14ac:dyDescent="0.3">
      <c r="HL15840" s="341"/>
      <c r="HM15840" s="341"/>
      <c r="HN15840" s="341"/>
    </row>
    <row r="15841" spans="220:222" x14ac:dyDescent="0.3">
      <c r="HL15841" s="341"/>
      <c r="HM15841" s="341"/>
      <c r="HN15841" s="341"/>
    </row>
    <row r="15842" spans="220:222" x14ac:dyDescent="0.3">
      <c r="HL15842" s="341"/>
      <c r="HM15842" s="341"/>
      <c r="HN15842" s="341"/>
    </row>
    <row r="15843" spans="220:222" x14ac:dyDescent="0.3">
      <c r="HL15843" s="341"/>
      <c r="HM15843" s="341"/>
      <c r="HN15843" s="341"/>
    </row>
    <row r="15844" spans="220:222" x14ac:dyDescent="0.3">
      <c r="HL15844" s="341"/>
      <c r="HM15844" s="341"/>
      <c r="HN15844" s="341"/>
    </row>
    <row r="15845" spans="220:222" x14ac:dyDescent="0.3">
      <c r="HL15845" s="341"/>
      <c r="HM15845" s="341"/>
      <c r="HN15845" s="341"/>
    </row>
    <row r="15846" spans="220:222" x14ac:dyDescent="0.3">
      <c r="HL15846" s="341"/>
      <c r="HM15846" s="341"/>
      <c r="HN15846" s="341"/>
    </row>
    <row r="15847" spans="220:222" x14ac:dyDescent="0.3">
      <c r="HL15847" s="341"/>
      <c r="HM15847" s="341"/>
      <c r="HN15847" s="341"/>
    </row>
    <row r="15848" spans="220:222" x14ac:dyDescent="0.3">
      <c r="HL15848" s="341"/>
      <c r="HM15848" s="341"/>
      <c r="HN15848" s="341"/>
    </row>
    <row r="15849" spans="220:222" x14ac:dyDescent="0.3">
      <c r="HL15849" s="341"/>
      <c r="HM15849" s="341"/>
      <c r="HN15849" s="341"/>
    </row>
    <row r="15850" spans="220:222" x14ac:dyDescent="0.3">
      <c r="HL15850" s="341"/>
      <c r="HM15850" s="341"/>
      <c r="HN15850" s="341"/>
    </row>
    <row r="15851" spans="220:222" x14ac:dyDescent="0.3">
      <c r="HL15851" s="341"/>
      <c r="HM15851" s="341"/>
      <c r="HN15851" s="341"/>
    </row>
    <row r="15852" spans="220:222" x14ac:dyDescent="0.3">
      <c r="HL15852" s="341"/>
      <c r="HM15852" s="341"/>
      <c r="HN15852" s="341"/>
    </row>
    <row r="15853" spans="220:222" x14ac:dyDescent="0.3">
      <c r="HL15853" s="341"/>
      <c r="HM15853" s="341"/>
      <c r="HN15853" s="341"/>
    </row>
    <row r="15854" spans="220:222" x14ac:dyDescent="0.3">
      <c r="HL15854" s="341"/>
      <c r="HM15854" s="341"/>
      <c r="HN15854" s="341"/>
    </row>
    <row r="15855" spans="220:222" x14ac:dyDescent="0.3">
      <c r="HL15855" s="341"/>
      <c r="HM15855" s="341"/>
      <c r="HN15855" s="341"/>
    </row>
    <row r="15856" spans="220:222" x14ac:dyDescent="0.3">
      <c r="HL15856" s="341"/>
      <c r="HM15856" s="341"/>
      <c r="HN15856" s="341"/>
    </row>
    <row r="15857" spans="220:222" x14ac:dyDescent="0.3">
      <c r="HL15857" s="341"/>
      <c r="HM15857" s="341"/>
      <c r="HN15857" s="341"/>
    </row>
    <row r="15858" spans="220:222" x14ac:dyDescent="0.3">
      <c r="HL15858" s="341"/>
      <c r="HM15858" s="341"/>
      <c r="HN15858" s="341"/>
    </row>
    <row r="15859" spans="220:222" x14ac:dyDescent="0.3">
      <c r="HL15859" s="341"/>
      <c r="HM15859" s="341"/>
      <c r="HN15859" s="341"/>
    </row>
    <row r="15860" spans="220:222" x14ac:dyDescent="0.3">
      <c r="HL15860" s="341"/>
      <c r="HM15860" s="341"/>
      <c r="HN15860" s="341"/>
    </row>
    <row r="15861" spans="220:222" x14ac:dyDescent="0.3">
      <c r="HL15861" s="341"/>
      <c r="HM15861" s="341"/>
      <c r="HN15861" s="341"/>
    </row>
    <row r="15862" spans="220:222" x14ac:dyDescent="0.3">
      <c r="HL15862" s="341"/>
      <c r="HM15862" s="341"/>
      <c r="HN15862" s="341"/>
    </row>
    <row r="15863" spans="220:222" x14ac:dyDescent="0.3">
      <c r="HL15863" s="341"/>
      <c r="HM15863" s="341"/>
      <c r="HN15863" s="341"/>
    </row>
    <row r="15864" spans="220:222" x14ac:dyDescent="0.3">
      <c r="HL15864" s="341"/>
      <c r="HM15864" s="341"/>
      <c r="HN15864" s="341"/>
    </row>
    <row r="15865" spans="220:222" x14ac:dyDescent="0.3">
      <c r="HL15865" s="341"/>
      <c r="HM15865" s="341"/>
      <c r="HN15865" s="341"/>
    </row>
    <row r="15866" spans="220:222" x14ac:dyDescent="0.3">
      <c r="HL15866" s="341"/>
      <c r="HM15866" s="341"/>
      <c r="HN15866" s="341"/>
    </row>
    <row r="15867" spans="220:222" x14ac:dyDescent="0.3">
      <c r="HL15867" s="341"/>
      <c r="HM15867" s="341"/>
      <c r="HN15867" s="341"/>
    </row>
    <row r="15868" spans="220:222" x14ac:dyDescent="0.3">
      <c r="HL15868" s="341"/>
      <c r="HM15868" s="341"/>
      <c r="HN15868" s="341"/>
    </row>
    <row r="15869" spans="220:222" x14ac:dyDescent="0.3">
      <c r="HL15869" s="341"/>
      <c r="HM15869" s="341"/>
      <c r="HN15869" s="341"/>
    </row>
    <row r="15870" spans="220:222" x14ac:dyDescent="0.3">
      <c r="HL15870" s="341"/>
      <c r="HM15870" s="341"/>
      <c r="HN15870" s="341"/>
    </row>
    <row r="15871" spans="220:222" x14ac:dyDescent="0.3">
      <c r="HL15871" s="341"/>
      <c r="HM15871" s="341"/>
      <c r="HN15871" s="341"/>
    </row>
    <row r="15872" spans="220:222" x14ac:dyDescent="0.3">
      <c r="HL15872" s="341"/>
      <c r="HM15872" s="341"/>
      <c r="HN15872" s="341"/>
    </row>
    <row r="15873" spans="220:222" x14ac:dyDescent="0.3">
      <c r="HL15873" s="341"/>
      <c r="HM15873" s="341"/>
      <c r="HN15873" s="341"/>
    </row>
    <row r="15874" spans="220:222" x14ac:dyDescent="0.3">
      <c r="HL15874" s="341"/>
      <c r="HM15874" s="341"/>
      <c r="HN15874" s="341"/>
    </row>
    <row r="15875" spans="220:222" x14ac:dyDescent="0.3">
      <c r="HL15875" s="341"/>
      <c r="HM15875" s="341"/>
      <c r="HN15875" s="341"/>
    </row>
    <row r="15876" spans="220:222" x14ac:dyDescent="0.3">
      <c r="HL15876" s="341"/>
      <c r="HM15876" s="341"/>
      <c r="HN15876" s="341"/>
    </row>
    <row r="15877" spans="220:222" x14ac:dyDescent="0.3">
      <c r="HL15877" s="341"/>
      <c r="HM15877" s="341"/>
      <c r="HN15877" s="341"/>
    </row>
    <row r="15878" spans="220:222" x14ac:dyDescent="0.3">
      <c r="HL15878" s="341"/>
      <c r="HM15878" s="341"/>
      <c r="HN15878" s="341"/>
    </row>
    <row r="15879" spans="220:222" x14ac:dyDescent="0.3">
      <c r="HL15879" s="341"/>
      <c r="HM15879" s="341"/>
      <c r="HN15879" s="341"/>
    </row>
    <row r="15880" spans="220:222" x14ac:dyDescent="0.3">
      <c r="HL15880" s="341"/>
      <c r="HM15880" s="341"/>
      <c r="HN15880" s="341"/>
    </row>
    <row r="15881" spans="220:222" x14ac:dyDescent="0.3">
      <c r="HL15881" s="341"/>
      <c r="HM15881" s="341"/>
      <c r="HN15881" s="341"/>
    </row>
    <row r="15882" spans="220:222" x14ac:dyDescent="0.3">
      <c r="HL15882" s="341"/>
      <c r="HM15882" s="341"/>
      <c r="HN15882" s="341"/>
    </row>
    <row r="15883" spans="220:222" x14ac:dyDescent="0.3">
      <c r="HL15883" s="341"/>
      <c r="HM15883" s="341"/>
      <c r="HN15883" s="341"/>
    </row>
    <row r="15884" spans="220:222" x14ac:dyDescent="0.3">
      <c r="HL15884" s="341"/>
      <c r="HM15884" s="341"/>
      <c r="HN15884" s="341"/>
    </row>
    <row r="15885" spans="220:222" x14ac:dyDescent="0.3">
      <c r="HL15885" s="341"/>
      <c r="HM15885" s="341"/>
      <c r="HN15885" s="341"/>
    </row>
    <row r="15886" spans="220:222" x14ac:dyDescent="0.3">
      <c r="HL15886" s="341"/>
      <c r="HM15886" s="341"/>
      <c r="HN15886" s="341"/>
    </row>
    <row r="15887" spans="220:222" x14ac:dyDescent="0.3">
      <c r="HL15887" s="341"/>
      <c r="HM15887" s="341"/>
      <c r="HN15887" s="341"/>
    </row>
    <row r="15888" spans="220:222" x14ac:dyDescent="0.3">
      <c r="HL15888" s="341"/>
      <c r="HM15888" s="341"/>
      <c r="HN15888" s="341"/>
    </row>
    <row r="15889" spans="220:222" x14ac:dyDescent="0.3">
      <c r="HL15889" s="341"/>
      <c r="HM15889" s="341"/>
      <c r="HN15889" s="341"/>
    </row>
    <row r="15890" spans="220:222" x14ac:dyDescent="0.3">
      <c r="HL15890" s="341"/>
      <c r="HM15890" s="341"/>
      <c r="HN15890" s="341"/>
    </row>
    <row r="15891" spans="220:222" x14ac:dyDescent="0.3">
      <c r="HL15891" s="341"/>
      <c r="HM15891" s="341"/>
      <c r="HN15891" s="341"/>
    </row>
    <row r="15892" spans="220:222" x14ac:dyDescent="0.3">
      <c r="HL15892" s="341"/>
      <c r="HM15892" s="341"/>
      <c r="HN15892" s="341"/>
    </row>
    <row r="15893" spans="220:222" x14ac:dyDescent="0.3">
      <c r="HL15893" s="341"/>
      <c r="HM15893" s="341"/>
      <c r="HN15893" s="341"/>
    </row>
    <row r="15894" spans="220:222" x14ac:dyDescent="0.3">
      <c r="HL15894" s="341"/>
      <c r="HM15894" s="341"/>
      <c r="HN15894" s="341"/>
    </row>
    <row r="15895" spans="220:222" x14ac:dyDescent="0.3">
      <c r="HL15895" s="341"/>
      <c r="HM15895" s="341"/>
      <c r="HN15895" s="341"/>
    </row>
    <row r="15896" spans="220:222" x14ac:dyDescent="0.3">
      <c r="HL15896" s="341"/>
      <c r="HM15896" s="341"/>
      <c r="HN15896" s="341"/>
    </row>
    <row r="15897" spans="220:222" x14ac:dyDescent="0.3">
      <c r="HL15897" s="341"/>
      <c r="HM15897" s="341"/>
      <c r="HN15897" s="341"/>
    </row>
    <row r="15898" spans="220:222" x14ac:dyDescent="0.3">
      <c r="HL15898" s="341"/>
      <c r="HM15898" s="341"/>
      <c r="HN15898" s="341"/>
    </row>
    <row r="15899" spans="220:222" x14ac:dyDescent="0.3">
      <c r="HL15899" s="341"/>
      <c r="HM15899" s="341"/>
      <c r="HN15899" s="341"/>
    </row>
    <row r="15900" spans="220:222" x14ac:dyDescent="0.3">
      <c r="HL15900" s="341"/>
      <c r="HM15900" s="341"/>
      <c r="HN15900" s="341"/>
    </row>
    <row r="15901" spans="220:222" x14ac:dyDescent="0.3">
      <c r="HL15901" s="341"/>
      <c r="HM15901" s="341"/>
      <c r="HN15901" s="341"/>
    </row>
    <row r="15902" spans="220:222" x14ac:dyDescent="0.3">
      <c r="HL15902" s="341"/>
      <c r="HM15902" s="341"/>
      <c r="HN15902" s="341"/>
    </row>
    <row r="15903" spans="220:222" x14ac:dyDescent="0.3">
      <c r="HL15903" s="341"/>
      <c r="HM15903" s="341"/>
      <c r="HN15903" s="341"/>
    </row>
    <row r="15904" spans="220:222" x14ac:dyDescent="0.3">
      <c r="HL15904" s="341"/>
      <c r="HM15904" s="341"/>
      <c r="HN15904" s="341"/>
    </row>
    <row r="15905" spans="220:222" x14ac:dyDescent="0.3">
      <c r="HL15905" s="341"/>
      <c r="HM15905" s="341"/>
      <c r="HN15905" s="341"/>
    </row>
    <row r="15906" spans="220:222" x14ac:dyDescent="0.3">
      <c r="HL15906" s="341"/>
      <c r="HM15906" s="341"/>
      <c r="HN15906" s="341"/>
    </row>
    <row r="15907" spans="220:222" x14ac:dyDescent="0.3">
      <c r="HL15907" s="341"/>
      <c r="HM15907" s="341"/>
      <c r="HN15907" s="341"/>
    </row>
    <row r="15908" spans="220:222" x14ac:dyDescent="0.3">
      <c r="HL15908" s="341"/>
      <c r="HM15908" s="341"/>
      <c r="HN15908" s="341"/>
    </row>
    <row r="15909" spans="220:222" x14ac:dyDescent="0.3">
      <c r="HL15909" s="341"/>
      <c r="HM15909" s="341"/>
      <c r="HN15909" s="341"/>
    </row>
    <row r="15910" spans="220:222" x14ac:dyDescent="0.3">
      <c r="HL15910" s="341"/>
      <c r="HM15910" s="341"/>
      <c r="HN15910" s="341"/>
    </row>
    <row r="15911" spans="220:222" x14ac:dyDescent="0.3">
      <c r="HL15911" s="341"/>
      <c r="HM15911" s="341"/>
      <c r="HN15911" s="341"/>
    </row>
    <row r="15912" spans="220:222" x14ac:dyDescent="0.3">
      <c r="HL15912" s="341"/>
      <c r="HM15912" s="341"/>
      <c r="HN15912" s="341"/>
    </row>
    <row r="15913" spans="220:222" x14ac:dyDescent="0.3">
      <c r="HL15913" s="341"/>
      <c r="HM15913" s="341"/>
      <c r="HN15913" s="341"/>
    </row>
    <row r="15914" spans="220:222" x14ac:dyDescent="0.3">
      <c r="HL15914" s="341"/>
      <c r="HM15914" s="341"/>
      <c r="HN15914" s="341"/>
    </row>
    <row r="15915" spans="220:222" x14ac:dyDescent="0.3">
      <c r="HL15915" s="341"/>
      <c r="HM15915" s="341"/>
      <c r="HN15915" s="341"/>
    </row>
    <row r="15916" spans="220:222" x14ac:dyDescent="0.3">
      <c r="HL15916" s="341"/>
      <c r="HM15916" s="341"/>
      <c r="HN15916" s="341"/>
    </row>
    <row r="15917" spans="220:222" x14ac:dyDescent="0.3">
      <c r="HL15917" s="341"/>
      <c r="HM15917" s="341"/>
      <c r="HN15917" s="341"/>
    </row>
    <row r="15918" spans="220:222" x14ac:dyDescent="0.3">
      <c r="HL15918" s="341"/>
      <c r="HM15918" s="341"/>
      <c r="HN15918" s="341"/>
    </row>
    <row r="15919" spans="220:222" x14ac:dyDescent="0.3">
      <c r="HL15919" s="341"/>
      <c r="HM15919" s="341"/>
      <c r="HN15919" s="341"/>
    </row>
    <row r="15920" spans="220:222" x14ac:dyDescent="0.3">
      <c r="HL15920" s="341"/>
      <c r="HM15920" s="341"/>
      <c r="HN15920" s="341"/>
    </row>
    <row r="15921" spans="220:222" x14ac:dyDescent="0.3">
      <c r="HL15921" s="341"/>
      <c r="HM15921" s="341"/>
      <c r="HN15921" s="341"/>
    </row>
    <row r="15922" spans="220:222" x14ac:dyDescent="0.3">
      <c r="HL15922" s="341"/>
      <c r="HM15922" s="341"/>
      <c r="HN15922" s="341"/>
    </row>
    <row r="15923" spans="220:222" x14ac:dyDescent="0.3">
      <c r="HL15923" s="341"/>
      <c r="HM15923" s="341"/>
      <c r="HN15923" s="341"/>
    </row>
    <row r="15924" spans="220:222" x14ac:dyDescent="0.3">
      <c r="HL15924" s="341"/>
      <c r="HM15924" s="341"/>
      <c r="HN15924" s="341"/>
    </row>
    <row r="15925" spans="220:222" x14ac:dyDescent="0.3">
      <c r="HL15925" s="341"/>
      <c r="HM15925" s="341"/>
      <c r="HN15925" s="341"/>
    </row>
    <row r="15926" spans="220:222" x14ac:dyDescent="0.3">
      <c r="HL15926" s="341"/>
      <c r="HM15926" s="341"/>
      <c r="HN15926" s="341"/>
    </row>
    <row r="15927" spans="220:222" x14ac:dyDescent="0.3">
      <c r="HL15927" s="341"/>
      <c r="HM15927" s="341"/>
      <c r="HN15927" s="341"/>
    </row>
    <row r="15928" spans="220:222" x14ac:dyDescent="0.3">
      <c r="HL15928" s="341"/>
      <c r="HM15928" s="341"/>
      <c r="HN15928" s="341"/>
    </row>
    <row r="15929" spans="220:222" x14ac:dyDescent="0.3">
      <c r="HL15929" s="341"/>
      <c r="HM15929" s="341"/>
      <c r="HN15929" s="341"/>
    </row>
    <row r="15930" spans="220:222" x14ac:dyDescent="0.3">
      <c r="HL15930" s="341"/>
      <c r="HM15930" s="341"/>
      <c r="HN15930" s="341"/>
    </row>
    <row r="15931" spans="220:222" x14ac:dyDescent="0.3">
      <c r="HL15931" s="341"/>
      <c r="HM15931" s="341"/>
      <c r="HN15931" s="341"/>
    </row>
    <row r="15932" spans="220:222" x14ac:dyDescent="0.3">
      <c r="HL15932" s="341"/>
      <c r="HM15932" s="341"/>
      <c r="HN15932" s="341"/>
    </row>
    <row r="15933" spans="220:222" x14ac:dyDescent="0.3">
      <c r="HL15933" s="341"/>
      <c r="HM15933" s="341"/>
      <c r="HN15933" s="341"/>
    </row>
    <row r="15934" spans="220:222" x14ac:dyDescent="0.3">
      <c r="HL15934" s="341"/>
      <c r="HM15934" s="341"/>
      <c r="HN15934" s="341"/>
    </row>
    <row r="15935" spans="220:222" x14ac:dyDescent="0.3">
      <c r="HL15935" s="341"/>
      <c r="HM15935" s="341"/>
      <c r="HN15935" s="341"/>
    </row>
    <row r="15936" spans="220:222" x14ac:dyDescent="0.3">
      <c r="HL15936" s="341"/>
      <c r="HM15936" s="341"/>
      <c r="HN15936" s="341"/>
    </row>
    <row r="15937" spans="220:222" x14ac:dyDescent="0.3">
      <c r="HL15937" s="341"/>
      <c r="HM15937" s="341"/>
      <c r="HN15937" s="341"/>
    </row>
    <row r="15938" spans="220:222" x14ac:dyDescent="0.3">
      <c r="HL15938" s="341"/>
      <c r="HM15938" s="341"/>
      <c r="HN15938" s="341"/>
    </row>
    <row r="15939" spans="220:222" x14ac:dyDescent="0.3">
      <c r="HL15939" s="341"/>
      <c r="HM15939" s="341"/>
      <c r="HN15939" s="341"/>
    </row>
    <row r="15940" spans="220:222" x14ac:dyDescent="0.3">
      <c r="HL15940" s="341"/>
      <c r="HM15940" s="341"/>
      <c r="HN15940" s="341"/>
    </row>
    <row r="15941" spans="220:222" x14ac:dyDescent="0.3">
      <c r="HL15941" s="341"/>
      <c r="HM15941" s="341"/>
      <c r="HN15941" s="341"/>
    </row>
    <row r="15942" spans="220:222" x14ac:dyDescent="0.3">
      <c r="HL15942" s="341"/>
      <c r="HM15942" s="341"/>
      <c r="HN15942" s="341"/>
    </row>
    <row r="15943" spans="220:222" x14ac:dyDescent="0.3">
      <c r="HL15943" s="341"/>
      <c r="HM15943" s="341"/>
      <c r="HN15943" s="341"/>
    </row>
    <row r="15944" spans="220:222" x14ac:dyDescent="0.3">
      <c r="HL15944" s="341"/>
      <c r="HM15944" s="341"/>
      <c r="HN15944" s="341"/>
    </row>
    <row r="15945" spans="220:222" x14ac:dyDescent="0.3">
      <c r="HL15945" s="341"/>
      <c r="HM15945" s="341"/>
      <c r="HN15945" s="341"/>
    </row>
    <row r="15946" spans="220:222" x14ac:dyDescent="0.3">
      <c r="HL15946" s="341"/>
      <c r="HM15946" s="341"/>
      <c r="HN15946" s="341"/>
    </row>
    <row r="15947" spans="220:222" x14ac:dyDescent="0.3">
      <c r="HL15947" s="341"/>
      <c r="HM15947" s="341"/>
      <c r="HN15947" s="341"/>
    </row>
    <row r="15948" spans="220:222" x14ac:dyDescent="0.3">
      <c r="HL15948" s="341"/>
      <c r="HM15948" s="341"/>
      <c r="HN15948" s="341"/>
    </row>
    <row r="15949" spans="220:222" x14ac:dyDescent="0.3">
      <c r="HL15949" s="341"/>
      <c r="HM15949" s="341"/>
      <c r="HN15949" s="341"/>
    </row>
    <row r="15950" spans="220:222" x14ac:dyDescent="0.3">
      <c r="HL15950" s="341"/>
      <c r="HM15950" s="341"/>
      <c r="HN15950" s="341"/>
    </row>
    <row r="15951" spans="220:222" x14ac:dyDescent="0.3">
      <c r="HL15951" s="341"/>
      <c r="HM15951" s="341"/>
      <c r="HN15951" s="341"/>
    </row>
    <row r="15952" spans="220:222" x14ac:dyDescent="0.3">
      <c r="HL15952" s="341"/>
      <c r="HM15952" s="341"/>
      <c r="HN15952" s="341"/>
    </row>
    <row r="15953" spans="220:222" x14ac:dyDescent="0.3">
      <c r="HL15953" s="341"/>
      <c r="HM15953" s="341"/>
      <c r="HN15953" s="341"/>
    </row>
    <row r="15954" spans="220:222" x14ac:dyDescent="0.3">
      <c r="HL15954" s="341"/>
      <c r="HM15954" s="341"/>
      <c r="HN15954" s="341"/>
    </row>
    <row r="15955" spans="220:222" x14ac:dyDescent="0.3">
      <c r="HL15955" s="341"/>
      <c r="HM15955" s="341"/>
      <c r="HN15955" s="341"/>
    </row>
    <row r="15956" spans="220:222" x14ac:dyDescent="0.3">
      <c r="HL15956" s="341"/>
      <c r="HM15956" s="341"/>
      <c r="HN15956" s="341"/>
    </row>
    <row r="15957" spans="220:222" x14ac:dyDescent="0.3">
      <c r="HL15957" s="341"/>
      <c r="HM15957" s="341"/>
      <c r="HN15957" s="341"/>
    </row>
    <row r="15958" spans="220:222" x14ac:dyDescent="0.3">
      <c r="HL15958" s="341"/>
      <c r="HM15958" s="341"/>
      <c r="HN15958" s="341"/>
    </row>
    <row r="15959" spans="220:222" x14ac:dyDescent="0.3">
      <c r="HL15959" s="341"/>
      <c r="HM15959" s="341"/>
      <c r="HN15959" s="341"/>
    </row>
    <row r="15960" spans="220:222" x14ac:dyDescent="0.3">
      <c r="HL15960" s="341"/>
      <c r="HM15960" s="341"/>
      <c r="HN15960" s="341"/>
    </row>
    <row r="15961" spans="220:222" x14ac:dyDescent="0.3">
      <c r="HL15961" s="341"/>
      <c r="HM15961" s="341"/>
      <c r="HN15961" s="341"/>
    </row>
    <row r="15962" spans="220:222" x14ac:dyDescent="0.3">
      <c r="HL15962" s="341"/>
      <c r="HM15962" s="341"/>
      <c r="HN15962" s="341"/>
    </row>
    <row r="15963" spans="220:222" x14ac:dyDescent="0.3">
      <c r="HL15963" s="341"/>
      <c r="HM15963" s="341"/>
      <c r="HN15963" s="341"/>
    </row>
    <row r="15964" spans="220:222" x14ac:dyDescent="0.3">
      <c r="HL15964" s="341"/>
      <c r="HM15964" s="341"/>
      <c r="HN15964" s="341"/>
    </row>
    <row r="15965" spans="220:222" x14ac:dyDescent="0.3">
      <c r="HL15965" s="341"/>
      <c r="HM15965" s="341"/>
      <c r="HN15965" s="341"/>
    </row>
    <row r="15966" spans="220:222" x14ac:dyDescent="0.3">
      <c r="HL15966" s="341"/>
      <c r="HM15966" s="341"/>
      <c r="HN15966" s="341"/>
    </row>
    <row r="15967" spans="220:222" x14ac:dyDescent="0.3">
      <c r="HL15967" s="341"/>
      <c r="HM15967" s="341"/>
      <c r="HN15967" s="341"/>
    </row>
    <row r="15968" spans="220:222" x14ac:dyDescent="0.3">
      <c r="HL15968" s="341"/>
      <c r="HM15968" s="341"/>
      <c r="HN15968" s="341"/>
    </row>
    <row r="15969" spans="220:222" x14ac:dyDescent="0.3">
      <c r="HL15969" s="341"/>
      <c r="HM15969" s="341"/>
      <c r="HN15969" s="341"/>
    </row>
    <row r="15970" spans="220:222" x14ac:dyDescent="0.3">
      <c r="HL15970" s="341"/>
      <c r="HM15970" s="341"/>
      <c r="HN15970" s="341"/>
    </row>
    <row r="15971" spans="220:222" x14ac:dyDescent="0.3">
      <c r="HL15971" s="341"/>
      <c r="HM15971" s="341"/>
      <c r="HN15971" s="341"/>
    </row>
    <row r="15972" spans="220:222" x14ac:dyDescent="0.3">
      <c r="HL15972" s="341"/>
      <c r="HM15972" s="341"/>
      <c r="HN15972" s="341"/>
    </row>
    <row r="15973" spans="220:222" x14ac:dyDescent="0.3">
      <c r="HL15973" s="341"/>
      <c r="HM15973" s="341"/>
      <c r="HN15973" s="341"/>
    </row>
    <row r="15974" spans="220:222" x14ac:dyDescent="0.3">
      <c r="HL15974" s="341"/>
      <c r="HM15974" s="341"/>
      <c r="HN15974" s="341"/>
    </row>
    <row r="15975" spans="220:222" x14ac:dyDescent="0.3">
      <c r="HL15975" s="341"/>
      <c r="HM15975" s="341"/>
      <c r="HN15975" s="341"/>
    </row>
    <row r="15976" spans="220:222" x14ac:dyDescent="0.3">
      <c r="HL15976" s="341"/>
      <c r="HM15976" s="341"/>
      <c r="HN15976" s="341"/>
    </row>
    <row r="15977" spans="220:222" x14ac:dyDescent="0.3">
      <c r="HL15977" s="341"/>
      <c r="HM15977" s="341"/>
      <c r="HN15977" s="341"/>
    </row>
    <row r="15978" spans="220:222" x14ac:dyDescent="0.3">
      <c r="HL15978" s="341"/>
      <c r="HM15978" s="341"/>
      <c r="HN15978" s="341"/>
    </row>
    <row r="15979" spans="220:222" x14ac:dyDescent="0.3">
      <c r="HL15979" s="341"/>
      <c r="HM15979" s="341"/>
      <c r="HN15979" s="341"/>
    </row>
    <row r="15980" spans="220:222" x14ac:dyDescent="0.3">
      <c r="HL15980" s="341"/>
      <c r="HM15980" s="341"/>
      <c r="HN15980" s="341"/>
    </row>
    <row r="15981" spans="220:222" x14ac:dyDescent="0.3">
      <c r="HL15981" s="341"/>
      <c r="HM15981" s="341"/>
      <c r="HN15981" s="341"/>
    </row>
    <row r="15982" spans="220:222" x14ac:dyDescent="0.3">
      <c r="HL15982" s="341"/>
      <c r="HM15982" s="341"/>
      <c r="HN15982" s="341"/>
    </row>
    <row r="15983" spans="220:222" x14ac:dyDescent="0.3">
      <c r="HL15983" s="341"/>
      <c r="HM15983" s="341"/>
      <c r="HN15983" s="341"/>
    </row>
    <row r="15984" spans="220:222" x14ac:dyDescent="0.3">
      <c r="HL15984" s="341"/>
      <c r="HM15984" s="341"/>
      <c r="HN15984" s="341"/>
    </row>
    <row r="15985" spans="220:222" x14ac:dyDescent="0.3">
      <c r="HL15985" s="341"/>
      <c r="HM15985" s="341"/>
      <c r="HN15985" s="341"/>
    </row>
    <row r="15986" spans="220:222" x14ac:dyDescent="0.3">
      <c r="HL15986" s="341"/>
      <c r="HM15986" s="341"/>
      <c r="HN15986" s="341"/>
    </row>
    <row r="15987" spans="220:222" x14ac:dyDescent="0.3">
      <c r="HL15987" s="341"/>
      <c r="HM15987" s="341"/>
      <c r="HN15987" s="341"/>
    </row>
    <row r="15988" spans="220:222" x14ac:dyDescent="0.3">
      <c r="HL15988" s="341"/>
      <c r="HM15988" s="341"/>
      <c r="HN15988" s="341"/>
    </row>
    <row r="15989" spans="220:222" x14ac:dyDescent="0.3">
      <c r="HL15989" s="341"/>
      <c r="HM15989" s="341"/>
      <c r="HN15989" s="341"/>
    </row>
    <row r="15990" spans="220:222" x14ac:dyDescent="0.3">
      <c r="HL15990" s="341"/>
      <c r="HM15990" s="341"/>
      <c r="HN15990" s="341"/>
    </row>
    <row r="15991" spans="220:222" x14ac:dyDescent="0.3">
      <c r="HL15991" s="341"/>
      <c r="HM15991" s="341"/>
      <c r="HN15991" s="341"/>
    </row>
    <row r="15992" spans="220:222" x14ac:dyDescent="0.3">
      <c r="HL15992" s="341"/>
      <c r="HM15992" s="341"/>
      <c r="HN15992" s="341"/>
    </row>
    <row r="15993" spans="220:222" x14ac:dyDescent="0.3">
      <c r="HL15993" s="341"/>
      <c r="HM15993" s="341"/>
      <c r="HN15993" s="341"/>
    </row>
    <row r="15994" spans="220:222" x14ac:dyDescent="0.3">
      <c r="HL15994" s="341"/>
      <c r="HM15994" s="341"/>
      <c r="HN15994" s="341"/>
    </row>
    <row r="15995" spans="220:222" x14ac:dyDescent="0.3">
      <c r="HL15995" s="341"/>
      <c r="HM15995" s="341"/>
      <c r="HN15995" s="341"/>
    </row>
    <row r="15996" spans="220:222" x14ac:dyDescent="0.3">
      <c r="HL15996" s="341"/>
      <c r="HM15996" s="341"/>
      <c r="HN15996" s="341"/>
    </row>
    <row r="15997" spans="220:222" x14ac:dyDescent="0.3">
      <c r="HL15997" s="341"/>
      <c r="HM15997" s="341"/>
      <c r="HN15997" s="341"/>
    </row>
    <row r="15998" spans="220:222" x14ac:dyDescent="0.3">
      <c r="HL15998" s="341"/>
      <c r="HM15998" s="341"/>
      <c r="HN15998" s="341"/>
    </row>
    <row r="15999" spans="220:222" x14ac:dyDescent="0.3">
      <c r="HL15999" s="341"/>
      <c r="HM15999" s="341"/>
      <c r="HN15999" s="341"/>
    </row>
    <row r="16000" spans="220:222" x14ac:dyDescent="0.3">
      <c r="HL16000" s="341"/>
      <c r="HM16000" s="341"/>
      <c r="HN16000" s="341"/>
    </row>
    <row r="16001" spans="220:222" x14ac:dyDescent="0.3">
      <c r="HL16001" s="341"/>
      <c r="HM16001" s="341"/>
      <c r="HN16001" s="341"/>
    </row>
    <row r="16002" spans="220:222" x14ac:dyDescent="0.3">
      <c r="HL16002" s="341"/>
      <c r="HM16002" s="341"/>
      <c r="HN16002" s="341"/>
    </row>
    <row r="16003" spans="220:222" x14ac:dyDescent="0.3">
      <c r="HL16003" s="341"/>
      <c r="HM16003" s="341"/>
      <c r="HN16003" s="341"/>
    </row>
    <row r="16004" spans="220:222" x14ac:dyDescent="0.3">
      <c r="HL16004" s="341"/>
      <c r="HM16004" s="341"/>
      <c r="HN16004" s="341"/>
    </row>
    <row r="16005" spans="220:222" x14ac:dyDescent="0.3">
      <c r="HL16005" s="341"/>
      <c r="HM16005" s="341"/>
      <c r="HN16005" s="341"/>
    </row>
    <row r="16006" spans="220:222" x14ac:dyDescent="0.3">
      <c r="HL16006" s="341"/>
      <c r="HM16006" s="341"/>
      <c r="HN16006" s="341"/>
    </row>
    <row r="16007" spans="220:222" x14ac:dyDescent="0.3">
      <c r="HL16007" s="341"/>
      <c r="HM16007" s="341"/>
      <c r="HN16007" s="341"/>
    </row>
    <row r="16008" spans="220:222" x14ac:dyDescent="0.3">
      <c r="HL16008" s="341"/>
      <c r="HM16008" s="341"/>
      <c r="HN16008" s="341"/>
    </row>
    <row r="16009" spans="220:222" x14ac:dyDescent="0.3">
      <c r="HL16009" s="341"/>
      <c r="HM16009" s="341"/>
      <c r="HN16009" s="341"/>
    </row>
    <row r="16010" spans="220:222" x14ac:dyDescent="0.3">
      <c r="HL16010" s="341"/>
      <c r="HM16010" s="341"/>
      <c r="HN16010" s="341"/>
    </row>
    <row r="16011" spans="220:222" x14ac:dyDescent="0.3">
      <c r="HL16011" s="341"/>
      <c r="HM16011" s="341"/>
      <c r="HN16011" s="341"/>
    </row>
    <row r="16012" spans="220:222" x14ac:dyDescent="0.3">
      <c r="HL16012" s="341"/>
      <c r="HM16012" s="341"/>
      <c r="HN16012" s="341"/>
    </row>
    <row r="16013" spans="220:222" x14ac:dyDescent="0.3">
      <c r="HL16013" s="341"/>
      <c r="HM16013" s="341"/>
      <c r="HN16013" s="341"/>
    </row>
    <row r="16014" spans="220:222" x14ac:dyDescent="0.3">
      <c r="HL16014" s="341"/>
      <c r="HM16014" s="341"/>
      <c r="HN16014" s="341"/>
    </row>
    <row r="16015" spans="220:222" x14ac:dyDescent="0.3">
      <c r="HL16015" s="341"/>
      <c r="HM16015" s="341"/>
      <c r="HN16015" s="341"/>
    </row>
    <row r="16016" spans="220:222" x14ac:dyDescent="0.3">
      <c r="HL16016" s="341"/>
      <c r="HM16016" s="341"/>
      <c r="HN16016" s="341"/>
    </row>
    <row r="16017" spans="220:222" x14ac:dyDescent="0.3">
      <c r="HL16017" s="341"/>
      <c r="HM16017" s="341"/>
      <c r="HN16017" s="341"/>
    </row>
    <row r="16018" spans="220:222" x14ac:dyDescent="0.3">
      <c r="HL16018" s="341"/>
      <c r="HM16018" s="341"/>
      <c r="HN16018" s="341"/>
    </row>
    <row r="16019" spans="220:222" x14ac:dyDescent="0.3">
      <c r="HL16019" s="341"/>
      <c r="HM16019" s="341"/>
      <c r="HN16019" s="341"/>
    </row>
    <row r="16020" spans="220:222" x14ac:dyDescent="0.3">
      <c r="HL16020" s="341"/>
      <c r="HM16020" s="341"/>
      <c r="HN16020" s="341"/>
    </row>
    <row r="16021" spans="220:222" x14ac:dyDescent="0.3">
      <c r="HL16021" s="341"/>
      <c r="HM16021" s="341"/>
      <c r="HN16021" s="341"/>
    </row>
    <row r="16022" spans="220:222" x14ac:dyDescent="0.3">
      <c r="HL16022" s="341"/>
      <c r="HM16022" s="341"/>
      <c r="HN16022" s="341"/>
    </row>
    <row r="16023" spans="220:222" x14ac:dyDescent="0.3">
      <c r="HL16023" s="341"/>
      <c r="HM16023" s="341"/>
      <c r="HN16023" s="341"/>
    </row>
    <row r="16024" spans="220:222" x14ac:dyDescent="0.3">
      <c r="HL16024" s="341"/>
      <c r="HM16024" s="341"/>
      <c r="HN16024" s="341"/>
    </row>
    <row r="16025" spans="220:222" x14ac:dyDescent="0.3">
      <c r="HL16025" s="341"/>
      <c r="HM16025" s="341"/>
      <c r="HN16025" s="341"/>
    </row>
    <row r="16026" spans="220:222" x14ac:dyDescent="0.3">
      <c r="HL16026" s="341"/>
      <c r="HM16026" s="341"/>
      <c r="HN16026" s="341"/>
    </row>
    <row r="16027" spans="220:222" x14ac:dyDescent="0.3">
      <c r="HL16027" s="341"/>
      <c r="HM16027" s="341"/>
      <c r="HN16027" s="341"/>
    </row>
    <row r="16028" spans="220:222" x14ac:dyDescent="0.3">
      <c r="HL16028" s="341"/>
      <c r="HM16028" s="341"/>
      <c r="HN16028" s="341"/>
    </row>
    <row r="16029" spans="220:222" x14ac:dyDescent="0.3">
      <c r="HL16029" s="341"/>
      <c r="HM16029" s="341"/>
      <c r="HN16029" s="341"/>
    </row>
    <row r="16030" spans="220:222" x14ac:dyDescent="0.3">
      <c r="HL16030" s="341"/>
      <c r="HM16030" s="341"/>
      <c r="HN16030" s="341"/>
    </row>
    <row r="16031" spans="220:222" x14ac:dyDescent="0.3">
      <c r="HL16031" s="341"/>
      <c r="HM16031" s="341"/>
      <c r="HN16031" s="341"/>
    </row>
    <row r="16032" spans="220:222" x14ac:dyDescent="0.3">
      <c r="HL16032" s="341"/>
      <c r="HM16032" s="341"/>
      <c r="HN16032" s="341"/>
    </row>
    <row r="16033" spans="220:222" x14ac:dyDescent="0.3">
      <c r="HL16033" s="341"/>
      <c r="HM16033" s="341"/>
      <c r="HN16033" s="341"/>
    </row>
    <row r="16034" spans="220:222" x14ac:dyDescent="0.3">
      <c r="HL16034" s="341"/>
      <c r="HM16034" s="341"/>
      <c r="HN16034" s="341"/>
    </row>
    <row r="16035" spans="220:222" x14ac:dyDescent="0.3">
      <c r="HL16035" s="341"/>
      <c r="HM16035" s="341"/>
      <c r="HN16035" s="341"/>
    </row>
    <row r="16036" spans="220:222" x14ac:dyDescent="0.3">
      <c r="HL16036" s="341"/>
      <c r="HM16036" s="341"/>
      <c r="HN16036" s="341"/>
    </row>
    <row r="16037" spans="220:222" x14ac:dyDescent="0.3">
      <c r="HL16037" s="341"/>
      <c r="HM16037" s="341"/>
      <c r="HN16037" s="341"/>
    </row>
    <row r="16038" spans="220:222" x14ac:dyDescent="0.3">
      <c r="HL16038" s="341"/>
      <c r="HM16038" s="341"/>
      <c r="HN16038" s="341"/>
    </row>
    <row r="16039" spans="220:222" x14ac:dyDescent="0.3">
      <c r="HL16039" s="341"/>
      <c r="HM16039" s="341"/>
      <c r="HN16039" s="341"/>
    </row>
    <row r="16040" spans="220:222" x14ac:dyDescent="0.3">
      <c r="HL16040" s="341"/>
      <c r="HM16040" s="341"/>
      <c r="HN16040" s="341"/>
    </row>
    <row r="16041" spans="220:222" x14ac:dyDescent="0.3">
      <c r="HL16041" s="341"/>
      <c r="HM16041" s="341"/>
      <c r="HN16041" s="341"/>
    </row>
    <row r="16042" spans="220:222" x14ac:dyDescent="0.3">
      <c r="HL16042" s="341"/>
      <c r="HM16042" s="341"/>
      <c r="HN16042" s="341"/>
    </row>
    <row r="16043" spans="220:222" x14ac:dyDescent="0.3">
      <c r="HL16043" s="341"/>
      <c r="HM16043" s="341"/>
      <c r="HN16043" s="341"/>
    </row>
    <row r="16044" spans="220:222" x14ac:dyDescent="0.3">
      <c r="HL16044" s="341"/>
      <c r="HM16044" s="341"/>
      <c r="HN16044" s="341"/>
    </row>
    <row r="16045" spans="220:222" x14ac:dyDescent="0.3">
      <c r="HL16045" s="341"/>
      <c r="HM16045" s="341"/>
      <c r="HN16045" s="341"/>
    </row>
    <row r="16046" spans="220:222" x14ac:dyDescent="0.3">
      <c r="HL16046" s="341"/>
      <c r="HM16046" s="341"/>
      <c r="HN16046" s="341"/>
    </row>
    <row r="16047" spans="220:222" x14ac:dyDescent="0.3">
      <c r="HL16047" s="341"/>
      <c r="HM16047" s="341"/>
      <c r="HN16047" s="341"/>
    </row>
    <row r="16048" spans="220:222" x14ac:dyDescent="0.3">
      <c r="HL16048" s="341"/>
      <c r="HM16048" s="341"/>
      <c r="HN16048" s="341"/>
    </row>
    <row r="16049" spans="220:222" x14ac:dyDescent="0.3">
      <c r="HL16049" s="341"/>
      <c r="HM16049" s="341"/>
      <c r="HN16049" s="341"/>
    </row>
    <row r="16050" spans="220:222" x14ac:dyDescent="0.3">
      <c r="HL16050" s="341"/>
      <c r="HM16050" s="341"/>
      <c r="HN16050" s="341"/>
    </row>
    <row r="16051" spans="220:222" x14ac:dyDescent="0.3">
      <c r="HL16051" s="341"/>
      <c r="HM16051" s="341"/>
      <c r="HN16051" s="341"/>
    </row>
    <row r="16052" spans="220:222" x14ac:dyDescent="0.3">
      <c r="HL16052" s="341"/>
      <c r="HM16052" s="341"/>
      <c r="HN16052" s="341"/>
    </row>
    <row r="16053" spans="220:222" x14ac:dyDescent="0.3">
      <c r="HL16053" s="341"/>
      <c r="HM16053" s="341"/>
      <c r="HN16053" s="341"/>
    </row>
    <row r="16054" spans="220:222" x14ac:dyDescent="0.3">
      <c r="HL16054" s="341"/>
      <c r="HM16054" s="341"/>
      <c r="HN16054" s="341"/>
    </row>
    <row r="16055" spans="220:222" x14ac:dyDescent="0.3">
      <c r="HL16055" s="341"/>
      <c r="HM16055" s="341"/>
      <c r="HN16055" s="341"/>
    </row>
    <row r="16056" spans="220:222" x14ac:dyDescent="0.3">
      <c r="HL16056" s="341"/>
      <c r="HM16056" s="341"/>
      <c r="HN16056" s="341"/>
    </row>
    <row r="16057" spans="220:222" x14ac:dyDescent="0.3">
      <c r="HL16057" s="341"/>
      <c r="HM16057" s="341"/>
      <c r="HN16057" s="341"/>
    </row>
    <row r="16058" spans="220:222" x14ac:dyDescent="0.3">
      <c r="HL16058" s="341"/>
      <c r="HM16058" s="341"/>
      <c r="HN16058" s="341"/>
    </row>
    <row r="16059" spans="220:222" x14ac:dyDescent="0.3">
      <c r="HL16059" s="341"/>
      <c r="HM16059" s="341"/>
      <c r="HN16059" s="341"/>
    </row>
    <row r="16060" spans="220:222" x14ac:dyDescent="0.3">
      <c r="HL16060" s="341"/>
      <c r="HM16060" s="341"/>
      <c r="HN16060" s="341"/>
    </row>
    <row r="16061" spans="220:222" x14ac:dyDescent="0.3">
      <c r="HL16061" s="341"/>
      <c r="HM16061" s="341"/>
      <c r="HN16061" s="341"/>
    </row>
    <row r="16062" spans="220:222" x14ac:dyDescent="0.3">
      <c r="HL16062" s="341"/>
      <c r="HM16062" s="341"/>
      <c r="HN16062" s="341"/>
    </row>
    <row r="16063" spans="220:222" x14ac:dyDescent="0.3">
      <c r="HL16063" s="341"/>
      <c r="HM16063" s="341"/>
      <c r="HN16063" s="341"/>
    </row>
    <row r="16064" spans="220:222" x14ac:dyDescent="0.3">
      <c r="HL16064" s="341"/>
      <c r="HM16064" s="341"/>
      <c r="HN16064" s="341"/>
    </row>
    <row r="16065" spans="220:222" x14ac:dyDescent="0.3">
      <c r="HL16065" s="341"/>
      <c r="HM16065" s="341"/>
      <c r="HN16065" s="341"/>
    </row>
    <row r="16066" spans="220:222" x14ac:dyDescent="0.3">
      <c r="HL16066" s="341"/>
      <c r="HM16066" s="341"/>
      <c r="HN16066" s="341"/>
    </row>
    <row r="16067" spans="220:222" x14ac:dyDescent="0.3">
      <c r="HL16067" s="341"/>
      <c r="HM16067" s="341"/>
      <c r="HN16067" s="341"/>
    </row>
    <row r="16068" spans="220:222" x14ac:dyDescent="0.3">
      <c r="HL16068" s="341"/>
      <c r="HM16068" s="341"/>
      <c r="HN16068" s="341"/>
    </row>
    <row r="16069" spans="220:222" x14ac:dyDescent="0.3">
      <c r="HL16069" s="341"/>
      <c r="HM16069" s="341"/>
      <c r="HN16069" s="341"/>
    </row>
    <row r="16070" spans="220:222" x14ac:dyDescent="0.3">
      <c r="HL16070" s="341"/>
      <c r="HM16070" s="341"/>
      <c r="HN16070" s="341"/>
    </row>
    <row r="16071" spans="220:222" x14ac:dyDescent="0.3">
      <c r="HL16071" s="341"/>
      <c r="HM16071" s="341"/>
      <c r="HN16071" s="341"/>
    </row>
    <row r="16072" spans="220:222" x14ac:dyDescent="0.3">
      <c r="HL16072" s="341"/>
      <c r="HM16072" s="341"/>
      <c r="HN16072" s="341"/>
    </row>
    <row r="16073" spans="220:222" x14ac:dyDescent="0.3">
      <c r="HL16073" s="341"/>
      <c r="HM16073" s="341"/>
      <c r="HN16073" s="341"/>
    </row>
    <row r="16074" spans="220:222" x14ac:dyDescent="0.3">
      <c r="HL16074" s="341"/>
      <c r="HM16074" s="341"/>
      <c r="HN16074" s="341"/>
    </row>
    <row r="16075" spans="220:222" x14ac:dyDescent="0.3">
      <c r="HL16075" s="341"/>
      <c r="HM16075" s="341"/>
      <c r="HN16075" s="341"/>
    </row>
    <row r="16076" spans="220:222" x14ac:dyDescent="0.3">
      <c r="HL16076" s="341"/>
      <c r="HM16076" s="341"/>
      <c r="HN16076" s="341"/>
    </row>
    <row r="16077" spans="220:222" x14ac:dyDescent="0.3">
      <c r="HL16077" s="341"/>
      <c r="HM16077" s="341"/>
      <c r="HN16077" s="341"/>
    </row>
    <row r="16078" spans="220:222" x14ac:dyDescent="0.3">
      <c r="HL16078" s="341"/>
      <c r="HM16078" s="341"/>
      <c r="HN16078" s="341"/>
    </row>
    <row r="16079" spans="220:222" x14ac:dyDescent="0.3">
      <c r="HL16079" s="341"/>
      <c r="HM16079" s="341"/>
      <c r="HN16079" s="341"/>
    </row>
    <row r="16080" spans="220:222" x14ac:dyDescent="0.3">
      <c r="HL16080" s="341"/>
      <c r="HM16080" s="341"/>
      <c r="HN16080" s="341"/>
    </row>
    <row r="16081" spans="220:222" x14ac:dyDescent="0.3">
      <c r="HL16081" s="341"/>
      <c r="HM16081" s="341"/>
      <c r="HN16081" s="341"/>
    </row>
    <row r="16082" spans="220:222" x14ac:dyDescent="0.3">
      <c r="HL16082" s="341"/>
      <c r="HM16082" s="341"/>
      <c r="HN16082" s="341"/>
    </row>
    <row r="16083" spans="220:222" x14ac:dyDescent="0.3">
      <c r="HL16083" s="341"/>
      <c r="HM16083" s="341"/>
      <c r="HN16083" s="341"/>
    </row>
    <row r="16084" spans="220:222" x14ac:dyDescent="0.3">
      <c r="HL16084" s="341"/>
      <c r="HM16084" s="341"/>
      <c r="HN16084" s="341"/>
    </row>
    <row r="16085" spans="220:222" x14ac:dyDescent="0.3">
      <c r="HL16085" s="341"/>
      <c r="HM16085" s="341"/>
      <c r="HN16085" s="341"/>
    </row>
    <row r="16086" spans="220:222" x14ac:dyDescent="0.3">
      <c r="HL16086" s="341"/>
      <c r="HM16086" s="341"/>
      <c r="HN16086" s="341"/>
    </row>
    <row r="16087" spans="220:222" x14ac:dyDescent="0.3">
      <c r="HL16087" s="341"/>
      <c r="HM16087" s="341"/>
      <c r="HN16087" s="341"/>
    </row>
    <row r="16088" spans="220:222" x14ac:dyDescent="0.3">
      <c r="HL16088" s="341"/>
      <c r="HM16088" s="341"/>
      <c r="HN16088" s="341"/>
    </row>
    <row r="16089" spans="220:222" x14ac:dyDescent="0.3">
      <c r="HL16089" s="341"/>
      <c r="HM16089" s="341"/>
      <c r="HN16089" s="341"/>
    </row>
    <row r="16090" spans="220:222" x14ac:dyDescent="0.3">
      <c r="HL16090" s="341"/>
      <c r="HM16090" s="341"/>
      <c r="HN16090" s="341"/>
    </row>
    <row r="16091" spans="220:222" x14ac:dyDescent="0.3">
      <c r="HL16091" s="341"/>
      <c r="HM16091" s="341"/>
      <c r="HN16091" s="341"/>
    </row>
    <row r="16092" spans="220:222" x14ac:dyDescent="0.3">
      <c r="HL16092" s="341"/>
      <c r="HM16092" s="341"/>
      <c r="HN16092" s="341"/>
    </row>
    <row r="16093" spans="220:222" x14ac:dyDescent="0.3">
      <c r="HL16093" s="341"/>
      <c r="HM16093" s="341"/>
      <c r="HN16093" s="341"/>
    </row>
    <row r="16094" spans="220:222" x14ac:dyDescent="0.3">
      <c r="HL16094" s="341"/>
      <c r="HM16094" s="341"/>
      <c r="HN16094" s="341"/>
    </row>
    <row r="16095" spans="220:222" x14ac:dyDescent="0.3">
      <c r="HL16095" s="341"/>
      <c r="HM16095" s="341"/>
      <c r="HN16095" s="341"/>
    </row>
    <row r="16096" spans="220:222" x14ac:dyDescent="0.3">
      <c r="HL16096" s="341"/>
      <c r="HM16096" s="341"/>
      <c r="HN16096" s="341"/>
    </row>
    <row r="16097" spans="220:222" x14ac:dyDescent="0.3">
      <c r="HL16097" s="341"/>
      <c r="HM16097" s="341"/>
      <c r="HN16097" s="341"/>
    </row>
    <row r="16098" spans="220:222" x14ac:dyDescent="0.3">
      <c r="HL16098" s="341"/>
      <c r="HM16098" s="341"/>
      <c r="HN16098" s="341"/>
    </row>
    <row r="16099" spans="220:222" x14ac:dyDescent="0.3">
      <c r="HL16099" s="341"/>
      <c r="HM16099" s="341"/>
      <c r="HN16099" s="341"/>
    </row>
    <row r="16100" spans="220:222" x14ac:dyDescent="0.3">
      <c r="HL16100" s="341"/>
      <c r="HM16100" s="341"/>
      <c r="HN16100" s="341"/>
    </row>
    <row r="16101" spans="220:222" x14ac:dyDescent="0.3">
      <c r="HL16101" s="341"/>
      <c r="HM16101" s="341"/>
      <c r="HN16101" s="341"/>
    </row>
    <row r="16102" spans="220:222" x14ac:dyDescent="0.3">
      <c r="HL16102" s="341"/>
      <c r="HM16102" s="341"/>
      <c r="HN16102" s="341"/>
    </row>
    <row r="16103" spans="220:222" x14ac:dyDescent="0.3">
      <c r="HL16103" s="341"/>
      <c r="HM16103" s="341"/>
      <c r="HN16103" s="341"/>
    </row>
    <row r="16104" spans="220:222" x14ac:dyDescent="0.3">
      <c r="HL16104" s="341"/>
      <c r="HM16104" s="341"/>
      <c r="HN16104" s="341"/>
    </row>
    <row r="16105" spans="220:222" x14ac:dyDescent="0.3">
      <c r="HL16105" s="341"/>
      <c r="HM16105" s="341"/>
      <c r="HN16105" s="341"/>
    </row>
    <row r="16106" spans="220:222" x14ac:dyDescent="0.3">
      <c r="HL16106" s="341"/>
      <c r="HM16106" s="341"/>
      <c r="HN16106" s="341"/>
    </row>
    <row r="16107" spans="220:222" x14ac:dyDescent="0.3">
      <c r="HL16107" s="341"/>
      <c r="HM16107" s="341"/>
      <c r="HN16107" s="341"/>
    </row>
    <row r="16108" spans="220:222" x14ac:dyDescent="0.3">
      <c r="HL16108" s="341"/>
      <c r="HM16108" s="341"/>
      <c r="HN16108" s="341"/>
    </row>
    <row r="16109" spans="220:222" x14ac:dyDescent="0.3">
      <c r="HL16109" s="341"/>
      <c r="HM16109" s="341"/>
      <c r="HN16109" s="341"/>
    </row>
    <row r="16110" spans="220:222" x14ac:dyDescent="0.3">
      <c r="HL16110" s="341"/>
      <c r="HM16110" s="341"/>
      <c r="HN16110" s="341"/>
    </row>
    <row r="16111" spans="220:222" x14ac:dyDescent="0.3">
      <c r="HL16111" s="341"/>
      <c r="HM16111" s="341"/>
      <c r="HN16111" s="341"/>
    </row>
    <row r="16112" spans="220:222" x14ac:dyDescent="0.3">
      <c r="HL16112" s="341"/>
      <c r="HM16112" s="341"/>
      <c r="HN16112" s="341"/>
    </row>
    <row r="16113" spans="220:222" x14ac:dyDescent="0.3">
      <c r="HL16113" s="341"/>
      <c r="HM16113" s="341"/>
      <c r="HN16113" s="341"/>
    </row>
    <row r="16114" spans="220:222" x14ac:dyDescent="0.3">
      <c r="HL16114" s="341"/>
      <c r="HM16114" s="341"/>
      <c r="HN16114" s="341"/>
    </row>
    <row r="16115" spans="220:222" x14ac:dyDescent="0.3">
      <c r="HL16115" s="341"/>
      <c r="HM16115" s="341"/>
      <c r="HN16115" s="341"/>
    </row>
    <row r="16116" spans="220:222" x14ac:dyDescent="0.3">
      <c r="HL16116" s="341"/>
      <c r="HM16116" s="341"/>
      <c r="HN16116" s="341"/>
    </row>
    <row r="16117" spans="220:222" x14ac:dyDescent="0.3">
      <c r="HL16117" s="341"/>
      <c r="HM16117" s="341"/>
      <c r="HN16117" s="341"/>
    </row>
    <row r="16118" spans="220:222" x14ac:dyDescent="0.3">
      <c r="HL16118" s="341"/>
      <c r="HM16118" s="341"/>
      <c r="HN16118" s="341"/>
    </row>
    <row r="16119" spans="220:222" x14ac:dyDescent="0.3">
      <c r="HL16119" s="341"/>
      <c r="HM16119" s="341"/>
      <c r="HN16119" s="341"/>
    </row>
    <row r="16120" spans="220:222" x14ac:dyDescent="0.3">
      <c r="HL16120" s="341"/>
      <c r="HM16120" s="341"/>
      <c r="HN16120" s="341"/>
    </row>
    <row r="16121" spans="220:222" x14ac:dyDescent="0.3">
      <c r="HL16121" s="341"/>
      <c r="HM16121" s="341"/>
      <c r="HN16121" s="341"/>
    </row>
    <row r="16122" spans="220:222" x14ac:dyDescent="0.3">
      <c r="HL16122" s="341"/>
      <c r="HM16122" s="341"/>
      <c r="HN16122" s="341"/>
    </row>
    <row r="16123" spans="220:222" x14ac:dyDescent="0.3">
      <c r="HL16123" s="341"/>
      <c r="HM16123" s="341"/>
      <c r="HN16123" s="341"/>
    </row>
    <row r="16124" spans="220:222" x14ac:dyDescent="0.3">
      <c r="HL16124" s="341"/>
      <c r="HM16124" s="341"/>
      <c r="HN16124" s="341"/>
    </row>
    <row r="16125" spans="220:222" x14ac:dyDescent="0.3">
      <c r="HL16125" s="341"/>
      <c r="HM16125" s="341"/>
      <c r="HN16125" s="341"/>
    </row>
    <row r="16126" spans="220:222" x14ac:dyDescent="0.3">
      <c r="HL16126" s="341"/>
      <c r="HM16126" s="341"/>
      <c r="HN16126" s="341"/>
    </row>
    <row r="16127" spans="220:222" x14ac:dyDescent="0.3">
      <c r="HL16127" s="341"/>
      <c r="HM16127" s="341"/>
      <c r="HN16127" s="341"/>
    </row>
    <row r="16128" spans="220:222" x14ac:dyDescent="0.3">
      <c r="HL16128" s="341"/>
      <c r="HM16128" s="341"/>
      <c r="HN16128" s="341"/>
    </row>
    <row r="16129" spans="220:222" x14ac:dyDescent="0.3">
      <c r="HL16129" s="341"/>
      <c r="HM16129" s="341"/>
      <c r="HN16129" s="341"/>
    </row>
    <row r="16130" spans="220:222" x14ac:dyDescent="0.3">
      <c r="HL16130" s="341"/>
      <c r="HM16130" s="341"/>
      <c r="HN16130" s="341"/>
    </row>
    <row r="16131" spans="220:222" x14ac:dyDescent="0.3">
      <c r="HL16131" s="341"/>
      <c r="HM16131" s="341"/>
      <c r="HN16131" s="341"/>
    </row>
    <row r="16132" spans="220:222" x14ac:dyDescent="0.3">
      <c r="HL16132" s="341"/>
      <c r="HM16132" s="341"/>
      <c r="HN16132" s="341"/>
    </row>
    <row r="16133" spans="220:222" x14ac:dyDescent="0.3">
      <c r="HL16133" s="341"/>
      <c r="HM16133" s="341"/>
      <c r="HN16133" s="341"/>
    </row>
    <row r="16134" spans="220:222" x14ac:dyDescent="0.3">
      <c r="HL16134" s="341"/>
      <c r="HM16134" s="341"/>
      <c r="HN16134" s="341"/>
    </row>
    <row r="16135" spans="220:222" x14ac:dyDescent="0.3">
      <c r="HL16135" s="341"/>
      <c r="HM16135" s="341"/>
      <c r="HN16135" s="341"/>
    </row>
    <row r="16136" spans="220:222" x14ac:dyDescent="0.3">
      <c r="HL16136" s="341"/>
      <c r="HM16136" s="341"/>
      <c r="HN16136" s="341"/>
    </row>
    <row r="16137" spans="220:222" x14ac:dyDescent="0.3">
      <c r="HL16137" s="341"/>
      <c r="HM16137" s="341"/>
      <c r="HN16137" s="341"/>
    </row>
    <row r="16138" spans="220:222" x14ac:dyDescent="0.3">
      <c r="HL16138" s="341"/>
      <c r="HM16138" s="341"/>
      <c r="HN16138" s="341"/>
    </row>
    <row r="16139" spans="220:222" x14ac:dyDescent="0.3">
      <c r="HL16139" s="341"/>
      <c r="HM16139" s="341"/>
      <c r="HN16139" s="341"/>
    </row>
    <row r="16140" spans="220:222" x14ac:dyDescent="0.3">
      <c r="HL16140" s="341"/>
      <c r="HM16140" s="341"/>
      <c r="HN16140" s="341"/>
    </row>
    <row r="16141" spans="220:222" x14ac:dyDescent="0.3">
      <c r="HL16141" s="341"/>
      <c r="HM16141" s="341"/>
      <c r="HN16141" s="341"/>
    </row>
    <row r="16142" spans="220:222" x14ac:dyDescent="0.3">
      <c r="HL16142" s="341"/>
      <c r="HM16142" s="341"/>
      <c r="HN16142" s="341"/>
    </row>
    <row r="16143" spans="220:222" x14ac:dyDescent="0.3">
      <c r="HL16143" s="341"/>
      <c r="HM16143" s="341"/>
      <c r="HN16143" s="341"/>
    </row>
    <row r="16144" spans="220:222" x14ac:dyDescent="0.3">
      <c r="HL16144" s="341"/>
      <c r="HM16144" s="341"/>
      <c r="HN16144" s="341"/>
    </row>
    <row r="16145" spans="220:222" x14ac:dyDescent="0.3">
      <c r="HL16145" s="341"/>
      <c r="HM16145" s="341"/>
      <c r="HN16145" s="341"/>
    </row>
    <row r="16146" spans="220:222" x14ac:dyDescent="0.3">
      <c r="HL16146" s="341"/>
      <c r="HM16146" s="341"/>
      <c r="HN16146" s="341"/>
    </row>
    <row r="16147" spans="220:222" x14ac:dyDescent="0.3">
      <c r="HL16147" s="341"/>
      <c r="HM16147" s="341"/>
      <c r="HN16147" s="341"/>
    </row>
    <row r="16148" spans="220:222" x14ac:dyDescent="0.3">
      <c r="HL16148" s="341"/>
      <c r="HM16148" s="341"/>
      <c r="HN16148" s="341"/>
    </row>
    <row r="16149" spans="220:222" x14ac:dyDescent="0.3">
      <c r="HL16149" s="341"/>
      <c r="HM16149" s="341"/>
      <c r="HN16149" s="341"/>
    </row>
    <row r="16150" spans="220:222" x14ac:dyDescent="0.3">
      <c r="HL16150" s="341"/>
      <c r="HM16150" s="341"/>
      <c r="HN16150" s="341"/>
    </row>
    <row r="16151" spans="220:222" x14ac:dyDescent="0.3">
      <c r="HL16151" s="341"/>
      <c r="HM16151" s="341"/>
      <c r="HN16151" s="341"/>
    </row>
    <row r="16152" spans="220:222" x14ac:dyDescent="0.3">
      <c r="HL16152" s="341"/>
      <c r="HM16152" s="341"/>
      <c r="HN16152" s="341"/>
    </row>
    <row r="16153" spans="220:222" x14ac:dyDescent="0.3">
      <c r="HL16153" s="341"/>
      <c r="HM16153" s="341"/>
      <c r="HN16153" s="341"/>
    </row>
    <row r="16154" spans="220:222" x14ac:dyDescent="0.3">
      <c r="HL16154" s="341"/>
      <c r="HM16154" s="341"/>
      <c r="HN16154" s="341"/>
    </row>
    <row r="16155" spans="220:222" x14ac:dyDescent="0.3">
      <c r="HL16155" s="341"/>
      <c r="HM16155" s="341"/>
      <c r="HN16155" s="341"/>
    </row>
    <row r="16156" spans="220:222" x14ac:dyDescent="0.3">
      <c r="HL16156" s="341"/>
      <c r="HM16156" s="341"/>
      <c r="HN16156" s="341"/>
    </row>
    <row r="16157" spans="220:222" x14ac:dyDescent="0.3">
      <c r="HL16157" s="341"/>
      <c r="HM16157" s="341"/>
      <c r="HN16157" s="341"/>
    </row>
    <row r="16158" spans="220:222" x14ac:dyDescent="0.3">
      <c r="HL16158" s="341"/>
      <c r="HM16158" s="341"/>
      <c r="HN16158" s="341"/>
    </row>
    <row r="16159" spans="220:222" x14ac:dyDescent="0.3">
      <c r="HL16159" s="341"/>
      <c r="HM16159" s="341"/>
      <c r="HN16159" s="341"/>
    </row>
    <row r="16160" spans="220:222" x14ac:dyDescent="0.3">
      <c r="HL16160" s="341"/>
      <c r="HM16160" s="341"/>
      <c r="HN16160" s="341"/>
    </row>
    <row r="16161" spans="220:222" x14ac:dyDescent="0.3">
      <c r="HL16161" s="341"/>
      <c r="HM16161" s="341"/>
      <c r="HN16161" s="341"/>
    </row>
    <row r="16162" spans="220:222" x14ac:dyDescent="0.3">
      <c r="HL16162" s="341"/>
      <c r="HM16162" s="341"/>
      <c r="HN16162" s="341"/>
    </row>
    <row r="16163" spans="220:222" x14ac:dyDescent="0.3">
      <c r="HL16163" s="341"/>
      <c r="HM16163" s="341"/>
      <c r="HN16163" s="341"/>
    </row>
    <row r="16164" spans="220:222" x14ac:dyDescent="0.3">
      <c r="HL16164" s="341"/>
      <c r="HM16164" s="341"/>
      <c r="HN16164" s="341"/>
    </row>
    <row r="16165" spans="220:222" x14ac:dyDescent="0.3">
      <c r="HL16165" s="341"/>
      <c r="HM16165" s="341"/>
      <c r="HN16165" s="341"/>
    </row>
    <row r="16166" spans="220:222" x14ac:dyDescent="0.3">
      <c r="HL16166" s="341"/>
      <c r="HM16166" s="341"/>
      <c r="HN16166" s="341"/>
    </row>
    <row r="16167" spans="220:222" x14ac:dyDescent="0.3">
      <c r="HL16167" s="341"/>
      <c r="HM16167" s="341"/>
      <c r="HN16167" s="341"/>
    </row>
    <row r="16168" spans="220:222" x14ac:dyDescent="0.3">
      <c r="HL16168" s="341"/>
      <c r="HM16168" s="341"/>
      <c r="HN16168" s="341"/>
    </row>
    <row r="16169" spans="220:222" x14ac:dyDescent="0.3">
      <c r="HL16169" s="341"/>
      <c r="HM16169" s="341"/>
      <c r="HN16169" s="341"/>
    </row>
    <row r="16170" spans="220:222" x14ac:dyDescent="0.3">
      <c r="HL16170" s="341"/>
      <c r="HM16170" s="341"/>
      <c r="HN16170" s="341"/>
    </row>
    <row r="16171" spans="220:222" x14ac:dyDescent="0.3">
      <c r="HL16171" s="341"/>
      <c r="HM16171" s="341"/>
      <c r="HN16171" s="341"/>
    </row>
    <row r="16172" spans="220:222" x14ac:dyDescent="0.3">
      <c r="HL16172" s="341"/>
      <c r="HM16172" s="341"/>
      <c r="HN16172" s="341"/>
    </row>
    <row r="16173" spans="220:222" x14ac:dyDescent="0.3">
      <c r="HL16173" s="341"/>
      <c r="HM16173" s="341"/>
      <c r="HN16173" s="341"/>
    </row>
    <row r="16174" spans="220:222" x14ac:dyDescent="0.3">
      <c r="HL16174" s="341"/>
      <c r="HM16174" s="341"/>
      <c r="HN16174" s="341"/>
    </row>
    <row r="16175" spans="220:222" x14ac:dyDescent="0.3">
      <c r="HL16175" s="341"/>
      <c r="HM16175" s="341"/>
      <c r="HN16175" s="341"/>
    </row>
    <row r="16176" spans="220:222" x14ac:dyDescent="0.3">
      <c r="HL16176" s="341"/>
      <c r="HM16176" s="341"/>
      <c r="HN16176" s="341"/>
    </row>
    <row r="16177" spans="220:222" x14ac:dyDescent="0.3">
      <c r="HL16177" s="341"/>
      <c r="HM16177" s="341"/>
      <c r="HN16177" s="341"/>
    </row>
    <row r="16178" spans="220:222" x14ac:dyDescent="0.3">
      <c r="HL16178" s="341"/>
      <c r="HM16178" s="341"/>
      <c r="HN16178" s="341"/>
    </row>
    <row r="16179" spans="220:222" x14ac:dyDescent="0.3">
      <c r="HL16179" s="341"/>
      <c r="HM16179" s="341"/>
      <c r="HN16179" s="341"/>
    </row>
    <row r="16180" spans="220:222" x14ac:dyDescent="0.3">
      <c r="HL16180" s="341"/>
      <c r="HM16180" s="341"/>
      <c r="HN16180" s="341"/>
    </row>
    <row r="16181" spans="220:222" x14ac:dyDescent="0.3">
      <c r="HL16181" s="341"/>
      <c r="HM16181" s="341"/>
      <c r="HN16181" s="341"/>
    </row>
    <row r="16182" spans="220:222" x14ac:dyDescent="0.3">
      <c r="HL16182" s="341"/>
      <c r="HM16182" s="341"/>
      <c r="HN16182" s="341"/>
    </row>
    <row r="16183" spans="220:222" x14ac:dyDescent="0.3">
      <c r="HL16183" s="341"/>
      <c r="HM16183" s="341"/>
      <c r="HN16183" s="341"/>
    </row>
    <row r="16184" spans="220:222" x14ac:dyDescent="0.3">
      <c r="HL16184" s="341"/>
      <c r="HM16184" s="341"/>
      <c r="HN16184" s="341"/>
    </row>
    <row r="16185" spans="220:222" x14ac:dyDescent="0.3">
      <c r="HL16185" s="341"/>
      <c r="HM16185" s="341"/>
      <c r="HN16185" s="341"/>
    </row>
    <row r="16186" spans="220:222" x14ac:dyDescent="0.3">
      <c r="HL16186" s="341"/>
      <c r="HM16186" s="341"/>
      <c r="HN16186" s="341"/>
    </row>
    <row r="16187" spans="220:222" x14ac:dyDescent="0.3">
      <c r="HL16187" s="341"/>
      <c r="HM16187" s="341"/>
      <c r="HN16187" s="341"/>
    </row>
    <row r="16188" spans="220:222" x14ac:dyDescent="0.3">
      <c r="HL16188" s="341"/>
      <c r="HM16188" s="341"/>
      <c r="HN16188" s="341"/>
    </row>
    <row r="16189" spans="220:222" x14ac:dyDescent="0.3">
      <c r="HL16189" s="341"/>
      <c r="HM16189" s="341"/>
      <c r="HN16189" s="341"/>
    </row>
    <row r="16190" spans="220:222" x14ac:dyDescent="0.3">
      <c r="HL16190" s="341"/>
      <c r="HM16190" s="341"/>
      <c r="HN16190" s="341"/>
    </row>
    <row r="16191" spans="220:222" x14ac:dyDescent="0.3">
      <c r="HL16191" s="341"/>
      <c r="HM16191" s="341"/>
      <c r="HN16191" s="341"/>
    </row>
    <row r="16192" spans="220:222" x14ac:dyDescent="0.3">
      <c r="HL16192" s="341"/>
      <c r="HM16192" s="341"/>
      <c r="HN16192" s="341"/>
    </row>
    <row r="16193" spans="220:222" x14ac:dyDescent="0.3">
      <c r="HL16193" s="341"/>
      <c r="HM16193" s="341"/>
      <c r="HN16193" s="341"/>
    </row>
    <row r="16194" spans="220:222" x14ac:dyDescent="0.3">
      <c r="HL16194" s="341"/>
      <c r="HM16194" s="341"/>
      <c r="HN16194" s="341"/>
    </row>
    <row r="16195" spans="220:222" x14ac:dyDescent="0.3">
      <c r="HL16195" s="341"/>
      <c r="HM16195" s="341"/>
      <c r="HN16195" s="341"/>
    </row>
    <row r="16196" spans="220:222" x14ac:dyDescent="0.3">
      <c r="HL16196" s="341"/>
      <c r="HM16196" s="341"/>
      <c r="HN16196" s="341"/>
    </row>
    <row r="16197" spans="220:222" x14ac:dyDescent="0.3">
      <c r="HL16197" s="341"/>
      <c r="HM16197" s="341"/>
      <c r="HN16197" s="341"/>
    </row>
    <row r="16198" spans="220:222" x14ac:dyDescent="0.3">
      <c r="HL16198" s="341"/>
      <c r="HM16198" s="341"/>
      <c r="HN16198" s="341"/>
    </row>
    <row r="16199" spans="220:222" x14ac:dyDescent="0.3">
      <c r="HL16199" s="341"/>
      <c r="HM16199" s="341"/>
      <c r="HN16199" s="341"/>
    </row>
    <row r="16200" spans="220:222" x14ac:dyDescent="0.3">
      <c r="HL16200" s="341"/>
      <c r="HM16200" s="341"/>
      <c r="HN16200" s="341"/>
    </row>
    <row r="16201" spans="220:222" x14ac:dyDescent="0.3">
      <c r="HL16201" s="341"/>
      <c r="HM16201" s="341"/>
      <c r="HN16201" s="341"/>
    </row>
    <row r="16202" spans="220:222" x14ac:dyDescent="0.3">
      <c r="HL16202" s="341"/>
      <c r="HM16202" s="341"/>
      <c r="HN16202" s="341"/>
    </row>
    <row r="16203" spans="220:222" x14ac:dyDescent="0.3">
      <c r="HL16203" s="341"/>
      <c r="HM16203" s="341"/>
      <c r="HN16203" s="341"/>
    </row>
    <row r="16204" spans="220:222" x14ac:dyDescent="0.3">
      <c r="HL16204" s="341"/>
      <c r="HM16204" s="341"/>
      <c r="HN16204" s="341"/>
    </row>
    <row r="16205" spans="220:222" x14ac:dyDescent="0.3">
      <c r="HL16205" s="341"/>
      <c r="HM16205" s="341"/>
      <c r="HN16205" s="341"/>
    </row>
    <row r="16206" spans="220:222" x14ac:dyDescent="0.3">
      <c r="HL16206" s="341"/>
      <c r="HM16206" s="341"/>
      <c r="HN16206" s="341"/>
    </row>
    <row r="16207" spans="220:222" x14ac:dyDescent="0.3">
      <c r="HL16207" s="341"/>
      <c r="HM16207" s="341"/>
      <c r="HN16207" s="341"/>
    </row>
    <row r="16208" spans="220:222" x14ac:dyDescent="0.3">
      <c r="HL16208" s="341"/>
      <c r="HM16208" s="341"/>
      <c r="HN16208" s="341"/>
    </row>
    <row r="16209" spans="220:222" x14ac:dyDescent="0.3">
      <c r="HL16209" s="341"/>
      <c r="HM16209" s="341"/>
      <c r="HN16209" s="341"/>
    </row>
    <row r="16210" spans="220:222" x14ac:dyDescent="0.3">
      <c r="HL16210" s="341"/>
      <c r="HM16210" s="341"/>
      <c r="HN16210" s="341"/>
    </row>
    <row r="16211" spans="220:222" x14ac:dyDescent="0.3">
      <c r="HL16211" s="341"/>
      <c r="HM16211" s="341"/>
      <c r="HN16211" s="341"/>
    </row>
    <row r="16212" spans="220:222" x14ac:dyDescent="0.3">
      <c r="HL16212" s="341"/>
      <c r="HM16212" s="341"/>
      <c r="HN16212" s="341"/>
    </row>
    <row r="16213" spans="220:222" x14ac:dyDescent="0.3">
      <c r="HL16213" s="341"/>
      <c r="HM16213" s="341"/>
      <c r="HN16213" s="341"/>
    </row>
    <row r="16214" spans="220:222" x14ac:dyDescent="0.3">
      <c r="HL16214" s="341"/>
      <c r="HM16214" s="341"/>
      <c r="HN16214" s="341"/>
    </row>
    <row r="16215" spans="220:222" x14ac:dyDescent="0.3">
      <c r="HL16215" s="341"/>
      <c r="HM16215" s="341"/>
      <c r="HN16215" s="341"/>
    </row>
    <row r="16216" spans="220:222" x14ac:dyDescent="0.3">
      <c r="HL16216" s="341"/>
      <c r="HM16216" s="341"/>
      <c r="HN16216" s="341"/>
    </row>
    <row r="16217" spans="220:222" x14ac:dyDescent="0.3">
      <c r="HL16217" s="341"/>
      <c r="HM16217" s="341"/>
      <c r="HN16217" s="341"/>
    </row>
    <row r="16218" spans="220:222" x14ac:dyDescent="0.3">
      <c r="HL16218" s="341"/>
      <c r="HM16218" s="341"/>
      <c r="HN16218" s="341"/>
    </row>
    <row r="16219" spans="220:222" x14ac:dyDescent="0.3">
      <c r="HL16219" s="341"/>
      <c r="HM16219" s="341"/>
      <c r="HN16219" s="341"/>
    </row>
    <row r="16220" spans="220:222" x14ac:dyDescent="0.3">
      <c r="HL16220" s="341"/>
      <c r="HM16220" s="341"/>
      <c r="HN16220" s="341"/>
    </row>
    <row r="16221" spans="220:222" x14ac:dyDescent="0.3">
      <c r="HL16221" s="341"/>
      <c r="HM16221" s="341"/>
      <c r="HN16221" s="341"/>
    </row>
    <row r="16222" spans="220:222" x14ac:dyDescent="0.3">
      <c r="HL16222" s="341"/>
      <c r="HM16222" s="341"/>
      <c r="HN16222" s="341"/>
    </row>
    <row r="16223" spans="220:222" x14ac:dyDescent="0.3">
      <c r="HL16223" s="341"/>
      <c r="HM16223" s="341"/>
      <c r="HN16223" s="341"/>
    </row>
    <row r="16224" spans="220:222" x14ac:dyDescent="0.3">
      <c r="HL16224" s="341"/>
      <c r="HM16224" s="341"/>
      <c r="HN16224" s="341"/>
    </row>
    <row r="16225" spans="220:222" x14ac:dyDescent="0.3">
      <c r="HL16225" s="341"/>
      <c r="HM16225" s="341"/>
      <c r="HN16225" s="341"/>
    </row>
    <row r="16226" spans="220:222" x14ac:dyDescent="0.3">
      <c r="HL16226" s="341"/>
      <c r="HM16226" s="341"/>
      <c r="HN16226" s="341"/>
    </row>
    <row r="16227" spans="220:222" x14ac:dyDescent="0.3">
      <c r="HL16227" s="341"/>
      <c r="HM16227" s="341"/>
      <c r="HN16227" s="341"/>
    </row>
    <row r="16228" spans="220:222" x14ac:dyDescent="0.3">
      <c r="HL16228" s="341"/>
      <c r="HM16228" s="341"/>
      <c r="HN16228" s="341"/>
    </row>
    <row r="16229" spans="220:222" x14ac:dyDescent="0.3">
      <c r="HL16229" s="341"/>
      <c r="HM16229" s="341"/>
      <c r="HN16229" s="341"/>
    </row>
    <row r="16230" spans="220:222" x14ac:dyDescent="0.3">
      <c r="HL16230" s="341"/>
      <c r="HM16230" s="341"/>
      <c r="HN16230" s="341"/>
    </row>
    <row r="16231" spans="220:222" x14ac:dyDescent="0.3">
      <c r="HL16231" s="341"/>
      <c r="HM16231" s="341"/>
      <c r="HN16231" s="341"/>
    </row>
    <row r="16232" spans="220:222" x14ac:dyDescent="0.3">
      <c r="HL16232" s="341"/>
      <c r="HM16232" s="341"/>
      <c r="HN16232" s="341"/>
    </row>
    <row r="16233" spans="220:222" x14ac:dyDescent="0.3">
      <c r="HL16233" s="341"/>
      <c r="HM16233" s="341"/>
      <c r="HN16233" s="341"/>
    </row>
    <row r="16234" spans="220:222" x14ac:dyDescent="0.3">
      <c r="HL16234" s="341"/>
      <c r="HM16234" s="341"/>
      <c r="HN16234" s="341"/>
    </row>
    <row r="16235" spans="220:222" x14ac:dyDescent="0.3">
      <c r="HL16235" s="341"/>
      <c r="HM16235" s="341"/>
      <c r="HN16235" s="341"/>
    </row>
    <row r="16236" spans="220:222" x14ac:dyDescent="0.3">
      <c r="HL16236" s="341"/>
      <c r="HM16236" s="341"/>
      <c r="HN16236" s="341"/>
    </row>
    <row r="16237" spans="220:222" x14ac:dyDescent="0.3">
      <c r="HL16237" s="341"/>
      <c r="HM16237" s="341"/>
      <c r="HN16237" s="341"/>
    </row>
    <row r="16238" spans="220:222" x14ac:dyDescent="0.3">
      <c r="HL16238" s="341"/>
      <c r="HM16238" s="341"/>
      <c r="HN16238" s="341"/>
    </row>
    <row r="16239" spans="220:222" x14ac:dyDescent="0.3">
      <c r="HL16239" s="341"/>
      <c r="HM16239" s="341"/>
      <c r="HN16239" s="341"/>
    </row>
    <row r="16240" spans="220:222" x14ac:dyDescent="0.3">
      <c r="HL16240" s="341"/>
      <c r="HM16240" s="341"/>
      <c r="HN16240" s="341"/>
    </row>
    <row r="16241" spans="220:222" x14ac:dyDescent="0.3">
      <c r="HL16241" s="341"/>
      <c r="HM16241" s="341"/>
      <c r="HN16241" s="341"/>
    </row>
    <row r="16242" spans="220:222" x14ac:dyDescent="0.3">
      <c r="HL16242" s="341"/>
      <c r="HM16242" s="341"/>
      <c r="HN16242" s="341"/>
    </row>
    <row r="16243" spans="220:222" x14ac:dyDescent="0.3">
      <c r="HL16243" s="341"/>
      <c r="HM16243" s="341"/>
      <c r="HN16243" s="341"/>
    </row>
    <row r="16244" spans="220:222" x14ac:dyDescent="0.3">
      <c r="HL16244" s="341"/>
      <c r="HM16244" s="341"/>
      <c r="HN16244" s="341"/>
    </row>
    <row r="16245" spans="220:222" x14ac:dyDescent="0.3">
      <c r="HL16245" s="341"/>
      <c r="HM16245" s="341"/>
      <c r="HN16245" s="341"/>
    </row>
    <row r="16246" spans="220:222" x14ac:dyDescent="0.3">
      <c r="HL16246" s="341"/>
      <c r="HM16246" s="341"/>
      <c r="HN16246" s="341"/>
    </row>
    <row r="16247" spans="220:222" x14ac:dyDescent="0.3">
      <c r="HL16247" s="341"/>
      <c r="HM16247" s="341"/>
      <c r="HN16247" s="341"/>
    </row>
    <row r="16248" spans="220:222" x14ac:dyDescent="0.3">
      <c r="HL16248" s="341"/>
      <c r="HM16248" s="341"/>
      <c r="HN16248" s="341"/>
    </row>
    <row r="16249" spans="220:222" x14ac:dyDescent="0.3">
      <c r="HL16249" s="341"/>
      <c r="HM16249" s="341"/>
      <c r="HN16249" s="341"/>
    </row>
    <row r="16250" spans="220:222" x14ac:dyDescent="0.3">
      <c r="HL16250" s="341"/>
      <c r="HM16250" s="341"/>
      <c r="HN16250" s="341"/>
    </row>
    <row r="16251" spans="220:222" x14ac:dyDescent="0.3">
      <c r="HL16251" s="341"/>
      <c r="HM16251" s="341"/>
      <c r="HN16251" s="341"/>
    </row>
    <row r="16252" spans="220:222" x14ac:dyDescent="0.3">
      <c r="HL16252" s="341"/>
      <c r="HM16252" s="341"/>
      <c r="HN16252" s="341"/>
    </row>
    <row r="16253" spans="220:222" x14ac:dyDescent="0.3">
      <c r="HL16253" s="341"/>
      <c r="HM16253" s="341"/>
      <c r="HN16253" s="341"/>
    </row>
    <row r="16254" spans="220:222" x14ac:dyDescent="0.3">
      <c r="HL16254" s="341"/>
      <c r="HM16254" s="341"/>
      <c r="HN16254" s="341"/>
    </row>
    <row r="16255" spans="220:222" x14ac:dyDescent="0.3">
      <c r="HL16255" s="341"/>
      <c r="HM16255" s="341"/>
      <c r="HN16255" s="341"/>
    </row>
    <row r="16256" spans="220:222" x14ac:dyDescent="0.3">
      <c r="HL16256" s="341"/>
      <c r="HM16256" s="341"/>
      <c r="HN16256" s="341"/>
    </row>
    <row r="16257" spans="220:222" x14ac:dyDescent="0.3">
      <c r="HL16257" s="341"/>
      <c r="HM16257" s="341"/>
      <c r="HN16257" s="341"/>
    </row>
    <row r="16258" spans="220:222" x14ac:dyDescent="0.3">
      <c r="HL16258" s="341"/>
      <c r="HM16258" s="341"/>
      <c r="HN16258" s="341"/>
    </row>
    <row r="16259" spans="220:222" x14ac:dyDescent="0.3">
      <c r="HL16259" s="341"/>
      <c r="HM16259" s="341"/>
      <c r="HN16259" s="341"/>
    </row>
    <row r="16260" spans="220:222" x14ac:dyDescent="0.3">
      <c r="HL16260" s="341"/>
      <c r="HM16260" s="341"/>
      <c r="HN16260" s="341"/>
    </row>
    <row r="16261" spans="220:222" x14ac:dyDescent="0.3">
      <c r="HL16261" s="341"/>
      <c r="HM16261" s="341"/>
      <c r="HN16261" s="341"/>
    </row>
    <row r="16262" spans="220:222" x14ac:dyDescent="0.3">
      <c r="HL16262" s="341"/>
      <c r="HM16262" s="341"/>
      <c r="HN16262" s="341"/>
    </row>
    <row r="16263" spans="220:222" x14ac:dyDescent="0.3">
      <c r="HL16263" s="341"/>
      <c r="HM16263" s="341"/>
      <c r="HN16263" s="341"/>
    </row>
    <row r="16264" spans="220:222" x14ac:dyDescent="0.3">
      <c r="HL16264" s="341"/>
      <c r="HM16264" s="341"/>
      <c r="HN16264" s="341"/>
    </row>
    <row r="16265" spans="220:222" x14ac:dyDescent="0.3">
      <c r="HL16265" s="341"/>
      <c r="HM16265" s="341"/>
      <c r="HN16265" s="341"/>
    </row>
    <row r="16266" spans="220:222" x14ac:dyDescent="0.3">
      <c r="HL16266" s="341"/>
      <c r="HM16266" s="341"/>
      <c r="HN16266" s="341"/>
    </row>
    <row r="16267" spans="220:222" x14ac:dyDescent="0.3">
      <c r="HL16267" s="341"/>
      <c r="HM16267" s="341"/>
      <c r="HN16267" s="341"/>
    </row>
    <row r="16268" spans="220:222" x14ac:dyDescent="0.3">
      <c r="HL16268" s="341"/>
      <c r="HM16268" s="341"/>
      <c r="HN16268" s="341"/>
    </row>
    <row r="16269" spans="220:222" x14ac:dyDescent="0.3">
      <c r="HL16269" s="341"/>
      <c r="HM16269" s="341"/>
      <c r="HN16269" s="341"/>
    </row>
    <row r="16270" spans="220:222" x14ac:dyDescent="0.3">
      <c r="HL16270" s="341"/>
      <c r="HM16270" s="341"/>
      <c r="HN16270" s="341"/>
    </row>
    <row r="16271" spans="220:222" x14ac:dyDescent="0.3">
      <c r="HL16271" s="341"/>
      <c r="HM16271" s="341"/>
      <c r="HN16271" s="341"/>
    </row>
    <row r="16272" spans="220:222" x14ac:dyDescent="0.3">
      <c r="HL16272" s="341"/>
      <c r="HM16272" s="341"/>
      <c r="HN16272" s="341"/>
    </row>
    <row r="16273" spans="220:222" x14ac:dyDescent="0.3">
      <c r="HL16273" s="341"/>
      <c r="HM16273" s="341"/>
      <c r="HN16273" s="341"/>
    </row>
    <row r="16274" spans="220:222" x14ac:dyDescent="0.3">
      <c r="HL16274" s="341"/>
      <c r="HM16274" s="341"/>
      <c r="HN16274" s="341"/>
    </row>
    <row r="16275" spans="220:222" x14ac:dyDescent="0.3">
      <c r="HL16275" s="341"/>
      <c r="HM16275" s="341"/>
      <c r="HN16275" s="341"/>
    </row>
    <row r="16276" spans="220:222" x14ac:dyDescent="0.3">
      <c r="HL16276" s="341"/>
      <c r="HM16276" s="341"/>
      <c r="HN16276" s="341"/>
    </row>
    <row r="16277" spans="220:222" x14ac:dyDescent="0.3">
      <c r="HL16277" s="341"/>
      <c r="HM16277" s="341"/>
      <c r="HN16277" s="341"/>
    </row>
    <row r="16278" spans="220:222" x14ac:dyDescent="0.3">
      <c r="HL16278" s="341"/>
      <c r="HM16278" s="341"/>
      <c r="HN16278" s="341"/>
    </row>
    <row r="16279" spans="220:222" x14ac:dyDescent="0.3">
      <c r="HL16279" s="341"/>
      <c r="HM16279" s="341"/>
      <c r="HN16279" s="341"/>
    </row>
    <row r="16280" spans="220:222" x14ac:dyDescent="0.3">
      <c r="HL16280" s="341"/>
      <c r="HM16280" s="341"/>
      <c r="HN16280" s="341"/>
    </row>
    <row r="16281" spans="220:222" x14ac:dyDescent="0.3">
      <c r="HL16281" s="341"/>
      <c r="HM16281" s="341"/>
      <c r="HN16281" s="341"/>
    </row>
    <row r="16282" spans="220:222" x14ac:dyDescent="0.3">
      <c r="HL16282" s="341"/>
      <c r="HM16282" s="341"/>
      <c r="HN16282" s="341"/>
    </row>
    <row r="16283" spans="220:222" x14ac:dyDescent="0.3">
      <c r="HL16283" s="341"/>
      <c r="HM16283" s="341"/>
      <c r="HN16283" s="341"/>
    </row>
    <row r="16284" spans="220:222" x14ac:dyDescent="0.3">
      <c r="HL16284" s="341"/>
      <c r="HM16284" s="341"/>
      <c r="HN16284" s="341"/>
    </row>
    <row r="16285" spans="220:222" x14ac:dyDescent="0.3">
      <c r="HL16285" s="341"/>
      <c r="HM16285" s="341"/>
      <c r="HN16285" s="341"/>
    </row>
    <row r="16286" spans="220:222" x14ac:dyDescent="0.3">
      <c r="HL16286" s="341"/>
      <c r="HM16286" s="341"/>
      <c r="HN16286" s="341"/>
    </row>
    <row r="16287" spans="220:222" x14ac:dyDescent="0.3">
      <c r="HL16287" s="341"/>
      <c r="HM16287" s="341"/>
      <c r="HN16287" s="341"/>
    </row>
    <row r="16288" spans="220:222" x14ac:dyDescent="0.3">
      <c r="HL16288" s="341"/>
      <c r="HM16288" s="341"/>
      <c r="HN16288" s="341"/>
    </row>
    <row r="16289" spans="220:222" x14ac:dyDescent="0.3">
      <c r="HL16289" s="341"/>
      <c r="HM16289" s="341"/>
      <c r="HN16289" s="341"/>
    </row>
    <row r="16290" spans="220:222" x14ac:dyDescent="0.3">
      <c r="HL16290" s="341"/>
      <c r="HM16290" s="341"/>
      <c r="HN16290" s="341"/>
    </row>
    <row r="16291" spans="220:222" x14ac:dyDescent="0.3">
      <c r="HL16291" s="341"/>
      <c r="HM16291" s="341"/>
      <c r="HN16291" s="341"/>
    </row>
    <row r="16292" spans="220:222" x14ac:dyDescent="0.3">
      <c r="HL16292" s="341"/>
      <c r="HM16292" s="341"/>
      <c r="HN16292" s="341"/>
    </row>
    <row r="16293" spans="220:222" x14ac:dyDescent="0.3">
      <c r="HL16293" s="341"/>
      <c r="HM16293" s="341"/>
      <c r="HN16293" s="341"/>
    </row>
    <row r="16294" spans="220:222" x14ac:dyDescent="0.3">
      <c r="HL16294" s="341"/>
      <c r="HM16294" s="341"/>
      <c r="HN16294" s="341"/>
    </row>
    <row r="16295" spans="220:222" x14ac:dyDescent="0.3">
      <c r="HL16295" s="341"/>
      <c r="HM16295" s="341"/>
      <c r="HN16295" s="341"/>
    </row>
    <row r="16296" spans="220:222" x14ac:dyDescent="0.3">
      <c r="HL16296" s="341"/>
      <c r="HM16296" s="341"/>
      <c r="HN16296" s="341"/>
    </row>
    <row r="16297" spans="220:222" x14ac:dyDescent="0.3">
      <c r="HL16297" s="341"/>
      <c r="HM16297" s="341"/>
      <c r="HN16297" s="341"/>
    </row>
    <row r="16298" spans="220:222" x14ac:dyDescent="0.3">
      <c r="HL16298" s="341"/>
      <c r="HM16298" s="341"/>
      <c r="HN16298" s="341"/>
    </row>
    <row r="16299" spans="220:222" x14ac:dyDescent="0.3">
      <c r="HL16299" s="341"/>
      <c r="HM16299" s="341"/>
      <c r="HN16299" s="341"/>
    </row>
    <row r="16300" spans="220:222" x14ac:dyDescent="0.3">
      <c r="HL16300" s="341"/>
      <c r="HM16300" s="341"/>
      <c r="HN16300" s="341"/>
    </row>
    <row r="16301" spans="220:222" x14ac:dyDescent="0.3">
      <c r="HL16301" s="341"/>
      <c r="HM16301" s="341"/>
      <c r="HN16301" s="341"/>
    </row>
    <row r="16302" spans="220:222" x14ac:dyDescent="0.3">
      <c r="HL16302" s="341"/>
      <c r="HM16302" s="341"/>
      <c r="HN16302" s="341"/>
    </row>
    <row r="16303" spans="220:222" x14ac:dyDescent="0.3">
      <c r="HL16303" s="341"/>
      <c r="HM16303" s="341"/>
      <c r="HN16303" s="341"/>
    </row>
    <row r="16304" spans="220:222" x14ac:dyDescent="0.3">
      <c r="HL16304" s="341"/>
      <c r="HM16304" s="341"/>
      <c r="HN16304" s="341"/>
    </row>
    <row r="16305" spans="220:222" x14ac:dyDescent="0.3">
      <c r="HL16305" s="341"/>
      <c r="HM16305" s="341"/>
      <c r="HN16305" s="341"/>
    </row>
    <row r="16306" spans="220:222" x14ac:dyDescent="0.3">
      <c r="HL16306" s="341"/>
      <c r="HM16306" s="341"/>
      <c r="HN16306" s="341"/>
    </row>
    <row r="16307" spans="220:222" x14ac:dyDescent="0.3">
      <c r="HL16307" s="341"/>
      <c r="HM16307" s="341"/>
      <c r="HN16307" s="341"/>
    </row>
    <row r="16308" spans="220:222" x14ac:dyDescent="0.3">
      <c r="HL16308" s="341"/>
      <c r="HM16308" s="341"/>
      <c r="HN16308" s="341"/>
    </row>
    <row r="16309" spans="220:222" x14ac:dyDescent="0.3">
      <c r="HL16309" s="341"/>
      <c r="HM16309" s="341"/>
      <c r="HN16309" s="341"/>
    </row>
    <row r="16310" spans="220:222" x14ac:dyDescent="0.3">
      <c r="HL16310" s="341"/>
      <c r="HM16310" s="341"/>
      <c r="HN16310" s="341"/>
    </row>
    <row r="16311" spans="220:222" x14ac:dyDescent="0.3">
      <c r="HL16311" s="341"/>
      <c r="HM16311" s="341"/>
      <c r="HN16311" s="341"/>
    </row>
    <row r="16312" spans="220:222" x14ac:dyDescent="0.3">
      <c r="HL16312" s="341"/>
      <c r="HM16312" s="341"/>
      <c r="HN16312" s="341"/>
    </row>
    <row r="16313" spans="220:222" x14ac:dyDescent="0.3">
      <c r="HL16313" s="341"/>
      <c r="HM16313" s="341"/>
      <c r="HN16313" s="341"/>
    </row>
    <row r="16314" spans="220:222" x14ac:dyDescent="0.3">
      <c r="HL16314" s="341"/>
      <c r="HM16314" s="341"/>
      <c r="HN16314" s="341"/>
    </row>
    <row r="16315" spans="220:222" x14ac:dyDescent="0.3">
      <c r="HL16315" s="341"/>
      <c r="HM16315" s="341"/>
      <c r="HN16315" s="341"/>
    </row>
    <row r="16316" spans="220:222" x14ac:dyDescent="0.3">
      <c r="HL16316" s="341"/>
      <c r="HM16316" s="341"/>
      <c r="HN16316" s="341"/>
    </row>
    <row r="16317" spans="220:222" x14ac:dyDescent="0.3">
      <c r="HL16317" s="341"/>
      <c r="HM16317" s="341"/>
      <c r="HN16317" s="341"/>
    </row>
    <row r="16318" spans="220:222" x14ac:dyDescent="0.3">
      <c r="HL16318" s="341"/>
      <c r="HM16318" s="341"/>
      <c r="HN16318" s="341"/>
    </row>
    <row r="16319" spans="220:222" x14ac:dyDescent="0.3">
      <c r="HL16319" s="341"/>
      <c r="HM16319" s="341"/>
      <c r="HN16319" s="341"/>
    </row>
    <row r="16320" spans="220:222" x14ac:dyDescent="0.3">
      <c r="HL16320" s="341"/>
      <c r="HM16320" s="341"/>
      <c r="HN16320" s="341"/>
    </row>
    <row r="16321" spans="220:222" x14ac:dyDescent="0.3">
      <c r="HL16321" s="341"/>
      <c r="HM16321" s="341"/>
      <c r="HN16321" s="341"/>
    </row>
    <row r="16322" spans="220:222" x14ac:dyDescent="0.3">
      <c r="HL16322" s="341"/>
      <c r="HM16322" s="341"/>
      <c r="HN16322" s="341"/>
    </row>
    <row r="16323" spans="220:222" x14ac:dyDescent="0.3">
      <c r="HL16323" s="341"/>
      <c r="HM16323" s="341"/>
      <c r="HN16323" s="341"/>
    </row>
    <row r="16324" spans="220:222" x14ac:dyDescent="0.3">
      <c r="HL16324" s="341"/>
      <c r="HM16324" s="341"/>
      <c r="HN16324" s="341"/>
    </row>
    <row r="16325" spans="220:222" x14ac:dyDescent="0.3">
      <c r="HL16325" s="341"/>
      <c r="HM16325" s="341"/>
      <c r="HN16325" s="341"/>
    </row>
    <row r="16326" spans="220:222" x14ac:dyDescent="0.3">
      <c r="HL16326" s="341"/>
      <c r="HM16326" s="341"/>
      <c r="HN16326" s="341"/>
    </row>
    <row r="16327" spans="220:222" x14ac:dyDescent="0.3">
      <c r="HL16327" s="341"/>
      <c r="HM16327" s="341"/>
      <c r="HN16327" s="341"/>
    </row>
    <row r="16328" spans="220:222" x14ac:dyDescent="0.3">
      <c r="HL16328" s="341"/>
      <c r="HM16328" s="341"/>
      <c r="HN16328" s="341"/>
    </row>
    <row r="16329" spans="220:222" x14ac:dyDescent="0.3">
      <c r="HL16329" s="341"/>
      <c r="HM16329" s="341"/>
      <c r="HN16329" s="341"/>
    </row>
    <row r="16330" spans="220:222" x14ac:dyDescent="0.3">
      <c r="HL16330" s="341"/>
      <c r="HM16330" s="341"/>
      <c r="HN16330" s="341"/>
    </row>
    <row r="16331" spans="220:222" x14ac:dyDescent="0.3">
      <c r="HL16331" s="341"/>
      <c r="HM16331" s="341"/>
      <c r="HN16331" s="341"/>
    </row>
    <row r="16332" spans="220:222" x14ac:dyDescent="0.3">
      <c r="HL16332" s="341"/>
      <c r="HM16332" s="341"/>
      <c r="HN16332" s="341"/>
    </row>
    <row r="16333" spans="220:222" x14ac:dyDescent="0.3">
      <c r="HL16333" s="341"/>
      <c r="HM16333" s="341"/>
      <c r="HN16333" s="341"/>
    </row>
    <row r="16334" spans="220:222" x14ac:dyDescent="0.3">
      <c r="HL16334" s="341"/>
      <c r="HM16334" s="341"/>
      <c r="HN16334" s="341"/>
    </row>
    <row r="16335" spans="220:222" x14ac:dyDescent="0.3">
      <c r="HL16335" s="341"/>
      <c r="HM16335" s="341"/>
      <c r="HN16335" s="341"/>
    </row>
    <row r="16336" spans="220:222" x14ac:dyDescent="0.3">
      <c r="HL16336" s="341"/>
      <c r="HM16336" s="341"/>
      <c r="HN16336" s="341"/>
    </row>
    <row r="16337" spans="220:222" x14ac:dyDescent="0.3">
      <c r="HL16337" s="341"/>
      <c r="HM16337" s="341"/>
      <c r="HN16337" s="341"/>
    </row>
    <row r="16338" spans="220:222" x14ac:dyDescent="0.3">
      <c r="HL16338" s="341"/>
      <c r="HM16338" s="341"/>
      <c r="HN16338" s="341"/>
    </row>
    <row r="16339" spans="220:222" x14ac:dyDescent="0.3">
      <c r="HL16339" s="341"/>
      <c r="HM16339" s="341"/>
      <c r="HN16339" s="341"/>
    </row>
    <row r="16340" spans="220:222" x14ac:dyDescent="0.3">
      <c r="HL16340" s="341"/>
      <c r="HM16340" s="341"/>
      <c r="HN16340" s="341"/>
    </row>
    <row r="16341" spans="220:222" x14ac:dyDescent="0.3">
      <c r="HL16341" s="341"/>
      <c r="HM16341" s="341"/>
      <c r="HN16341" s="341"/>
    </row>
    <row r="16342" spans="220:222" x14ac:dyDescent="0.3">
      <c r="HL16342" s="341"/>
      <c r="HM16342" s="341"/>
      <c r="HN16342" s="341"/>
    </row>
    <row r="16343" spans="220:222" x14ac:dyDescent="0.3">
      <c r="HL16343" s="341"/>
      <c r="HM16343" s="341"/>
      <c r="HN16343" s="341"/>
    </row>
    <row r="16344" spans="220:222" x14ac:dyDescent="0.3">
      <c r="HL16344" s="341"/>
      <c r="HM16344" s="341"/>
      <c r="HN16344" s="341"/>
    </row>
    <row r="16345" spans="220:222" x14ac:dyDescent="0.3">
      <c r="HL16345" s="341"/>
      <c r="HM16345" s="341"/>
      <c r="HN16345" s="341"/>
    </row>
    <row r="16346" spans="220:222" x14ac:dyDescent="0.3">
      <c r="HL16346" s="341"/>
      <c r="HM16346" s="341"/>
      <c r="HN16346" s="341"/>
    </row>
    <row r="16347" spans="220:222" x14ac:dyDescent="0.3">
      <c r="HL16347" s="341"/>
      <c r="HM16347" s="341"/>
      <c r="HN16347" s="341"/>
    </row>
    <row r="16348" spans="220:222" x14ac:dyDescent="0.3">
      <c r="HL16348" s="341"/>
      <c r="HM16348" s="341"/>
      <c r="HN16348" s="341"/>
    </row>
    <row r="16349" spans="220:222" x14ac:dyDescent="0.3">
      <c r="HL16349" s="341"/>
      <c r="HM16349" s="341"/>
      <c r="HN16349" s="341"/>
    </row>
    <row r="16350" spans="220:222" x14ac:dyDescent="0.3">
      <c r="HL16350" s="341"/>
      <c r="HM16350" s="341"/>
      <c r="HN16350" s="341"/>
    </row>
    <row r="16351" spans="220:222" x14ac:dyDescent="0.3">
      <c r="HL16351" s="341"/>
      <c r="HM16351" s="341"/>
      <c r="HN16351" s="341"/>
    </row>
    <row r="16352" spans="220:222" x14ac:dyDescent="0.3">
      <c r="HL16352" s="341"/>
      <c r="HM16352" s="341"/>
      <c r="HN16352" s="341"/>
    </row>
    <row r="16353" spans="220:222" x14ac:dyDescent="0.3">
      <c r="HL16353" s="341"/>
      <c r="HM16353" s="341"/>
      <c r="HN16353" s="341"/>
    </row>
    <row r="16354" spans="220:222" x14ac:dyDescent="0.3">
      <c r="HL16354" s="341"/>
      <c r="HM16354" s="341"/>
      <c r="HN16354" s="341"/>
    </row>
    <row r="16355" spans="220:222" x14ac:dyDescent="0.3">
      <c r="HL16355" s="341"/>
      <c r="HM16355" s="341"/>
      <c r="HN16355" s="341"/>
    </row>
    <row r="16356" spans="220:222" x14ac:dyDescent="0.3">
      <c r="HL16356" s="341"/>
      <c r="HM16356" s="341"/>
      <c r="HN16356" s="341"/>
    </row>
    <row r="16357" spans="220:222" x14ac:dyDescent="0.3">
      <c r="HL16357" s="341"/>
      <c r="HM16357" s="341"/>
      <c r="HN16357" s="341"/>
    </row>
    <row r="16358" spans="220:222" x14ac:dyDescent="0.3">
      <c r="HL16358" s="341"/>
      <c r="HM16358" s="341"/>
      <c r="HN16358" s="341"/>
    </row>
    <row r="16359" spans="220:222" x14ac:dyDescent="0.3">
      <c r="HL16359" s="341"/>
      <c r="HM16359" s="341"/>
      <c r="HN16359" s="341"/>
    </row>
    <row r="16360" spans="220:222" x14ac:dyDescent="0.3">
      <c r="HL16360" s="341"/>
      <c r="HM16360" s="341"/>
      <c r="HN16360" s="341"/>
    </row>
    <row r="16361" spans="220:222" x14ac:dyDescent="0.3">
      <c r="HL16361" s="341"/>
      <c r="HM16361" s="341"/>
      <c r="HN16361" s="341"/>
    </row>
    <row r="16362" spans="220:222" x14ac:dyDescent="0.3">
      <c r="HL16362" s="341"/>
      <c r="HM16362" s="341"/>
      <c r="HN16362" s="341"/>
    </row>
    <row r="16363" spans="220:222" x14ac:dyDescent="0.3">
      <c r="HL16363" s="341"/>
      <c r="HM16363" s="341"/>
      <c r="HN16363" s="341"/>
    </row>
    <row r="16364" spans="220:222" x14ac:dyDescent="0.3">
      <c r="HL16364" s="341"/>
      <c r="HM16364" s="341"/>
      <c r="HN16364" s="341"/>
    </row>
    <row r="16365" spans="220:222" x14ac:dyDescent="0.3">
      <c r="HL16365" s="341"/>
      <c r="HM16365" s="341"/>
      <c r="HN16365" s="341"/>
    </row>
    <row r="16366" spans="220:222" x14ac:dyDescent="0.3">
      <c r="HL16366" s="341"/>
      <c r="HM16366" s="341"/>
      <c r="HN16366" s="341"/>
    </row>
    <row r="16367" spans="220:222" x14ac:dyDescent="0.3">
      <c r="HL16367" s="341"/>
      <c r="HM16367" s="341"/>
      <c r="HN16367" s="341"/>
    </row>
    <row r="16368" spans="220:222" x14ac:dyDescent="0.3">
      <c r="HL16368" s="341"/>
      <c r="HM16368" s="341"/>
      <c r="HN16368" s="341"/>
    </row>
    <row r="16369" spans="220:222" x14ac:dyDescent="0.3">
      <c r="HL16369" s="341"/>
      <c r="HM16369" s="341"/>
      <c r="HN16369" s="341"/>
    </row>
    <row r="16370" spans="220:222" x14ac:dyDescent="0.3">
      <c r="HL16370" s="341"/>
      <c r="HM16370" s="341"/>
      <c r="HN16370" s="341"/>
    </row>
    <row r="16371" spans="220:222" x14ac:dyDescent="0.3">
      <c r="HL16371" s="341"/>
      <c r="HM16371" s="341"/>
      <c r="HN16371" s="341"/>
    </row>
    <row r="16372" spans="220:222" x14ac:dyDescent="0.3">
      <c r="HL16372" s="341"/>
      <c r="HM16372" s="341"/>
      <c r="HN16372" s="341"/>
    </row>
    <row r="16373" spans="220:222" x14ac:dyDescent="0.3">
      <c r="HL16373" s="341"/>
      <c r="HM16373" s="341"/>
      <c r="HN16373" s="341"/>
    </row>
    <row r="16374" spans="220:222" x14ac:dyDescent="0.3">
      <c r="HL16374" s="341"/>
      <c r="HM16374" s="341"/>
      <c r="HN16374" s="341"/>
    </row>
    <row r="16375" spans="220:222" x14ac:dyDescent="0.3">
      <c r="HL16375" s="341"/>
      <c r="HM16375" s="341"/>
      <c r="HN16375" s="341"/>
    </row>
    <row r="16376" spans="220:222" x14ac:dyDescent="0.3">
      <c r="HL16376" s="341"/>
      <c r="HM16376" s="341"/>
      <c r="HN16376" s="341"/>
    </row>
    <row r="16377" spans="220:222" x14ac:dyDescent="0.3">
      <c r="HL16377" s="341"/>
      <c r="HM16377" s="341"/>
      <c r="HN16377" s="341"/>
    </row>
    <row r="16378" spans="220:222" x14ac:dyDescent="0.3">
      <c r="HL16378" s="341"/>
      <c r="HM16378" s="341"/>
      <c r="HN16378" s="341"/>
    </row>
    <row r="16379" spans="220:222" x14ac:dyDescent="0.3">
      <c r="HL16379" s="341"/>
      <c r="HM16379" s="341"/>
      <c r="HN16379" s="341"/>
    </row>
    <row r="16380" spans="220:222" x14ac:dyDescent="0.3">
      <c r="HL16380" s="341"/>
      <c r="HM16380" s="341"/>
      <c r="HN16380" s="341"/>
    </row>
    <row r="16381" spans="220:222" x14ac:dyDescent="0.3">
      <c r="HL16381" s="341"/>
      <c r="HM16381" s="341"/>
      <c r="HN16381" s="341"/>
    </row>
    <row r="16382" spans="220:222" x14ac:dyDescent="0.3">
      <c r="HL16382" s="341"/>
      <c r="HM16382" s="341"/>
      <c r="HN16382" s="341"/>
    </row>
    <row r="16383" spans="220:222" x14ac:dyDescent="0.3">
      <c r="HL16383" s="341"/>
      <c r="HM16383" s="341"/>
      <c r="HN16383" s="341"/>
    </row>
    <row r="16384" spans="220:222" x14ac:dyDescent="0.3">
      <c r="HL16384" s="341"/>
      <c r="HM16384" s="341"/>
      <c r="HN16384" s="341"/>
    </row>
    <row r="16385" spans="220:222" x14ac:dyDescent="0.3">
      <c r="HL16385" s="341"/>
      <c r="HM16385" s="341"/>
      <c r="HN16385" s="341"/>
    </row>
    <row r="16386" spans="220:222" x14ac:dyDescent="0.3">
      <c r="HL16386" s="341"/>
      <c r="HM16386" s="341"/>
      <c r="HN16386" s="341"/>
    </row>
    <row r="16387" spans="220:222" x14ac:dyDescent="0.3">
      <c r="HL16387" s="341"/>
      <c r="HM16387" s="341"/>
      <c r="HN16387" s="341"/>
    </row>
    <row r="16388" spans="220:222" x14ac:dyDescent="0.3">
      <c r="HL16388" s="341"/>
      <c r="HM16388" s="341"/>
      <c r="HN16388" s="341"/>
    </row>
    <row r="16389" spans="220:222" x14ac:dyDescent="0.3">
      <c r="HL16389" s="341"/>
      <c r="HM16389" s="341"/>
      <c r="HN16389" s="341"/>
    </row>
    <row r="16390" spans="220:222" x14ac:dyDescent="0.3">
      <c r="HL16390" s="341"/>
      <c r="HM16390" s="341"/>
      <c r="HN16390" s="341"/>
    </row>
    <row r="16391" spans="220:222" x14ac:dyDescent="0.3">
      <c r="HL16391" s="341"/>
      <c r="HM16391" s="341"/>
      <c r="HN16391" s="341"/>
    </row>
    <row r="16392" spans="220:222" x14ac:dyDescent="0.3">
      <c r="HL16392" s="341"/>
      <c r="HM16392" s="341"/>
      <c r="HN16392" s="341"/>
    </row>
    <row r="16393" spans="220:222" x14ac:dyDescent="0.3">
      <c r="HL16393" s="341"/>
      <c r="HM16393" s="341"/>
      <c r="HN16393" s="341"/>
    </row>
    <row r="16394" spans="220:222" x14ac:dyDescent="0.3">
      <c r="HL16394" s="341"/>
      <c r="HM16394" s="341"/>
      <c r="HN16394" s="341"/>
    </row>
    <row r="16395" spans="220:222" x14ac:dyDescent="0.3">
      <c r="HL16395" s="341"/>
      <c r="HM16395" s="341"/>
      <c r="HN16395" s="341"/>
    </row>
    <row r="16396" spans="220:222" x14ac:dyDescent="0.3">
      <c r="HL16396" s="341"/>
      <c r="HM16396" s="341"/>
      <c r="HN16396" s="341"/>
    </row>
    <row r="16397" spans="220:222" x14ac:dyDescent="0.3">
      <c r="HL16397" s="341"/>
      <c r="HM16397" s="341"/>
      <c r="HN16397" s="341"/>
    </row>
    <row r="16398" spans="220:222" x14ac:dyDescent="0.3">
      <c r="HL16398" s="341"/>
      <c r="HM16398" s="341"/>
      <c r="HN16398" s="341"/>
    </row>
    <row r="16399" spans="220:222" x14ac:dyDescent="0.3">
      <c r="HL16399" s="341"/>
      <c r="HM16399" s="341"/>
      <c r="HN16399" s="341"/>
    </row>
    <row r="16400" spans="220:222" x14ac:dyDescent="0.3">
      <c r="HL16400" s="341"/>
      <c r="HM16400" s="341"/>
      <c r="HN16400" s="341"/>
    </row>
    <row r="16401" spans="220:222" x14ac:dyDescent="0.3">
      <c r="HL16401" s="341"/>
      <c r="HM16401" s="341"/>
      <c r="HN16401" s="341"/>
    </row>
    <row r="16402" spans="220:222" x14ac:dyDescent="0.3">
      <c r="HL16402" s="341"/>
      <c r="HM16402" s="341"/>
      <c r="HN16402" s="341"/>
    </row>
    <row r="16403" spans="220:222" x14ac:dyDescent="0.3">
      <c r="HL16403" s="341"/>
      <c r="HM16403" s="341"/>
      <c r="HN16403" s="341"/>
    </row>
    <row r="16404" spans="220:222" x14ac:dyDescent="0.3">
      <c r="HL16404" s="341"/>
      <c r="HM16404" s="341"/>
      <c r="HN16404" s="341"/>
    </row>
    <row r="16405" spans="220:222" x14ac:dyDescent="0.3">
      <c r="HL16405" s="341"/>
      <c r="HM16405" s="341"/>
      <c r="HN16405" s="341"/>
    </row>
    <row r="16406" spans="220:222" x14ac:dyDescent="0.3">
      <c r="HL16406" s="341"/>
      <c r="HM16406" s="341"/>
      <c r="HN16406" s="341"/>
    </row>
    <row r="16407" spans="220:222" x14ac:dyDescent="0.3">
      <c r="HL16407" s="341"/>
      <c r="HM16407" s="341"/>
      <c r="HN16407" s="341"/>
    </row>
    <row r="16408" spans="220:222" x14ac:dyDescent="0.3">
      <c r="HL16408" s="341"/>
      <c r="HM16408" s="341"/>
      <c r="HN16408" s="341"/>
    </row>
    <row r="16409" spans="220:222" x14ac:dyDescent="0.3">
      <c r="HL16409" s="341"/>
      <c r="HM16409" s="341"/>
      <c r="HN16409" s="341"/>
    </row>
    <row r="16410" spans="220:222" x14ac:dyDescent="0.3">
      <c r="HL16410" s="341"/>
      <c r="HM16410" s="341"/>
      <c r="HN16410" s="341"/>
    </row>
    <row r="16411" spans="220:222" x14ac:dyDescent="0.3">
      <c r="HL16411" s="341"/>
      <c r="HM16411" s="341"/>
      <c r="HN16411" s="341"/>
    </row>
    <row r="16412" spans="220:222" x14ac:dyDescent="0.3">
      <c r="HL16412" s="341"/>
      <c r="HM16412" s="341"/>
      <c r="HN16412" s="341"/>
    </row>
    <row r="16413" spans="220:222" x14ac:dyDescent="0.3">
      <c r="HL16413" s="341"/>
      <c r="HM16413" s="341"/>
      <c r="HN16413" s="341"/>
    </row>
    <row r="16414" spans="220:222" x14ac:dyDescent="0.3">
      <c r="HL16414" s="341"/>
      <c r="HM16414" s="341"/>
      <c r="HN16414" s="341"/>
    </row>
    <row r="16415" spans="220:222" x14ac:dyDescent="0.3">
      <c r="HL16415" s="341"/>
      <c r="HM16415" s="341"/>
      <c r="HN16415" s="341"/>
    </row>
    <row r="16416" spans="220:222" x14ac:dyDescent="0.3">
      <c r="HL16416" s="341"/>
      <c r="HM16416" s="341"/>
      <c r="HN16416" s="341"/>
    </row>
    <row r="16417" spans="220:222" x14ac:dyDescent="0.3">
      <c r="HL16417" s="341"/>
      <c r="HM16417" s="341"/>
      <c r="HN16417" s="341"/>
    </row>
    <row r="16418" spans="220:222" x14ac:dyDescent="0.3">
      <c r="HL16418" s="341"/>
      <c r="HM16418" s="341"/>
      <c r="HN16418" s="341"/>
    </row>
    <row r="16419" spans="220:222" x14ac:dyDescent="0.3">
      <c r="HL16419" s="341"/>
      <c r="HM16419" s="341"/>
      <c r="HN16419" s="341"/>
    </row>
    <row r="16420" spans="220:222" x14ac:dyDescent="0.3">
      <c r="HL16420" s="341"/>
      <c r="HM16420" s="341"/>
      <c r="HN16420" s="341"/>
    </row>
    <row r="16421" spans="220:222" x14ac:dyDescent="0.3">
      <c r="HL16421" s="341"/>
      <c r="HM16421" s="341"/>
      <c r="HN16421" s="341"/>
    </row>
    <row r="16422" spans="220:222" x14ac:dyDescent="0.3">
      <c r="HL16422" s="341"/>
      <c r="HM16422" s="341"/>
      <c r="HN16422" s="341"/>
    </row>
    <row r="16423" spans="220:222" x14ac:dyDescent="0.3">
      <c r="HL16423" s="341"/>
      <c r="HM16423" s="341"/>
      <c r="HN16423" s="341"/>
    </row>
    <row r="16424" spans="220:222" x14ac:dyDescent="0.3">
      <c r="HL16424" s="341"/>
      <c r="HM16424" s="341"/>
      <c r="HN16424" s="341"/>
    </row>
    <row r="16425" spans="220:222" x14ac:dyDescent="0.3">
      <c r="HL16425" s="341"/>
      <c r="HM16425" s="341"/>
      <c r="HN16425" s="341"/>
    </row>
    <row r="16426" spans="220:222" x14ac:dyDescent="0.3">
      <c r="HL16426" s="341"/>
      <c r="HM16426" s="341"/>
      <c r="HN16426" s="341"/>
    </row>
    <row r="16427" spans="220:222" x14ac:dyDescent="0.3">
      <c r="HL16427" s="341"/>
      <c r="HM16427" s="341"/>
      <c r="HN16427" s="341"/>
    </row>
    <row r="16428" spans="220:222" x14ac:dyDescent="0.3">
      <c r="HL16428" s="341"/>
      <c r="HM16428" s="341"/>
      <c r="HN16428" s="341"/>
    </row>
    <row r="16429" spans="220:222" x14ac:dyDescent="0.3">
      <c r="HL16429" s="341"/>
      <c r="HM16429" s="341"/>
      <c r="HN16429" s="341"/>
    </row>
    <row r="16430" spans="220:222" x14ac:dyDescent="0.3">
      <c r="HL16430" s="341"/>
      <c r="HM16430" s="341"/>
      <c r="HN16430" s="341"/>
    </row>
    <row r="16431" spans="220:222" x14ac:dyDescent="0.3">
      <c r="HL16431" s="341"/>
      <c r="HM16431" s="341"/>
      <c r="HN16431" s="341"/>
    </row>
    <row r="16432" spans="220:222" x14ac:dyDescent="0.3">
      <c r="HL16432" s="341"/>
      <c r="HM16432" s="341"/>
      <c r="HN16432" s="341"/>
    </row>
    <row r="16433" spans="220:222" x14ac:dyDescent="0.3">
      <c r="HL16433" s="341"/>
      <c r="HM16433" s="341"/>
      <c r="HN16433" s="341"/>
    </row>
    <row r="16434" spans="220:222" x14ac:dyDescent="0.3">
      <c r="HL16434" s="341"/>
      <c r="HM16434" s="341"/>
      <c r="HN16434" s="341"/>
    </row>
    <row r="16435" spans="220:222" x14ac:dyDescent="0.3">
      <c r="HL16435" s="341"/>
      <c r="HM16435" s="341"/>
      <c r="HN16435" s="341"/>
    </row>
    <row r="16436" spans="220:222" x14ac:dyDescent="0.3">
      <c r="HL16436" s="341"/>
      <c r="HM16436" s="341"/>
      <c r="HN16436" s="341"/>
    </row>
    <row r="16437" spans="220:222" x14ac:dyDescent="0.3">
      <c r="HL16437" s="341"/>
      <c r="HM16437" s="341"/>
      <c r="HN16437" s="341"/>
    </row>
    <row r="16438" spans="220:222" x14ac:dyDescent="0.3">
      <c r="HL16438" s="341"/>
      <c r="HM16438" s="341"/>
      <c r="HN16438" s="341"/>
    </row>
    <row r="16439" spans="220:222" x14ac:dyDescent="0.3">
      <c r="HL16439" s="341"/>
      <c r="HM16439" s="341"/>
      <c r="HN16439" s="341"/>
    </row>
    <row r="16440" spans="220:222" x14ac:dyDescent="0.3">
      <c r="HL16440" s="341"/>
      <c r="HM16440" s="341"/>
      <c r="HN16440" s="341"/>
    </row>
    <row r="16441" spans="220:222" x14ac:dyDescent="0.3">
      <c r="HL16441" s="341"/>
      <c r="HM16441" s="341"/>
      <c r="HN16441" s="341"/>
    </row>
    <row r="16442" spans="220:222" x14ac:dyDescent="0.3">
      <c r="HL16442" s="341"/>
      <c r="HM16442" s="341"/>
      <c r="HN16442" s="341"/>
    </row>
    <row r="16443" spans="220:222" x14ac:dyDescent="0.3">
      <c r="HL16443" s="341"/>
      <c r="HM16443" s="341"/>
      <c r="HN16443" s="341"/>
    </row>
    <row r="16444" spans="220:222" x14ac:dyDescent="0.3">
      <c r="HL16444" s="341"/>
      <c r="HM16444" s="341"/>
      <c r="HN16444" s="341"/>
    </row>
    <row r="16445" spans="220:222" x14ac:dyDescent="0.3">
      <c r="HL16445" s="341"/>
      <c r="HM16445" s="341"/>
      <c r="HN16445" s="341"/>
    </row>
    <row r="16446" spans="220:222" x14ac:dyDescent="0.3">
      <c r="HL16446" s="341"/>
      <c r="HM16446" s="341"/>
      <c r="HN16446" s="341"/>
    </row>
    <row r="16447" spans="220:222" x14ac:dyDescent="0.3">
      <c r="HL16447" s="341"/>
      <c r="HM16447" s="341"/>
      <c r="HN16447" s="341"/>
    </row>
    <row r="16448" spans="220:222" x14ac:dyDescent="0.3">
      <c r="HL16448" s="341"/>
      <c r="HM16448" s="341"/>
      <c r="HN16448" s="341"/>
    </row>
    <row r="16449" spans="220:222" x14ac:dyDescent="0.3">
      <c r="HL16449" s="341"/>
      <c r="HM16449" s="341"/>
      <c r="HN16449" s="341"/>
    </row>
    <row r="16450" spans="220:222" x14ac:dyDescent="0.3">
      <c r="HL16450" s="341"/>
      <c r="HM16450" s="341"/>
      <c r="HN16450" s="341"/>
    </row>
    <row r="16451" spans="220:222" x14ac:dyDescent="0.3">
      <c r="HL16451" s="341"/>
      <c r="HM16451" s="341"/>
      <c r="HN16451" s="341"/>
    </row>
    <row r="16452" spans="220:222" x14ac:dyDescent="0.3">
      <c r="HL16452" s="341"/>
      <c r="HM16452" s="341"/>
      <c r="HN16452" s="341"/>
    </row>
    <row r="16453" spans="220:222" x14ac:dyDescent="0.3">
      <c r="HL16453" s="341"/>
      <c r="HM16453" s="341"/>
      <c r="HN16453" s="341"/>
    </row>
    <row r="16454" spans="220:222" x14ac:dyDescent="0.3">
      <c r="HL16454" s="341"/>
      <c r="HM16454" s="341"/>
      <c r="HN16454" s="341"/>
    </row>
    <row r="16455" spans="220:222" x14ac:dyDescent="0.3">
      <c r="HL16455" s="341"/>
      <c r="HM16455" s="341"/>
      <c r="HN16455" s="341"/>
    </row>
    <row r="16456" spans="220:222" x14ac:dyDescent="0.3">
      <c r="HL16456" s="341"/>
      <c r="HM16456" s="341"/>
      <c r="HN16456" s="341"/>
    </row>
    <row r="16457" spans="220:222" x14ac:dyDescent="0.3">
      <c r="HL16457" s="341"/>
      <c r="HM16457" s="341"/>
      <c r="HN16457" s="341"/>
    </row>
    <row r="16458" spans="220:222" x14ac:dyDescent="0.3">
      <c r="HL16458" s="341"/>
      <c r="HM16458" s="341"/>
      <c r="HN16458" s="341"/>
    </row>
    <row r="16459" spans="220:222" x14ac:dyDescent="0.3">
      <c r="HL16459" s="341"/>
      <c r="HM16459" s="341"/>
      <c r="HN16459" s="341"/>
    </row>
    <row r="16460" spans="220:222" x14ac:dyDescent="0.3">
      <c r="HL16460" s="341"/>
      <c r="HM16460" s="341"/>
      <c r="HN16460" s="341"/>
    </row>
    <row r="16461" spans="220:222" x14ac:dyDescent="0.3">
      <c r="HL16461" s="341"/>
      <c r="HM16461" s="341"/>
      <c r="HN16461" s="341"/>
    </row>
    <row r="16462" spans="220:222" x14ac:dyDescent="0.3">
      <c r="HL16462" s="341"/>
      <c r="HM16462" s="341"/>
      <c r="HN16462" s="341"/>
    </row>
    <row r="16463" spans="220:222" x14ac:dyDescent="0.3">
      <c r="HL16463" s="341"/>
      <c r="HM16463" s="341"/>
      <c r="HN16463" s="341"/>
    </row>
    <row r="16464" spans="220:222" x14ac:dyDescent="0.3">
      <c r="HL16464" s="341"/>
      <c r="HM16464" s="341"/>
      <c r="HN16464" s="341"/>
    </row>
    <row r="16465" spans="220:222" x14ac:dyDescent="0.3">
      <c r="HL16465" s="341"/>
      <c r="HM16465" s="341"/>
      <c r="HN16465" s="341"/>
    </row>
    <row r="16466" spans="220:222" x14ac:dyDescent="0.3">
      <c r="HL16466" s="341"/>
      <c r="HM16466" s="341"/>
      <c r="HN16466" s="341"/>
    </row>
    <row r="16467" spans="220:222" x14ac:dyDescent="0.3">
      <c r="HL16467" s="341"/>
      <c r="HM16467" s="341"/>
      <c r="HN16467" s="341"/>
    </row>
    <row r="16468" spans="220:222" x14ac:dyDescent="0.3">
      <c r="HL16468" s="341"/>
      <c r="HM16468" s="341"/>
      <c r="HN16468" s="341"/>
    </row>
    <row r="16469" spans="220:222" x14ac:dyDescent="0.3">
      <c r="HL16469" s="341"/>
      <c r="HM16469" s="341"/>
      <c r="HN16469" s="341"/>
    </row>
    <row r="16470" spans="220:222" x14ac:dyDescent="0.3">
      <c r="HL16470" s="341"/>
      <c r="HM16470" s="341"/>
      <c r="HN16470" s="341"/>
    </row>
    <row r="16471" spans="220:222" x14ac:dyDescent="0.3">
      <c r="HL16471" s="341"/>
      <c r="HM16471" s="341"/>
      <c r="HN16471" s="341"/>
    </row>
    <row r="16472" spans="220:222" x14ac:dyDescent="0.3">
      <c r="HL16472" s="341"/>
      <c r="HM16472" s="341"/>
      <c r="HN16472" s="341"/>
    </row>
    <row r="16473" spans="220:222" x14ac:dyDescent="0.3">
      <c r="HL16473" s="341"/>
      <c r="HM16473" s="341"/>
      <c r="HN16473" s="341"/>
    </row>
    <row r="16474" spans="220:222" x14ac:dyDescent="0.3">
      <c r="HL16474" s="341"/>
      <c r="HM16474" s="341"/>
      <c r="HN16474" s="341"/>
    </row>
    <row r="16475" spans="220:222" x14ac:dyDescent="0.3">
      <c r="HL16475" s="341"/>
      <c r="HM16475" s="341"/>
      <c r="HN16475" s="341"/>
    </row>
    <row r="16476" spans="220:222" x14ac:dyDescent="0.3">
      <c r="HL16476" s="341"/>
      <c r="HM16476" s="341"/>
      <c r="HN16476" s="341"/>
    </row>
    <row r="16477" spans="220:222" x14ac:dyDescent="0.3">
      <c r="HL16477" s="341"/>
      <c r="HM16477" s="341"/>
      <c r="HN16477" s="341"/>
    </row>
    <row r="16478" spans="220:222" x14ac:dyDescent="0.3">
      <c r="HL16478" s="341"/>
      <c r="HM16478" s="341"/>
      <c r="HN16478" s="341"/>
    </row>
    <row r="16479" spans="220:222" x14ac:dyDescent="0.3">
      <c r="HL16479" s="341"/>
      <c r="HM16479" s="341"/>
      <c r="HN16479" s="341"/>
    </row>
    <row r="16480" spans="220:222" x14ac:dyDescent="0.3">
      <c r="HL16480" s="341"/>
      <c r="HM16480" s="341"/>
      <c r="HN16480" s="341"/>
    </row>
    <row r="16481" spans="220:222" x14ac:dyDescent="0.3">
      <c r="HL16481" s="341"/>
      <c r="HM16481" s="341"/>
      <c r="HN16481" s="341"/>
    </row>
    <row r="16482" spans="220:222" x14ac:dyDescent="0.3">
      <c r="HL16482" s="341"/>
      <c r="HM16482" s="341"/>
      <c r="HN16482" s="341"/>
    </row>
    <row r="16483" spans="220:222" x14ac:dyDescent="0.3">
      <c r="HL16483" s="341"/>
      <c r="HM16483" s="341"/>
      <c r="HN16483" s="341"/>
    </row>
    <row r="16484" spans="220:222" x14ac:dyDescent="0.3">
      <c r="HL16484" s="341"/>
      <c r="HM16484" s="341"/>
      <c r="HN16484" s="341"/>
    </row>
    <row r="16485" spans="220:222" x14ac:dyDescent="0.3">
      <c r="HL16485" s="341"/>
      <c r="HM16485" s="341"/>
      <c r="HN16485" s="341"/>
    </row>
    <row r="16486" spans="220:222" x14ac:dyDescent="0.3">
      <c r="HL16486" s="341"/>
      <c r="HM16486" s="341"/>
      <c r="HN16486" s="341"/>
    </row>
    <row r="16487" spans="220:222" x14ac:dyDescent="0.3">
      <c r="HL16487" s="341"/>
      <c r="HM16487" s="341"/>
      <c r="HN16487" s="341"/>
    </row>
    <row r="16488" spans="220:222" x14ac:dyDescent="0.3">
      <c r="HL16488" s="341"/>
      <c r="HM16488" s="341"/>
      <c r="HN16488" s="341"/>
    </row>
    <row r="16489" spans="220:222" x14ac:dyDescent="0.3">
      <c r="HL16489" s="341"/>
      <c r="HM16489" s="341"/>
      <c r="HN16489" s="341"/>
    </row>
    <row r="16490" spans="220:222" x14ac:dyDescent="0.3">
      <c r="HL16490" s="341"/>
      <c r="HM16490" s="341"/>
      <c r="HN16490" s="341"/>
    </row>
    <row r="16491" spans="220:222" x14ac:dyDescent="0.3">
      <c r="HL16491" s="341"/>
      <c r="HM16491" s="341"/>
      <c r="HN16491" s="341"/>
    </row>
    <row r="16492" spans="220:222" x14ac:dyDescent="0.3">
      <c r="HL16492" s="341"/>
      <c r="HM16492" s="341"/>
      <c r="HN16492" s="341"/>
    </row>
    <row r="16493" spans="220:222" x14ac:dyDescent="0.3">
      <c r="HL16493" s="341"/>
      <c r="HM16493" s="341"/>
      <c r="HN16493" s="341"/>
    </row>
    <row r="16494" spans="220:222" x14ac:dyDescent="0.3">
      <c r="HL16494" s="341"/>
      <c r="HM16494" s="341"/>
      <c r="HN16494" s="341"/>
    </row>
    <row r="16495" spans="220:222" x14ac:dyDescent="0.3">
      <c r="HL16495" s="341"/>
      <c r="HM16495" s="341"/>
      <c r="HN16495" s="341"/>
    </row>
    <row r="16496" spans="220:222" x14ac:dyDescent="0.3">
      <c r="HL16496" s="341"/>
      <c r="HM16496" s="341"/>
      <c r="HN16496" s="341"/>
    </row>
    <row r="16497" spans="220:222" x14ac:dyDescent="0.3">
      <c r="HL16497" s="341"/>
      <c r="HM16497" s="341"/>
      <c r="HN16497" s="341"/>
    </row>
    <row r="16498" spans="220:222" x14ac:dyDescent="0.3">
      <c r="HL16498" s="341"/>
      <c r="HM16498" s="341"/>
      <c r="HN16498" s="341"/>
    </row>
    <row r="16499" spans="220:222" x14ac:dyDescent="0.3">
      <c r="HL16499" s="341"/>
      <c r="HM16499" s="341"/>
      <c r="HN16499" s="341"/>
    </row>
    <row r="16500" spans="220:222" x14ac:dyDescent="0.3">
      <c r="HL16500" s="341"/>
      <c r="HM16500" s="341"/>
      <c r="HN16500" s="341"/>
    </row>
    <row r="16501" spans="220:222" x14ac:dyDescent="0.3">
      <c r="HL16501" s="341"/>
      <c r="HM16501" s="341"/>
      <c r="HN16501" s="341"/>
    </row>
    <row r="16502" spans="220:222" x14ac:dyDescent="0.3">
      <c r="HL16502" s="341"/>
      <c r="HM16502" s="341"/>
      <c r="HN16502" s="341"/>
    </row>
    <row r="16503" spans="220:222" x14ac:dyDescent="0.3">
      <c r="HL16503" s="341"/>
      <c r="HM16503" s="341"/>
      <c r="HN16503" s="341"/>
    </row>
    <row r="16504" spans="220:222" x14ac:dyDescent="0.3">
      <c r="HL16504" s="341"/>
      <c r="HM16504" s="341"/>
      <c r="HN16504" s="341"/>
    </row>
    <row r="16505" spans="220:222" x14ac:dyDescent="0.3">
      <c r="HL16505" s="341"/>
      <c r="HM16505" s="341"/>
      <c r="HN16505" s="341"/>
    </row>
    <row r="16506" spans="220:222" x14ac:dyDescent="0.3">
      <c r="HL16506" s="341"/>
      <c r="HM16506" s="341"/>
      <c r="HN16506" s="341"/>
    </row>
    <row r="16507" spans="220:222" x14ac:dyDescent="0.3">
      <c r="HL16507" s="341"/>
      <c r="HM16507" s="341"/>
      <c r="HN16507" s="341"/>
    </row>
    <row r="16508" spans="220:222" x14ac:dyDescent="0.3">
      <c r="HL16508" s="341"/>
      <c r="HM16508" s="341"/>
      <c r="HN16508" s="341"/>
    </row>
    <row r="16509" spans="220:222" x14ac:dyDescent="0.3">
      <c r="HL16509" s="341"/>
      <c r="HM16509" s="341"/>
      <c r="HN16509" s="341"/>
    </row>
    <row r="16510" spans="220:222" x14ac:dyDescent="0.3">
      <c r="HL16510" s="341"/>
      <c r="HM16510" s="341"/>
      <c r="HN16510" s="341"/>
    </row>
    <row r="16511" spans="220:222" x14ac:dyDescent="0.3">
      <c r="HL16511" s="341"/>
      <c r="HM16511" s="341"/>
      <c r="HN16511" s="341"/>
    </row>
    <row r="16512" spans="220:222" x14ac:dyDescent="0.3">
      <c r="HL16512" s="341"/>
      <c r="HM16512" s="341"/>
      <c r="HN16512" s="341"/>
    </row>
    <row r="16513" spans="220:222" x14ac:dyDescent="0.3">
      <c r="HL16513" s="341"/>
      <c r="HM16513" s="341"/>
      <c r="HN16513" s="341"/>
    </row>
    <row r="16514" spans="220:222" x14ac:dyDescent="0.3">
      <c r="HL16514" s="341"/>
      <c r="HM16514" s="341"/>
      <c r="HN16514" s="341"/>
    </row>
    <row r="16515" spans="220:222" x14ac:dyDescent="0.3">
      <c r="HL16515" s="341"/>
      <c r="HM16515" s="341"/>
      <c r="HN16515" s="341"/>
    </row>
    <row r="16516" spans="220:222" x14ac:dyDescent="0.3">
      <c r="HL16516" s="341"/>
      <c r="HM16516" s="341"/>
      <c r="HN16516" s="341"/>
    </row>
    <row r="16517" spans="220:222" x14ac:dyDescent="0.3">
      <c r="HL16517" s="341"/>
      <c r="HM16517" s="341"/>
      <c r="HN16517" s="341"/>
    </row>
    <row r="16518" spans="220:222" x14ac:dyDescent="0.3">
      <c r="HL16518" s="341"/>
      <c r="HM16518" s="341"/>
      <c r="HN16518" s="341"/>
    </row>
    <row r="16519" spans="220:222" x14ac:dyDescent="0.3">
      <c r="HL16519" s="341"/>
      <c r="HM16519" s="341"/>
      <c r="HN16519" s="341"/>
    </row>
    <row r="16520" spans="220:222" x14ac:dyDescent="0.3">
      <c r="HL16520" s="341"/>
      <c r="HM16520" s="341"/>
      <c r="HN16520" s="341"/>
    </row>
    <row r="16521" spans="220:222" x14ac:dyDescent="0.3">
      <c r="HL16521" s="341"/>
      <c r="HM16521" s="341"/>
      <c r="HN16521" s="341"/>
    </row>
    <row r="16522" spans="220:222" x14ac:dyDescent="0.3">
      <c r="HL16522" s="341"/>
      <c r="HM16522" s="341"/>
      <c r="HN16522" s="341"/>
    </row>
    <row r="16523" spans="220:222" x14ac:dyDescent="0.3">
      <c r="HL16523" s="341"/>
      <c r="HM16523" s="341"/>
      <c r="HN16523" s="341"/>
    </row>
    <row r="16524" spans="220:222" x14ac:dyDescent="0.3">
      <c r="HL16524" s="341"/>
      <c r="HM16524" s="341"/>
      <c r="HN16524" s="341"/>
    </row>
    <row r="16525" spans="220:222" x14ac:dyDescent="0.3">
      <c r="HL16525" s="341"/>
      <c r="HM16525" s="341"/>
      <c r="HN16525" s="341"/>
    </row>
    <row r="16526" spans="220:222" x14ac:dyDescent="0.3">
      <c r="HL16526" s="341"/>
      <c r="HM16526" s="341"/>
      <c r="HN16526" s="341"/>
    </row>
    <row r="16527" spans="220:222" x14ac:dyDescent="0.3">
      <c r="HL16527" s="341"/>
      <c r="HM16527" s="341"/>
      <c r="HN16527" s="341"/>
    </row>
    <row r="16528" spans="220:222" x14ac:dyDescent="0.3">
      <c r="HL16528" s="341"/>
      <c r="HM16528" s="341"/>
      <c r="HN16528" s="341"/>
    </row>
    <row r="16529" spans="220:222" x14ac:dyDescent="0.3">
      <c r="HL16529" s="341"/>
      <c r="HM16529" s="341"/>
      <c r="HN16529" s="341"/>
    </row>
    <row r="16530" spans="220:222" x14ac:dyDescent="0.3">
      <c r="HL16530" s="341"/>
      <c r="HM16530" s="341"/>
      <c r="HN16530" s="341"/>
    </row>
    <row r="16531" spans="220:222" x14ac:dyDescent="0.3">
      <c r="HL16531" s="341"/>
      <c r="HM16531" s="341"/>
      <c r="HN16531" s="341"/>
    </row>
    <row r="16532" spans="220:222" x14ac:dyDescent="0.3">
      <c r="HL16532" s="341"/>
      <c r="HM16532" s="341"/>
      <c r="HN16532" s="341"/>
    </row>
    <row r="16533" spans="220:222" x14ac:dyDescent="0.3">
      <c r="HL16533" s="341"/>
      <c r="HM16533" s="341"/>
      <c r="HN16533" s="341"/>
    </row>
    <row r="16534" spans="220:222" x14ac:dyDescent="0.3">
      <c r="HL16534" s="341"/>
      <c r="HM16534" s="341"/>
      <c r="HN16534" s="341"/>
    </row>
    <row r="16535" spans="220:222" x14ac:dyDescent="0.3">
      <c r="HL16535" s="341"/>
      <c r="HM16535" s="341"/>
      <c r="HN16535" s="341"/>
    </row>
    <row r="16536" spans="220:222" x14ac:dyDescent="0.3">
      <c r="HL16536" s="341"/>
      <c r="HM16536" s="341"/>
      <c r="HN16536" s="341"/>
    </row>
    <row r="16537" spans="220:222" x14ac:dyDescent="0.3">
      <c r="HL16537" s="341"/>
      <c r="HM16537" s="341"/>
      <c r="HN16537" s="341"/>
    </row>
    <row r="16538" spans="220:222" x14ac:dyDescent="0.3">
      <c r="HL16538" s="341"/>
      <c r="HM16538" s="341"/>
      <c r="HN16538" s="341"/>
    </row>
    <row r="16539" spans="220:222" x14ac:dyDescent="0.3">
      <c r="HL16539" s="341"/>
      <c r="HM16539" s="341"/>
      <c r="HN16539" s="341"/>
    </row>
    <row r="16540" spans="220:222" x14ac:dyDescent="0.3">
      <c r="HL16540" s="341"/>
      <c r="HM16540" s="341"/>
      <c r="HN16540" s="341"/>
    </row>
    <row r="16541" spans="220:222" x14ac:dyDescent="0.3">
      <c r="HL16541" s="341"/>
      <c r="HM16541" s="341"/>
      <c r="HN16541" s="341"/>
    </row>
    <row r="16542" spans="220:222" x14ac:dyDescent="0.3">
      <c r="HL16542" s="341"/>
      <c r="HM16542" s="341"/>
      <c r="HN16542" s="341"/>
    </row>
    <row r="16543" spans="220:222" x14ac:dyDescent="0.3">
      <c r="HL16543" s="341"/>
      <c r="HM16543" s="341"/>
      <c r="HN16543" s="341"/>
    </row>
    <row r="16544" spans="220:222" x14ac:dyDescent="0.3">
      <c r="HL16544" s="341"/>
      <c r="HM16544" s="341"/>
      <c r="HN16544" s="341"/>
    </row>
    <row r="16545" spans="220:222" x14ac:dyDescent="0.3">
      <c r="HL16545" s="341"/>
      <c r="HM16545" s="341"/>
      <c r="HN16545" s="341"/>
    </row>
    <row r="16546" spans="220:222" x14ac:dyDescent="0.3">
      <c r="HL16546" s="341"/>
      <c r="HM16546" s="341"/>
      <c r="HN16546" s="341"/>
    </row>
    <row r="16547" spans="220:222" x14ac:dyDescent="0.3">
      <c r="HL16547" s="341"/>
      <c r="HM16547" s="341"/>
      <c r="HN16547" s="341"/>
    </row>
    <row r="16548" spans="220:222" x14ac:dyDescent="0.3">
      <c r="HL16548" s="341"/>
      <c r="HM16548" s="341"/>
      <c r="HN16548" s="341"/>
    </row>
    <row r="16549" spans="220:222" x14ac:dyDescent="0.3">
      <c r="HL16549" s="341"/>
      <c r="HM16549" s="341"/>
      <c r="HN16549" s="341"/>
    </row>
    <row r="16550" spans="220:222" x14ac:dyDescent="0.3">
      <c r="HL16550" s="341"/>
      <c r="HM16550" s="341"/>
      <c r="HN16550" s="341"/>
    </row>
    <row r="16551" spans="220:222" x14ac:dyDescent="0.3">
      <c r="HL16551" s="341"/>
      <c r="HM16551" s="341"/>
      <c r="HN16551" s="341"/>
    </row>
    <row r="16552" spans="220:222" x14ac:dyDescent="0.3">
      <c r="HL16552" s="341"/>
      <c r="HM16552" s="341"/>
      <c r="HN16552" s="341"/>
    </row>
    <row r="16553" spans="220:222" x14ac:dyDescent="0.3">
      <c r="HL16553" s="341"/>
      <c r="HM16553" s="341"/>
      <c r="HN16553" s="341"/>
    </row>
    <row r="16554" spans="220:222" x14ac:dyDescent="0.3">
      <c r="HL16554" s="341"/>
      <c r="HM16554" s="341"/>
      <c r="HN16554" s="341"/>
    </row>
    <row r="16555" spans="220:222" x14ac:dyDescent="0.3">
      <c r="HL16555" s="341"/>
      <c r="HM16555" s="341"/>
      <c r="HN16555" s="341"/>
    </row>
    <row r="16556" spans="220:222" x14ac:dyDescent="0.3">
      <c r="HL16556" s="341"/>
      <c r="HM16556" s="341"/>
      <c r="HN16556" s="341"/>
    </row>
    <row r="16557" spans="220:222" x14ac:dyDescent="0.3">
      <c r="HL16557" s="341"/>
      <c r="HM16557" s="341"/>
      <c r="HN16557" s="341"/>
    </row>
    <row r="16558" spans="220:222" x14ac:dyDescent="0.3">
      <c r="HL16558" s="341"/>
      <c r="HM16558" s="341"/>
      <c r="HN16558" s="341"/>
    </row>
    <row r="16559" spans="220:222" x14ac:dyDescent="0.3">
      <c r="HL16559" s="341"/>
      <c r="HM16559" s="341"/>
      <c r="HN16559" s="341"/>
    </row>
    <row r="16560" spans="220:222" x14ac:dyDescent="0.3">
      <c r="HL16560" s="341"/>
      <c r="HM16560" s="341"/>
      <c r="HN16560" s="341"/>
    </row>
    <row r="16561" spans="220:222" x14ac:dyDescent="0.3">
      <c r="HL16561" s="341"/>
      <c r="HM16561" s="341"/>
      <c r="HN16561" s="341"/>
    </row>
    <row r="16562" spans="220:222" x14ac:dyDescent="0.3">
      <c r="HL16562" s="341"/>
      <c r="HM16562" s="341"/>
      <c r="HN16562" s="341"/>
    </row>
    <row r="16563" spans="220:222" x14ac:dyDescent="0.3">
      <c r="HL16563" s="341"/>
      <c r="HM16563" s="341"/>
      <c r="HN16563" s="341"/>
    </row>
    <row r="16564" spans="220:222" x14ac:dyDescent="0.3">
      <c r="HL16564" s="341"/>
      <c r="HM16564" s="341"/>
      <c r="HN16564" s="341"/>
    </row>
    <row r="16565" spans="220:222" x14ac:dyDescent="0.3">
      <c r="HL16565" s="341"/>
      <c r="HM16565" s="341"/>
      <c r="HN16565" s="341"/>
    </row>
    <row r="16566" spans="220:222" x14ac:dyDescent="0.3">
      <c r="HL16566" s="341"/>
      <c r="HM16566" s="341"/>
      <c r="HN16566" s="341"/>
    </row>
    <row r="16567" spans="220:222" x14ac:dyDescent="0.3">
      <c r="HL16567" s="341"/>
      <c r="HM16567" s="341"/>
      <c r="HN16567" s="341"/>
    </row>
    <row r="16568" spans="220:222" x14ac:dyDescent="0.3">
      <c r="HL16568" s="341"/>
      <c r="HM16568" s="341"/>
      <c r="HN16568" s="341"/>
    </row>
    <row r="16569" spans="220:222" x14ac:dyDescent="0.3">
      <c r="HL16569" s="341"/>
      <c r="HM16569" s="341"/>
      <c r="HN16569" s="341"/>
    </row>
    <row r="16570" spans="220:222" x14ac:dyDescent="0.3">
      <c r="HL16570" s="341"/>
      <c r="HM16570" s="341"/>
      <c r="HN16570" s="341"/>
    </row>
    <row r="16571" spans="220:222" x14ac:dyDescent="0.3">
      <c r="HL16571" s="341"/>
      <c r="HM16571" s="341"/>
      <c r="HN16571" s="341"/>
    </row>
    <row r="16572" spans="220:222" x14ac:dyDescent="0.3">
      <c r="HL16572" s="341"/>
      <c r="HM16572" s="341"/>
      <c r="HN16572" s="341"/>
    </row>
    <row r="16573" spans="220:222" x14ac:dyDescent="0.3">
      <c r="HL16573" s="341"/>
      <c r="HM16573" s="341"/>
      <c r="HN16573" s="341"/>
    </row>
    <row r="16574" spans="220:222" x14ac:dyDescent="0.3">
      <c r="HL16574" s="341"/>
      <c r="HM16574" s="341"/>
      <c r="HN16574" s="341"/>
    </row>
    <row r="16575" spans="220:222" x14ac:dyDescent="0.3">
      <c r="HL16575" s="341"/>
      <c r="HM16575" s="341"/>
      <c r="HN16575" s="341"/>
    </row>
    <row r="16576" spans="220:222" x14ac:dyDescent="0.3">
      <c r="HL16576" s="341"/>
      <c r="HM16576" s="341"/>
      <c r="HN16576" s="341"/>
    </row>
    <row r="16577" spans="220:222" x14ac:dyDescent="0.3">
      <c r="HL16577" s="341"/>
      <c r="HM16577" s="341"/>
      <c r="HN16577" s="341"/>
    </row>
    <row r="16578" spans="220:222" x14ac:dyDescent="0.3">
      <c r="HL16578" s="341"/>
      <c r="HM16578" s="341"/>
      <c r="HN16578" s="341"/>
    </row>
    <row r="16579" spans="220:222" x14ac:dyDescent="0.3">
      <c r="HL16579" s="341"/>
      <c r="HM16579" s="341"/>
      <c r="HN16579" s="341"/>
    </row>
    <row r="16580" spans="220:222" x14ac:dyDescent="0.3">
      <c r="HL16580" s="341"/>
      <c r="HM16580" s="341"/>
      <c r="HN16580" s="341"/>
    </row>
    <row r="16581" spans="220:222" x14ac:dyDescent="0.3">
      <c r="HL16581" s="341"/>
      <c r="HM16581" s="341"/>
      <c r="HN16581" s="341"/>
    </row>
    <row r="16582" spans="220:222" x14ac:dyDescent="0.3">
      <c r="HL16582" s="341"/>
      <c r="HM16582" s="341"/>
      <c r="HN16582" s="341"/>
    </row>
    <row r="16583" spans="220:222" x14ac:dyDescent="0.3">
      <c r="HL16583" s="341"/>
      <c r="HM16583" s="341"/>
      <c r="HN16583" s="341"/>
    </row>
    <row r="16584" spans="220:222" x14ac:dyDescent="0.3">
      <c r="HL16584" s="341"/>
      <c r="HM16584" s="341"/>
      <c r="HN16584" s="341"/>
    </row>
    <row r="16585" spans="220:222" x14ac:dyDescent="0.3">
      <c r="HL16585" s="341"/>
      <c r="HM16585" s="341"/>
      <c r="HN16585" s="341"/>
    </row>
    <row r="16586" spans="220:222" x14ac:dyDescent="0.3">
      <c r="HL16586" s="341"/>
      <c r="HM16586" s="341"/>
      <c r="HN16586" s="341"/>
    </row>
    <row r="16587" spans="220:222" x14ac:dyDescent="0.3">
      <c r="HL16587" s="341"/>
      <c r="HM16587" s="341"/>
      <c r="HN16587" s="341"/>
    </row>
    <row r="16588" spans="220:222" x14ac:dyDescent="0.3">
      <c r="HL16588" s="341"/>
      <c r="HM16588" s="341"/>
      <c r="HN16588" s="341"/>
    </row>
    <row r="16589" spans="220:222" x14ac:dyDescent="0.3">
      <c r="HL16589" s="341"/>
      <c r="HM16589" s="341"/>
      <c r="HN16589" s="341"/>
    </row>
    <row r="16590" spans="220:222" x14ac:dyDescent="0.3">
      <c r="HL16590" s="341"/>
      <c r="HM16590" s="341"/>
      <c r="HN16590" s="341"/>
    </row>
    <row r="16591" spans="220:222" x14ac:dyDescent="0.3">
      <c r="HL16591" s="341"/>
      <c r="HM16591" s="341"/>
      <c r="HN16591" s="341"/>
    </row>
    <row r="16592" spans="220:222" x14ac:dyDescent="0.3">
      <c r="HL16592" s="341"/>
      <c r="HM16592" s="341"/>
      <c r="HN16592" s="341"/>
    </row>
    <row r="16593" spans="220:222" x14ac:dyDescent="0.3">
      <c r="HL16593" s="341"/>
      <c r="HM16593" s="341"/>
      <c r="HN16593" s="341"/>
    </row>
    <row r="16594" spans="220:222" x14ac:dyDescent="0.3">
      <c r="HL16594" s="341"/>
      <c r="HM16594" s="341"/>
      <c r="HN16594" s="341"/>
    </row>
    <row r="16595" spans="220:222" x14ac:dyDescent="0.3">
      <c r="HL16595" s="341"/>
      <c r="HM16595" s="341"/>
      <c r="HN16595" s="341"/>
    </row>
    <row r="16596" spans="220:222" x14ac:dyDescent="0.3">
      <c r="HL16596" s="341"/>
      <c r="HM16596" s="341"/>
      <c r="HN16596" s="341"/>
    </row>
    <row r="16597" spans="220:222" x14ac:dyDescent="0.3">
      <c r="HL16597" s="341"/>
      <c r="HM16597" s="341"/>
      <c r="HN16597" s="341"/>
    </row>
    <row r="16598" spans="220:222" x14ac:dyDescent="0.3">
      <c r="HL16598" s="341"/>
      <c r="HM16598" s="341"/>
      <c r="HN16598" s="341"/>
    </row>
    <row r="16599" spans="220:222" x14ac:dyDescent="0.3">
      <c r="HL16599" s="341"/>
      <c r="HM16599" s="341"/>
      <c r="HN16599" s="341"/>
    </row>
    <row r="16600" spans="220:222" x14ac:dyDescent="0.3">
      <c r="HL16600" s="341"/>
      <c r="HM16600" s="341"/>
      <c r="HN16600" s="341"/>
    </row>
    <row r="16601" spans="220:222" x14ac:dyDescent="0.3">
      <c r="HL16601" s="341"/>
      <c r="HM16601" s="341"/>
      <c r="HN16601" s="341"/>
    </row>
    <row r="16602" spans="220:222" x14ac:dyDescent="0.3">
      <c r="HL16602" s="341"/>
      <c r="HM16602" s="341"/>
      <c r="HN16602" s="341"/>
    </row>
    <row r="16603" spans="220:222" x14ac:dyDescent="0.3">
      <c r="HL16603" s="341"/>
      <c r="HM16603" s="341"/>
      <c r="HN16603" s="341"/>
    </row>
    <row r="16604" spans="220:222" x14ac:dyDescent="0.3">
      <c r="HL16604" s="341"/>
      <c r="HM16604" s="341"/>
      <c r="HN16604" s="341"/>
    </row>
    <row r="16605" spans="220:222" x14ac:dyDescent="0.3">
      <c r="HL16605" s="341"/>
      <c r="HM16605" s="341"/>
      <c r="HN16605" s="341"/>
    </row>
    <row r="16606" spans="220:222" x14ac:dyDescent="0.3">
      <c r="HL16606" s="341"/>
      <c r="HM16606" s="341"/>
      <c r="HN16606" s="341"/>
    </row>
    <row r="16607" spans="220:222" x14ac:dyDescent="0.3">
      <c r="HL16607" s="341"/>
      <c r="HM16607" s="341"/>
      <c r="HN16607" s="341"/>
    </row>
    <row r="16608" spans="220:222" x14ac:dyDescent="0.3">
      <c r="HL16608" s="341"/>
      <c r="HM16608" s="341"/>
      <c r="HN16608" s="341"/>
    </row>
    <row r="16609" spans="220:222" x14ac:dyDescent="0.3">
      <c r="HL16609" s="341"/>
      <c r="HM16609" s="341"/>
      <c r="HN16609" s="341"/>
    </row>
    <row r="16610" spans="220:222" x14ac:dyDescent="0.3">
      <c r="HL16610" s="341"/>
      <c r="HM16610" s="341"/>
      <c r="HN16610" s="341"/>
    </row>
    <row r="16611" spans="220:222" x14ac:dyDescent="0.3">
      <c r="HL16611" s="341"/>
      <c r="HM16611" s="341"/>
      <c r="HN16611" s="341"/>
    </row>
    <row r="16612" spans="220:222" x14ac:dyDescent="0.3">
      <c r="HL16612" s="341"/>
      <c r="HM16612" s="341"/>
      <c r="HN16612" s="341"/>
    </row>
    <row r="16613" spans="220:222" x14ac:dyDescent="0.3">
      <c r="HL16613" s="341"/>
      <c r="HM16613" s="341"/>
      <c r="HN16613" s="341"/>
    </row>
    <row r="16614" spans="220:222" x14ac:dyDescent="0.3">
      <c r="HL16614" s="341"/>
      <c r="HM16614" s="341"/>
      <c r="HN16614" s="341"/>
    </row>
    <row r="16615" spans="220:222" x14ac:dyDescent="0.3">
      <c r="HL16615" s="341"/>
      <c r="HM16615" s="341"/>
      <c r="HN16615" s="341"/>
    </row>
    <row r="16616" spans="220:222" x14ac:dyDescent="0.3">
      <c r="HL16616" s="341"/>
      <c r="HM16616" s="341"/>
      <c r="HN16616" s="341"/>
    </row>
    <row r="16617" spans="220:222" x14ac:dyDescent="0.3">
      <c r="HL16617" s="341"/>
      <c r="HM16617" s="341"/>
      <c r="HN16617" s="341"/>
    </row>
    <row r="16618" spans="220:222" x14ac:dyDescent="0.3">
      <c r="HL16618" s="341"/>
      <c r="HM16618" s="341"/>
      <c r="HN16618" s="341"/>
    </row>
    <row r="16619" spans="220:222" x14ac:dyDescent="0.3">
      <c r="HL16619" s="341"/>
      <c r="HM16619" s="341"/>
      <c r="HN16619" s="341"/>
    </row>
    <row r="16620" spans="220:222" x14ac:dyDescent="0.3">
      <c r="HL16620" s="341"/>
      <c r="HM16620" s="341"/>
      <c r="HN16620" s="341"/>
    </row>
    <row r="16621" spans="220:222" x14ac:dyDescent="0.3">
      <c r="HL16621" s="341"/>
      <c r="HM16621" s="341"/>
      <c r="HN16621" s="341"/>
    </row>
    <row r="16622" spans="220:222" x14ac:dyDescent="0.3">
      <c r="HL16622" s="341"/>
      <c r="HM16622" s="341"/>
      <c r="HN16622" s="341"/>
    </row>
    <row r="16623" spans="220:222" x14ac:dyDescent="0.3">
      <c r="HL16623" s="341"/>
      <c r="HM16623" s="341"/>
      <c r="HN16623" s="341"/>
    </row>
    <row r="16624" spans="220:222" x14ac:dyDescent="0.3">
      <c r="HL16624" s="341"/>
      <c r="HM16624" s="341"/>
      <c r="HN16624" s="341"/>
    </row>
    <row r="16625" spans="220:222" x14ac:dyDescent="0.3">
      <c r="HL16625" s="341"/>
      <c r="HM16625" s="341"/>
      <c r="HN16625" s="341"/>
    </row>
    <row r="16626" spans="220:222" x14ac:dyDescent="0.3">
      <c r="HL16626" s="341"/>
      <c r="HM16626" s="341"/>
      <c r="HN16626" s="341"/>
    </row>
    <row r="16627" spans="220:222" x14ac:dyDescent="0.3">
      <c r="HL16627" s="341"/>
      <c r="HM16627" s="341"/>
      <c r="HN16627" s="341"/>
    </row>
    <row r="16628" spans="220:222" x14ac:dyDescent="0.3">
      <c r="HL16628" s="341"/>
      <c r="HM16628" s="341"/>
      <c r="HN16628" s="341"/>
    </row>
    <row r="16629" spans="220:222" x14ac:dyDescent="0.3">
      <c r="HL16629" s="341"/>
      <c r="HM16629" s="341"/>
      <c r="HN16629" s="341"/>
    </row>
    <row r="16630" spans="220:222" x14ac:dyDescent="0.3">
      <c r="HL16630" s="341"/>
      <c r="HM16630" s="341"/>
      <c r="HN16630" s="341"/>
    </row>
    <row r="16631" spans="220:222" x14ac:dyDescent="0.3">
      <c r="HL16631" s="341"/>
      <c r="HM16631" s="341"/>
      <c r="HN16631" s="341"/>
    </row>
    <row r="16632" spans="220:222" x14ac:dyDescent="0.3">
      <c r="HL16632" s="341"/>
      <c r="HM16632" s="341"/>
      <c r="HN16632" s="341"/>
    </row>
    <row r="16633" spans="220:222" x14ac:dyDescent="0.3">
      <c r="HL16633" s="341"/>
      <c r="HM16633" s="341"/>
      <c r="HN16633" s="341"/>
    </row>
    <row r="16634" spans="220:222" x14ac:dyDescent="0.3">
      <c r="HL16634" s="341"/>
      <c r="HM16634" s="341"/>
      <c r="HN16634" s="341"/>
    </row>
    <row r="16635" spans="220:222" x14ac:dyDescent="0.3">
      <c r="HL16635" s="341"/>
      <c r="HM16635" s="341"/>
      <c r="HN16635" s="341"/>
    </row>
    <row r="16636" spans="220:222" x14ac:dyDescent="0.3">
      <c r="HL16636" s="341"/>
      <c r="HM16636" s="341"/>
      <c r="HN16636" s="341"/>
    </row>
    <row r="16637" spans="220:222" x14ac:dyDescent="0.3">
      <c r="HL16637" s="341"/>
      <c r="HM16637" s="341"/>
      <c r="HN16637" s="341"/>
    </row>
    <row r="16638" spans="220:222" x14ac:dyDescent="0.3">
      <c r="HL16638" s="341"/>
      <c r="HM16638" s="341"/>
      <c r="HN16638" s="341"/>
    </row>
    <row r="16639" spans="220:222" x14ac:dyDescent="0.3">
      <c r="HL16639" s="341"/>
      <c r="HM16639" s="341"/>
      <c r="HN16639" s="341"/>
    </row>
    <row r="16640" spans="220:222" x14ac:dyDescent="0.3">
      <c r="HL16640" s="341"/>
      <c r="HM16640" s="341"/>
      <c r="HN16640" s="341"/>
    </row>
    <row r="16641" spans="220:222" x14ac:dyDescent="0.3">
      <c r="HL16641" s="341"/>
      <c r="HM16641" s="341"/>
      <c r="HN16641" s="341"/>
    </row>
    <row r="16642" spans="220:222" x14ac:dyDescent="0.3">
      <c r="HL16642" s="341"/>
      <c r="HM16642" s="341"/>
      <c r="HN16642" s="341"/>
    </row>
    <row r="16643" spans="220:222" x14ac:dyDescent="0.3">
      <c r="HL16643" s="341"/>
      <c r="HM16643" s="341"/>
      <c r="HN16643" s="341"/>
    </row>
    <row r="16644" spans="220:222" x14ac:dyDescent="0.3">
      <c r="HL16644" s="341"/>
      <c r="HM16644" s="341"/>
      <c r="HN16644" s="341"/>
    </row>
    <row r="16645" spans="220:222" x14ac:dyDescent="0.3">
      <c r="HL16645" s="341"/>
      <c r="HM16645" s="341"/>
      <c r="HN16645" s="341"/>
    </row>
    <row r="16646" spans="220:222" x14ac:dyDescent="0.3">
      <c r="HL16646" s="341"/>
      <c r="HM16646" s="341"/>
      <c r="HN16646" s="341"/>
    </row>
    <row r="16647" spans="220:222" x14ac:dyDescent="0.3">
      <c r="HL16647" s="341"/>
      <c r="HM16647" s="341"/>
      <c r="HN16647" s="341"/>
    </row>
    <row r="16648" spans="220:222" x14ac:dyDescent="0.3">
      <c r="HL16648" s="341"/>
      <c r="HM16648" s="341"/>
      <c r="HN16648" s="341"/>
    </row>
    <row r="16649" spans="220:222" x14ac:dyDescent="0.3">
      <c r="HL16649" s="341"/>
      <c r="HM16649" s="341"/>
      <c r="HN16649" s="341"/>
    </row>
    <row r="16650" spans="220:222" x14ac:dyDescent="0.3">
      <c r="HL16650" s="341"/>
      <c r="HM16650" s="341"/>
      <c r="HN16650" s="341"/>
    </row>
    <row r="16651" spans="220:222" x14ac:dyDescent="0.3">
      <c r="HL16651" s="341"/>
      <c r="HM16651" s="341"/>
      <c r="HN16651" s="341"/>
    </row>
    <row r="16652" spans="220:222" x14ac:dyDescent="0.3">
      <c r="HL16652" s="341"/>
      <c r="HM16652" s="341"/>
      <c r="HN16652" s="341"/>
    </row>
    <row r="16653" spans="220:222" x14ac:dyDescent="0.3">
      <c r="HL16653" s="341"/>
      <c r="HM16653" s="341"/>
      <c r="HN16653" s="341"/>
    </row>
    <row r="16654" spans="220:222" x14ac:dyDescent="0.3">
      <c r="HL16654" s="341"/>
      <c r="HM16654" s="341"/>
      <c r="HN16654" s="341"/>
    </row>
    <row r="16655" spans="220:222" x14ac:dyDescent="0.3">
      <c r="HL16655" s="341"/>
      <c r="HM16655" s="341"/>
      <c r="HN16655" s="341"/>
    </row>
    <row r="16656" spans="220:222" x14ac:dyDescent="0.3">
      <c r="HL16656" s="341"/>
      <c r="HM16656" s="341"/>
      <c r="HN16656" s="341"/>
    </row>
    <row r="16657" spans="220:222" x14ac:dyDescent="0.3">
      <c r="HL16657" s="341"/>
      <c r="HM16657" s="341"/>
      <c r="HN16657" s="341"/>
    </row>
    <row r="16658" spans="220:222" x14ac:dyDescent="0.3">
      <c r="HL16658" s="341"/>
      <c r="HM16658" s="341"/>
      <c r="HN16658" s="341"/>
    </row>
    <row r="16659" spans="220:222" x14ac:dyDescent="0.3">
      <c r="HL16659" s="341"/>
      <c r="HM16659" s="341"/>
      <c r="HN16659" s="341"/>
    </row>
    <row r="16660" spans="220:222" x14ac:dyDescent="0.3">
      <c r="HL16660" s="341"/>
      <c r="HM16660" s="341"/>
      <c r="HN16660" s="341"/>
    </row>
    <row r="16661" spans="220:222" x14ac:dyDescent="0.3">
      <c r="HL16661" s="341"/>
      <c r="HM16661" s="341"/>
      <c r="HN16661" s="341"/>
    </row>
    <row r="16662" spans="220:222" x14ac:dyDescent="0.3">
      <c r="HL16662" s="341"/>
      <c r="HM16662" s="341"/>
      <c r="HN16662" s="341"/>
    </row>
    <row r="16663" spans="220:222" x14ac:dyDescent="0.3">
      <c r="HL16663" s="341"/>
      <c r="HM16663" s="341"/>
      <c r="HN16663" s="341"/>
    </row>
    <row r="16664" spans="220:222" x14ac:dyDescent="0.3">
      <c r="HL16664" s="341"/>
      <c r="HM16664" s="341"/>
      <c r="HN16664" s="341"/>
    </row>
    <row r="16665" spans="220:222" x14ac:dyDescent="0.3">
      <c r="HL16665" s="341"/>
      <c r="HM16665" s="341"/>
      <c r="HN16665" s="341"/>
    </row>
    <row r="16666" spans="220:222" x14ac:dyDescent="0.3">
      <c r="HL16666" s="341"/>
      <c r="HM16666" s="341"/>
      <c r="HN16666" s="341"/>
    </row>
    <row r="16667" spans="220:222" x14ac:dyDescent="0.3">
      <c r="HL16667" s="341"/>
      <c r="HM16667" s="341"/>
      <c r="HN16667" s="341"/>
    </row>
    <row r="16668" spans="220:222" x14ac:dyDescent="0.3">
      <c r="HL16668" s="341"/>
      <c r="HM16668" s="341"/>
      <c r="HN16668" s="341"/>
    </row>
    <row r="16669" spans="220:222" x14ac:dyDescent="0.3">
      <c r="HL16669" s="341"/>
      <c r="HM16669" s="341"/>
      <c r="HN16669" s="341"/>
    </row>
    <row r="16670" spans="220:222" x14ac:dyDescent="0.3">
      <c r="HL16670" s="341"/>
      <c r="HM16670" s="341"/>
      <c r="HN16670" s="341"/>
    </row>
    <row r="16671" spans="220:222" x14ac:dyDescent="0.3">
      <c r="HL16671" s="341"/>
      <c r="HM16671" s="341"/>
      <c r="HN16671" s="341"/>
    </row>
    <row r="16672" spans="220:222" x14ac:dyDescent="0.3">
      <c r="HL16672" s="341"/>
      <c r="HM16672" s="341"/>
      <c r="HN16672" s="341"/>
    </row>
    <row r="16673" spans="220:222" x14ac:dyDescent="0.3">
      <c r="HL16673" s="341"/>
      <c r="HM16673" s="341"/>
      <c r="HN16673" s="341"/>
    </row>
    <row r="16674" spans="220:222" x14ac:dyDescent="0.3">
      <c r="HL16674" s="341"/>
      <c r="HM16674" s="341"/>
      <c r="HN16674" s="341"/>
    </row>
    <row r="16675" spans="220:222" x14ac:dyDescent="0.3">
      <c r="HL16675" s="341"/>
      <c r="HM16675" s="341"/>
      <c r="HN16675" s="341"/>
    </row>
    <row r="16676" spans="220:222" x14ac:dyDescent="0.3">
      <c r="HL16676" s="341"/>
      <c r="HM16676" s="341"/>
      <c r="HN16676" s="341"/>
    </row>
    <row r="16677" spans="220:222" x14ac:dyDescent="0.3">
      <c r="HL16677" s="341"/>
      <c r="HM16677" s="341"/>
      <c r="HN16677" s="341"/>
    </row>
    <row r="16678" spans="220:222" x14ac:dyDescent="0.3">
      <c r="HL16678" s="341"/>
      <c r="HM16678" s="341"/>
      <c r="HN16678" s="341"/>
    </row>
    <row r="16679" spans="220:222" x14ac:dyDescent="0.3">
      <c r="HL16679" s="341"/>
      <c r="HM16679" s="341"/>
      <c r="HN16679" s="341"/>
    </row>
    <row r="16680" spans="220:222" x14ac:dyDescent="0.3">
      <c r="HL16680" s="341"/>
      <c r="HM16680" s="341"/>
      <c r="HN16680" s="341"/>
    </row>
    <row r="16681" spans="220:222" x14ac:dyDescent="0.3">
      <c r="HL16681" s="341"/>
      <c r="HM16681" s="341"/>
      <c r="HN16681" s="341"/>
    </row>
    <row r="16682" spans="220:222" x14ac:dyDescent="0.3">
      <c r="HL16682" s="341"/>
      <c r="HM16682" s="341"/>
      <c r="HN16682" s="341"/>
    </row>
    <row r="16683" spans="220:222" x14ac:dyDescent="0.3">
      <c r="HL16683" s="341"/>
      <c r="HM16683" s="341"/>
      <c r="HN16683" s="341"/>
    </row>
    <row r="16684" spans="220:222" x14ac:dyDescent="0.3">
      <c r="HL16684" s="341"/>
      <c r="HM16684" s="341"/>
      <c r="HN16684" s="341"/>
    </row>
    <row r="16685" spans="220:222" x14ac:dyDescent="0.3">
      <c r="HL16685" s="341"/>
      <c r="HM16685" s="341"/>
      <c r="HN16685" s="341"/>
    </row>
    <row r="16686" spans="220:222" x14ac:dyDescent="0.3">
      <c r="HL16686" s="341"/>
      <c r="HM16686" s="341"/>
      <c r="HN16686" s="341"/>
    </row>
    <row r="16687" spans="220:222" x14ac:dyDescent="0.3">
      <c r="HL16687" s="341"/>
      <c r="HM16687" s="341"/>
      <c r="HN16687" s="341"/>
    </row>
    <row r="16688" spans="220:222" x14ac:dyDescent="0.3">
      <c r="HL16688" s="341"/>
      <c r="HM16688" s="341"/>
      <c r="HN16688" s="341"/>
    </row>
    <row r="16689" spans="220:222" x14ac:dyDescent="0.3">
      <c r="HL16689" s="341"/>
      <c r="HM16689" s="341"/>
      <c r="HN16689" s="341"/>
    </row>
    <row r="16690" spans="220:222" x14ac:dyDescent="0.3">
      <c r="HL16690" s="341"/>
      <c r="HM16690" s="341"/>
      <c r="HN16690" s="341"/>
    </row>
    <row r="16691" spans="220:222" x14ac:dyDescent="0.3">
      <c r="HL16691" s="341"/>
      <c r="HM16691" s="341"/>
      <c r="HN16691" s="341"/>
    </row>
    <row r="16692" spans="220:222" x14ac:dyDescent="0.3">
      <c r="HL16692" s="341"/>
      <c r="HM16692" s="341"/>
      <c r="HN16692" s="341"/>
    </row>
    <row r="16693" spans="220:222" x14ac:dyDescent="0.3">
      <c r="HL16693" s="341"/>
      <c r="HM16693" s="341"/>
      <c r="HN16693" s="341"/>
    </row>
    <row r="16694" spans="220:222" x14ac:dyDescent="0.3">
      <c r="HL16694" s="341"/>
      <c r="HM16694" s="341"/>
      <c r="HN16694" s="341"/>
    </row>
    <row r="16695" spans="220:222" x14ac:dyDescent="0.3">
      <c r="HL16695" s="341"/>
      <c r="HM16695" s="341"/>
      <c r="HN16695" s="341"/>
    </row>
    <row r="16696" spans="220:222" x14ac:dyDescent="0.3">
      <c r="HL16696" s="341"/>
      <c r="HM16696" s="341"/>
      <c r="HN16696" s="341"/>
    </row>
    <row r="16697" spans="220:222" x14ac:dyDescent="0.3">
      <c r="HL16697" s="341"/>
      <c r="HM16697" s="341"/>
      <c r="HN16697" s="341"/>
    </row>
    <row r="16698" spans="220:222" x14ac:dyDescent="0.3">
      <c r="HL16698" s="341"/>
      <c r="HM16698" s="341"/>
      <c r="HN16698" s="341"/>
    </row>
    <row r="16699" spans="220:222" x14ac:dyDescent="0.3">
      <c r="HL16699" s="341"/>
      <c r="HM16699" s="341"/>
      <c r="HN16699" s="341"/>
    </row>
    <row r="16700" spans="220:222" x14ac:dyDescent="0.3">
      <c r="HL16700" s="341"/>
      <c r="HM16700" s="341"/>
      <c r="HN16700" s="341"/>
    </row>
    <row r="16701" spans="220:222" x14ac:dyDescent="0.3">
      <c r="HL16701" s="341"/>
      <c r="HM16701" s="341"/>
      <c r="HN16701" s="341"/>
    </row>
    <row r="16702" spans="220:222" x14ac:dyDescent="0.3">
      <c r="HL16702" s="341"/>
      <c r="HM16702" s="341"/>
      <c r="HN16702" s="341"/>
    </row>
    <row r="16703" spans="220:222" x14ac:dyDescent="0.3">
      <c r="HL16703" s="341"/>
      <c r="HM16703" s="341"/>
      <c r="HN16703" s="341"/>
    </row>
    <row r="16704" spans="220:222" x14ac:dyDescent="0.3">
      <c r="HL16704" s="341"/>
      <c r="HM16704" s="341"/>
      <c r="HN16704" s="341"/>
    </row>
    <row r="16705" spans="220:222" x14ac:dyDescent="0.3">
      <c r="HL16705" s="341"/>
      <c r="HM16705" s="341"/>
      <c r="HN16705" s="341"/>
    </row>
    <row r="16706" spans="220:222" x14ac:dyDescent="0.3">
      <c r="HL16706" s="341"/>
      <c r="HM16706" s="341"/>
      <c r="HN16706" s="341"/>
    </row>
    <row r="16707" spans="220:222" x14ac:dyDescent="0.3">
      <c r="HL16707" s="341"/>
      <c r="HM16707" s="341"/>
      <c r="HN16707" s="341"/>
    </row>
    <row r="16708" spans="220:222" x14ac:dyDescent="0.3">
      <c r="HL16708" s="341"/>
      <c r="HM16708" s="341"/>
      <c r="HN16708" s="341"/>
    </row>
    <row r="16709" spans="220:222" x14ac:dyDescent="0.3">
      <c r="HL16709" s="341"/>
      <c r="HM16709" s="341"/>
      <c r="HN16709" s="341"/>
    </row>
    <row r="16710" spans="220:222" x14ac:dyDescent="0.3">
      <c r="HL16710" s="341"/>
      <c r="HM16710" s="341"/>
      <c r="HN16710" s="341"/>
    </row>
    <row r="16711" spans="220:222" x14ac:dyDescent="0.3">
      <c r="HL16711" s="341"/>
      <c r="HM16711" s="341"/>
      <c r="HN16711" s="341"/>
    </row>
    <row r="16712" spans="220:222" x14ac:dyDescent="0.3">
      <c r="HL16712" s="341"/>
      <c r="HM16712" s="341"/>
      <c r="HN16712" s="341"/>
    </row>
    <row r="16713" spans="220:222" x14ac:dyDescent="0.3">
      <c r="HL16713" s="341"/>
      <c r="HM16713" s="341"/>
      <c r="HN16713" s="341"/>
    </row>
    <row r="16714" spans="220:222" x14ac:dyDescent="0.3">
      <c r="HL16714" s="341"/>
      <c r="HM16714" s="341"/>
      <c r="HN16714" s="341"/>
    </row>
    <row r="16715" spans="220:222" x14ac:dyDescent="0.3">
      <c r="HL16715" s="341"/>
      <c r="HM16715" s="341"/>
      <c r="HN16715" s="341"/>
    </row>
    <row r="16716" spans="220:222" x14ac:dyDescent="0.3">
      <c r="HL16716" s="341"/>
      <c r="HM16716" s="341"/>
      <c r="HN16716" s="341"/>
    </row>
    <row r="16717" spans="220:222" x14ac:dyDescent="0.3">
      <c r="HL16717" s="341"/>
      <c r="HM16717" s="341"/>
      <c r="HN16717" s="341"/>
    </row>
    <row r="16718" spans="220:222" x14ac:dyDescent="0.3">
      <c r="HL16718" s="341"/>
      <c r="HM16718" s="341"/>
      <c r="HN16718" s="341"/>
    </row>
    <row r="16719" spans="220:222" x14ac:dyDescent="0.3">
      <c r="HL16719" s="341"/>
      <c r="HM16719" s="341"/>
      <c r="HN16719" s="341"/>
    </row>
    <row r="16720" spans="220:222" x14ac:dyDescent="0.3">
      <c r="HL16720" s="341"/>
      <c r="HM16720" s="341"/>
      <c r="HN16720" s="341"/>
    </row>
    <row r="16721" spans="220:222" x14ac:dyDescent="0.3">
      <c r="HL16721" s="341"/>
      <c r="HM16721" s="341"/>
      <c r="HN16721" s="341"/>
    </row>
    <row r="16722" spans="220:222" x14ac:dyDescent="0.3">
      <c r="HL16722" s="341"/>
      <c r="HM16722" s="341"/>
      <c r="HN16722" s="341"/>
    </row>
    <row r="16723" spans="220:222" x14ac:dyDescent="0.3">
      <c r="HL16723" s="341"/>
      <c r="HM16723" s="341"/>
      <c r="HN16723" s="341"/>
    </row>
    <row r="16724" spans="220:222" x14ac:dyDescent="0.3">
      <c r="HL16724" s="341"/>
      <c r="HM16724" s="341"/>
      <c r="HN16724" s="341"/>
    </row>
    <row r="16725" spans="220:222" x14ac:dyDescent="0.3">
      <c r="HL16725" s="341"/>
      <c r="HM16725" s="341"/>
      <c r="HN16725" s="341"/>
    </row>
    <row r="16726" spans="220:222" x14ac:dyDescent="0.3">
      <c r="HL16726" s="341"/>
      <c r="HM16726" s="341"/>
      <c r="HN16726" s="341"/>
    </row>
    <row r="16727" spans="220:222" x14ac:dyDescent="0.3">
      <c r="HL16727" s="341"/>
      <c r="HM16727" s="341"/>
      <c r="HN16727" s="341"/>
    </row>
    <row r="16728" spans="220:222" x14ac:dyDescent="0.3">
      <c r="HL16728" s="341"/>
      <c r="HM16728" s="341"/>
      <c r="HN16728" s="341"/>
    </row>
    <row r="16729" spans="220:222" x14ac:dyDescent="0.3">
      <c r="HL16729" s="341"/>
      <c r="HM16729" s="341"/>
      <c r="HN16729" s="341"/>
    </row>
    <row r="16730" spans="220:222" x14ac:dyDescent="0.3">
      <c r="HL16730" s="341"/>
      <c r="HM16730" s="341"/>
      <c r="HN16730" s="341"/>
    </row>
    <row r="16731" spans="220:222" x14ac:dyDescent="0.3">
      <c r="HL16731" s="341"/>
      <c r="HM16731" s="341"/>
      <c r="HN16731" s="341"/>
    </row>
    <row r="16732" spans="220:222" x14ac:dyDescent="0.3">
      <c r="HL16732" s="341"/>
      <c r="HM16732" s="341"/>
      <c r="HN16732" s="341"/>
    </row>
    <row r="16733" spans="220:222" x14ac:dyDescent="0.3">
      <c r="HL16733" s="341"/>
      <c r="HM16733" s="341"/>
      <c r="HN16733" s="341"/>
    </row>
    <row r="16734" spans="220:222" x14ac:dyDescent="0.3">
      <c r="HL16734" s="341"/>
      <c r="HM16734" s="341"/>
      <c r="HN16734" s="341"/>
    </row>
    <row r="16735" spans="220:222" x14ac:dyDescent="0.3">
      <c r="HL16735" s="341"/>
      <c r="HM16735" s="341"/>
      <c r="HN16735" s="341"/>
    </row>
    <row r="16736" spans="220:222" x14ac:dyDescent="0.3">
      <c r="HL16736" s="341"/>
      <c r="HM16736" s="341"/>
      <c r="HN16736" s="341"/>
    </row>
    <row r="16737" spans="220:222" x14ac:dyDescent="0.3">
      <c r="HL16737" s="341"/>
      <c r="HM16737" s="341"/>
      <c r="HN16737" s="341"/>
    </row>
    <row r="16738" spans="220:222" x14ac:dyDescent="0.3">
      <c r="HL16738" s="341"/>
      <c r="HM16738" s="341"/>
      <c r="HN16738" s="341"/>
    </row>
    <row r="16739" spans="220:222" x14ac:dyDescent="0.3">
      <c r="HL16739" s="341"/>
      <c r="HM16739" s="341"/>
      <c r="HN16739" s="341"/>
    </row>
    <row r="16740" spans="220:222" x14ac:dyDescent="0.3">
      <c r="HL16740" s="341"/>
      <c r="HM16740" s="341"/>
      <c r="HN16740" s="341"/>
    </row>
    <row r="16741" spans="220:222" x14ac:dyDescent="0.3">
      <c r="HL16741" s="341"/>
      <c r="HM16741" s="341"/>
      <c r="HN16741" s="341"/>
    </row>
    <row r="16742" spans="220:222" x14ac:dyDescent="0.3">
      <c r="HL16742" s="341"/>
      <c r="HM16742" s="341"/>
      <c r="HN16742" s="341"/>
    </row>
    <row r="16743" spans="220:222" x14ac:dyDescent="0.3">
      <c r="HL16743" s="341"/>
      <c r="HM16743" s="341"/>
      <c r="HN16743" s="341"/>
    </row>
    <row r="16744" spans="220:222" x14ac:dyDescent="0.3">
      <c r="HL16744" s="341"/>
      <c r="HM16744" s="341"/>
      <c r="HN16744" s="341"/>
    </row>
    <row r="16745" spans="220:222" x14ac:dyDescent="0.3">
      <c r="HL16745" s="341"/>
      <c r="HM16745" s="341"/>
      <c r="HN16745" s="341"/>
    </row>
    <row r="16746" spans="220:222" x14ac:dyDescent="0.3">
      <c r="HL16746" s="341"/>
      <c r="HM16746" s="341"/>
      <c r="HN16746" s="341"/>
    </row>
    <row r="16747" spans="220:222" x14ac:dyDescent="0.3">
      <c r="HL16747" s="341"/>
      <c r="HM16747" s="341"/>
      <c r="HN16747" s="341"/>
    </row>
    <row r="16748" spans="220:222" x14ac:dyDescent="0.3">
      <c r="HL16748" s="341"/>
      <c r="HM16748" s="341"/>
      <c r="HN16748" s="341"/>
    </row>
    <row r="16749" spans="220:222" x14ac:dyDescent="0.3">
      <c r="HL16749" s="341"/>
      <c r="HM16749" s="341"/>
      <c r="HN16749" s="341"/>
    </row>
    <row r="16750" spans="220:222" x14ac:dyDescent="0.3">
      <c r="HL16750" s="341"/>
      <c r="HM16750" s="341"/>
      <c r="HN16750" s="341"/>
    </row>
    <row r="16751" spans="220:222" x14ac:dyDescent="0.3">
      <c r="HL16751" s="341"/>
      <c r="HM16751" s="341"/>
      <c r="HN16751" s="341"/>
    </row>
    <row r="16752" spans="220:222" x14ac:dyDescent="0.3">
      <c r="HL16752" s="341"/>
      <c r="HM16752" s="341"/>
      <c r="HN16752" s="341"/>
    </row>
    <row r="16753" spans="220:222" x14ac:dyDescent="0.3">
      <c r="HL16753" s="341"/>
      <c r="HM16753" s="341"/>
      <c r="HN16753" s="341"/>
    </row>
    <row r="16754" spans="220:222" x14ac:dyDescent="0.3">
      <c r="HL16754" s="341"/>
      <c r="HM16754" s="341"/>
      <c r="HN16754" s="341"/>
    </row>
    <row r="16755" spans="220:222" x14ac:dyDescent="0.3">
      <c r="HL16755" s="341"/>
      <c r="HM16755" s="341"/>
      <c r="HN16755" s="341"/>
    </row>
    <row r="16756" spans="220:222" x14ac:dyDescent="0.3">
      <c r="HL16756" s="341"/>
      <c r="HM16756" s="341"/>
      <c r="HN16756" s="341"/>
    </row>
    <row r="16757" spans="220:222" x14ac:dyDescent="0.3">
      <c r="HL16757" s="341"/>
      <c r="HM16757" s="341"/>
      <c r="HN16757" s="341"/>
    </row>
    <row r="16758" spans="220:222" x14ac:dyDescent="0.3">
      <c r="HL16758" s="341"/>
      <c r="HM16758" s="341"/>
      <c r="HN16758" s="341"/>
    </row>
    <row r="16759" spans="220:222" x14ac:dyDescent="0.3">
      <c r="HL16759" s="341"/>
      <c r="HM16759" s="341"/>
      <c r="HN16759" s="341"/>
    </row>
    <row r="16760" spans="220:222" x14ac:dyDescent="0.3">
      <c r="HL16760" s="341"/>
      <c r="HM16760" s="341"/>
      <c r="HN16760" s="341"/>
    </row>
    <row r="16761" spans="220:222" x14ac:dyDescent="0.3">
      <c r="HL16761" s="341"/>
      <c r="HM16761" s="341"/>
      <c r="HN16761" s="341"/>
    </row>
    <row r="16762" spans="220:222" x14ac:dyDescent="0.3">
      <c r="HL16762" s="341"/>
      <c r="HM16762" s="341"/>
      <c r="HN16762" s="341"/>
    </row>
    <row r="16763" spans="220:222" x14ac:dyDescent="0.3">
      <c r="HL16763" s="341"/>
      <c r="HM16763" s="341"/>
      <c r="HN16763" s="341"/>
    </row>
    <row r="16764" spans="220:222" x14ac:dyDescent="0.3">
      <c r="HL16764" s="341"/>
      <c r="HM16764" s="341"/>
      <c r="HN16764" s="341"/>
    </row>
    <row r="16765" spans="220:222" x14ac:dyDescent="0.3">
      <c r="HL16765" s="341"/>
      <c r="HM16765" s="341"/>
      <c r="HN16765" s="341"/>
    </row>
    <row r="16766" spans="220:222" x14ac:dyDescent="0.3">
      <c r="HL16766" s="341"/>
      <c r="HM16766" s="341"/>
      <c r="HN16766" s="341"/>
    </row>
    <row r="16767" spans="220:222" x14ac:dyDescent="0.3">
      <c r="HL16767" s="341"/>
      <c r="HM16767" s="341"/>
      <c r="HN16767" s="341"/>
    </row>
    <row r="16768" spans="220:222" x14ac:dyDescent="0.3">
      <c r="HL16768" s="341"/>
      <c r="HM16768" s="341"/>
      <c r="HN16768" s="341"/>
    </row>
    <row r="16769" spans="220:222" x14ac:dyDescent="0.3">
      <c r="HL16769" s="341"/>
      <c r="HM16769" s="341"/>
      <c r="HN16769" s="341"/>
    </row>
    <row r="16770" spans="220:222" x14ac:dyDescent="0.3">
      <c r="HL16770" s="341"/>
      <c r="HM16770" s="341"/>
      <c r="HN16770" s="341"/>
    </row>
    <row r="16771" spans="220:222" x14ac:dyDescent="0.3">
      <c r="HL16771" s="341"/>
      <c r="HM16771" s="341"/>
      <c r="HN16771" s="341"/>
    </row>
    <row r="16772" spans="220:222" x14ac:dyDescent="0.3">
      <c r="HL16772" s="341"/>
      <c r="HM16772" s="341"/>
      <c r="HN16772" s="341"/>
    </row>
    <row r="16773" spans="220:222" x14ac:dyDescent="0.3">
      <c r="HL16773" s="341"/>
      <c r="HM16773" s="341"/>
      <c r="HN16773" s="341"/>
    </row>
    <row r="16774" spans="220:222" x14ac:dyDescent="0.3">
      <c r="HL16774" s="341"/>
      <c r="HM16774" s="341"/>
      <c r="HN16774" s="341"/>
    </row>
    <row r="16775" spans="220:222" x14ac:dyDescent="0.3">
      <c r="HL16775" s="341"/>
      <c r="HM16775" s="341"/>
      <c r="HN16775" s="341"/>
    </row>
    <row r="16776" spans="220:222" x14ac:dyDescent="0.3">
      <c r="HL16776" s="341"/>
      <c r="HM16776" s="341"/>
      <c r="HN16776" s="341"/>
    </row>
    <row r="16777" spans="220:222" x14ac:dyDescent="0.3">
      <c r="HL16777" s="341"/>
      <c r="HM16777" s="341"/>
      <c r="HN16777" s="341"/>
    </row>
    <row r="16778" spans="220:222" x14ac:dyDescent="0.3">
      <c r="HL16778" s="341"/>
      <c r="HM16778" s="341"/>
      <c r="HN16778" s="341"/>
    </row>
    <row r="16779" spans="220:222" x14ac:dyDescent="0.3">
      <c r="HL16779" s="341"/>
      <c r="HM16779" s="341"/>
      <c r="HN16779" s="341"/>
    </row>
    <row r="16780" spans="220:222" x14ac:dyDescent="0.3">
      <c r="HL16780" s="341"/>
      <c r="HM16780" s="341"/>
      <c r="HN16780" s="341"/>
    </row>
    <row r="16781" spans="220:222" x14ac:dyDescent="0.3">
      <c r="HL16781" s="341"/>
      <c r="HM16781" s="341"/>
      <c r="HN16781" s="341"/>
    </row>
    <row r="16782" spans="220:222" x14ac:dyDescent="0.3">
      <c r="HL16782" s="341"/>
      <c r="HM16782" s="341"/>
      <c r="HN16782" s="341"/>
    </row>
    <row r="16783" spans="220:222" x14ac:dyDescent="0.3">
      <c r="HL16783" s="341"/>
      <c r="HM16783" s="341"/>
      <c r="HN16783" s="341"/>
    </row>
    <row r="16784" spans="220:222" x14ac:dyDescent="0.3">
      <c r="HL16784" s="341"/>
      <c r="HM16784" s="341"/>
      <c r="HN16784" s="341"/>
    </row>
    <row r="16785" spans="220:222" x14ac:dyDescent="0.3">
      <c r="HL16785" s="341"/>
      <c r="HM16785" s="341"/>
      <c r="HN16785" s="341"/>
    </row>
    <row r="16786" spans="220:222" x14ac:dyDescent="0.3">
      <c r="HL16786" s="341"/>
      <c r="HM16786" s="341"/>
      <c r="HN16786" s="341"/>
    </row>
    <row r="16787" spans="220:222" x14ac:dyDescent="0.3">
      <c r="HL16787" s="341"/>
      <c r="HM16787" s="341"/>
      <c r="HN16787" s="341"/>
    </row>
    <row r="16788" spans="220:222" x14ac:dyDescent="0.3">
      <c r="HL16788" s="341"/>
      <c r="HM16788" s="341"/>
      <c r="HN16788" s="341"/>
    </row>
    <row r="16789" spans="220:222" x14ac:dyDescent="0.3">
      <c r="HL16789" s="341"/>
      <c r="HM16789" s="341"/>
      <c r="HN16789" s="341"/>
    </row>
    <row r="16790" spans="220:222" x14ac:dyDescent="0.3">
      <c r="HL16790" s="341"/>
      <c r="HM16790" s="341"/>
      <c r="HN16790" s="341"/>
    </row>
    <row r="16791" spans="220:222" x14ac:dyDescent="0.3">
      <c r="HL16791" s="341"/>
      <c r="HM16791" s="341"/>
      <c r="HN16791" s="341"/>
    </row>
    <row r="16792" spans="220:222" x14ac:dyDescent="0.3">
      <c r="HL16792" s="341"/>
      <c r="HM16792" s="341"/>
      <c r="HN16792" s="341"/>
    </row>
    <row r="16793" spans="220:222" x14ac:dyDescent="0.3">
      <c r="HL16793" s="341"/>
      <c r="HM16793" s="341"/>
      <c r="HN16793" s="341"/>
    </row>
    <row r="16794" spans="220:222" x14ac:dyDescent="0.3">
      <c r="HL16794" s="341"/>
      <c r="HM16794" s="341"/>
      <c r="HN16794" s="341"/>
    </row>
    <row r="16795" spans="220:222" x14ac:dyDescent="0.3">
      <c r="HL16795" s="341"/>
      <c r="HM16795" s="341"/>
      <c r="HN16795" s="341"/>
    </row>
    <row r="16796" spans="220:222" x14ac:dyDescent="0.3">
      <c r="HL16796" s="341"/>
      <c r="HM16796" s="341"/>
      <c r="HN16796" s="341"/>
    </row>
    <row r="16797" spans="220:222" x14ac:dyDescent="0.3">
      <c r="HL16797" s="341"/>
      <c r="HM16797" s="341"/>
      <c r="HN16797" s="341"/>
    </row>
    <row r="16798" spans="220:222" x14ac:dyDescent="0.3">
      <c r="HL16798" s="341"/>
      <c r="HM16798" s="341"/>
      <c r="HN16798" s="341"/>
    </row>
    <row r="16799" spans="220:222" x14ac:dyDescent="0.3">
      <c r="HL16799" s="341"/>
      <c r="HM16799" s="341"/>
      <c r="HN16799" s="341"/>
    </row>
    <row r="16800" spans="220:222" x14ac:dyDescent="0.3">
      <c r="HL16800" s="341"/>
      <c r="HM16800" s="341"/>
      <c r="HN16800" s="341"/>
    </row>
    <row r="16801" spans="220:222" x14ac:dyDescent="0.3">
      <c r="HL16801" s="341"/>
      <c r="HM16801" s="341"/>
      <c r="HN16801" s="341"/>
    </row>
    <row r="16802" spans="220:222" x14ac:dyDescent="0.3">
      <c r="HL16802" s="341"/>
      <c r="HM16802" s="341"/>
      <c r="HN16802" s="341"/>
    </row>
    <row r="16803" spans="220:222" x14ac:dyDescent="0.3">
      <c r="HL16803" s="341"/>
      <c r="HM16803" s="341"/>
      <c r="HN16803" s="341"/>
    </row>
    <row r="16804" spans="220:222" x14ac:dyDescent="0.3">
      <c r="HL16804" s="341"/>
      <c r="HM16804" s="341"/>
      <c r="HN16804" s="341"/>
    </row>
    <row r="16805" spans="220:222" x14ac:dyDescent="0.3">
      <c r="HL16805" s="341"/>
      <c r="HM16805" s="341"/>
      <c r="HN16805" s="341"/>
    </row>
    <row r="16806" spans="220:222" x14ac:dyDescent="0.3">
      <c r="HL16806" s="341"/>
      <c r="HM16806" s="341"/>
      <c r="HN16806" s="341"/>
    </row>
    <row r="16807" spans="220:222" x14ac:dyDescent="0.3">
      <c r="HL16807" s="341"/>
      <c r="HM16807" s="341"/>
      <c r="HN16807" s="341"/>
    </row>
    <row r="16808" spans="220:222" x14ac:dyDescent="0.3">
      <c r="HL16808" s="341"/>
      <c r="HM16808" s="341"/>
      <c r="HN16808" s="341"/>
    </row>
    <row r="16809" spans="220:222" x14ac:dyDescent="0.3">
      <c r="HL16809" s="341"/>
      <c r="HM16809" s="341"/>
      <c r="HN16809" s="341"/>
    </row>
    <row r="16810" spans="220:222" x14ac:dyDescent="0.3">
      <c r="HL16810" s="341"/>
      <c r="HM16810" s="341"/>
      <c r="HN16810" s="341"/>
    </row>
    <row r="16811" spans="220:222" x14ac:dyDescent="0.3">
      <c r="HL16811" s="341"/>
      <c r="HM16811" s="341"/>
      <c r="HN16811" s="341"/>
    </row>
    <row r="16812" spans="220:222" x14ac:dyDescent="0.3">
      <c r="HL16812" s="341"/>
      <c r="HM16812" s="341"/>
      <c r="HN16812" s="341"/>
    </row>
    <row r="16813" spans="220:222" x14ac:dyDescent="0.3">
      <c r="HL16813" s="341"/>
      <c r="HM16813" s="341"/>
      <c r="HN16813" s="341"/>
    </row>
    <row r="16814" spans="220:222" x14ac:dyDescent="0.3">
      <c r="HL16814" s="341"/>
      <c r="HM16814" s="341"/>
      <c r="HN16814" s="341"/>
    </row>
    <row r="16815" spans="220:222" x14ac:dyDescent="0.3">
      <c r="HL16815" s="341"/>
      <c r="HM16815" s="341"/>
      <c r="HN16815" s="341"/>
    </row>
    <row r="16816" spans="220:222" x14ac:dyDescent="0.3">
      <c r="HL16816" s="341"/>
      <c r="HM16816" s="341"/>
      <c r="HN16816" s="341"/>
    </row>
    <row r="16817" spans="220:222" x14ac:dyDescent="0.3">
      <c r="HL16817" s="341"/>
      <c r="HM16817" s="341"/>
      <c r="HN16817" s="341"/>
    </row>
    <row r="16818" spans="220:222" x14ac:dyDescent="0.3">
      <c r="HL16818" s="341"/>
      <c r="HM16818" s="341"/>
      <c r="HN16818" s="341"/>
    </row>
    <row r="16819" spans="220:222" x14ac:dyDescent="0.3">
      <c r="HL16819" s="341"/>
      <c r="HM16819" s="341"/>
      <c r="HN16819" s="341"/>
    </row>
    <row r="16820" spans="220:222" x14ac:dyDescent="0.3">
      <c r="HL16820" s="341"/>
      <c r="HM16820" s="341"/>
      <c r="HN16820" s="341"/>
    </row>
    <row r="16821" spans="220:222" x14ac:dyDescent="0.3">
      <c r="HL16821" s="341"/>
      <c r="HM16821" s="341"/>
      <c r="HN16821" s="341"/>
    </row>
    <row r="16822" spans="220:222" x14ac:dyDescent="0.3">
      <c r="HL16822" s="341"/>
      <c r="HM16822" s="341"/>
      <c r="HN16822" s="341"/>
    </row>
    <row r="16823" spans="220:222" x14ac:dyDescent="0.3">
      <c r="HL16823" s="341"/>
      <c r="HM16823" s="341"/>
      <c r="HN16823" s="341"/>
    </row>
    <row r="16824" spans="220:222" x14ac:dyDescent="0.3">
      <c r="HL16824" s="341"/>
      <c r="HM16824" s="341"/>
      <c r="HN16824" s="341"/>
    </row>
    <row r="16825" spans="220:222" x14ac:dyDescent="0.3">
      <c r="HL16825" s="341"/>
      <c r="HM16825" s="341"/>
      <c r="HN16825" s="341"/>
    </row>
    <row r="16826" spans="220:222" x14ac:dyDescent="0.3">
      <c r="HL16826" s="341"/>
      <c r="HM16826" s="341"/>
      <c r="HN16826" s="341"/>
    </row>
    <row r="16827" spans="220:222" x14ac:dyDescent="0.3">
      <c r="HL16827" s="341"/>
      <c r="HM16827" s="341"/>
      <c r="HN16827" s="341"/>
    </row>
    <row r="16828" spans="220:222" x14ac:dyDescent="0.3">
      <c r="HL16828" s="341"/>
      <c r="HM16828" s="341"/>
      <c r="HN16828" s="341"/>
    </row>
    <row r="16829" spans="220:222" x14ac:dyDescent="0.3">
      <c r="HL16829" s="341"/>
      <c r="HM16829" s="341"/>
      <c r="HN16829" s="341"/>
    </row>
    <row r="16830" spans="220:222" x14ac:dyDescent="0.3">
      <c r="HL16830" s="341"/>
      <c r="HM16830" s="341"/>
      <c r="HN16830" s="341"/>
    </row>
    <row r="16831" spans="220:222" x14ac:dyDescent="0.3">
      <c r="HL16831" s="341"/>
      <c r="HM16831" s="341"/>
      <c r="HN16831" s="341"/>
    </row>
    <row r="16832" spans="220:222" x14ac:dyDescent="0.3">
      <c r="HL16832" s="341"/>
      <c r="HM16832" s="341"/>
      <c r="HN16832" s="341"/>
    </row>
    <row r="16833" spans="220:222" x14ac:dyDescent="0.3">
      <c r="HL16833" s="341"/>
      <c r="HM16833" s="341"/>
      <c r="HN16833" s="341"/>
    </row>
    <row r="16834" spans="220:222" x14ac:dyDescent="0.3">
      <c r="HL16834" s="341"/>
      <c r="HM16834" s="341"/>
      <c r="HN16834" s="341"/>
    </row>
    <row r="16835" spans="220:222" x14ac:dyDescent="0.3">
      <c r="HL16835" s="341"/>
      <c r="HM16835" s="341"/>
      <c r="HN16835" s="341"/>
    </row>
    <row r="16836" spans="220:222" x14ac:dyDescent="0.3">
      <c r="HL16836" s="341"/>
      <c r="HM16836" s="341"/>
      <c r="HN16836" s="341"/>
    </row>
    <row r="16837" spans="220:222" x14ac:dyDescent="0.3">
      <c r="HL16837" s="341"/>
      <c r="HM16837" s="341"/>
      <c r="HN16837" s="341"/>
    </row>
    <row r="16838" spans="220:222" x14ac:dyDescent="0.3">
      <c r="HL16838" s="341"/>
      <c r="HM16838" s="341"/>
      <c r="HN16838" s="341"/>
    </row>
    <row r="16839" spans="220:222" x14ac:dyDescent="0.3">
      <c r="HL16839" s="341"/>
      <c r="HM16839" s="341"/>
      <c r="HN16839" s="341"/>
    </row>
    <row r="16840" spans="220:222" x14ac:dyDescent="0.3">
      <c r="HL16840" s="341"/>
      <c r="HM16840" s="341"/>
      <c r="HN16840" s="341"/>
    </row>
    <row r="16841" spans="220:222" x14ac:dyDescent="0.3">
      <c r="HL16841" s="341"/>
      <c r="HM16841" s="341"/>
      <c r="HN16841" s="341"/>
    </row>
    <row r="16842" spans="220:222" x14ac:dyDescent="0.3">
      <c r="HL16842" s="341"/>
      <c r="HM16842" s="341"/>
      <c r="HN16842" s="341"/>
    </row>
    <row r="16843" spans="220:222" x14ac:dyDescent="0.3">
      <c r="HL16843" s="341"/>
      <c r="HM16843" s="341"/>
      <c r="HN16843" s="341"/>
    </row>
    <row r="16844" spans="220:222" x14ac:dyDescent="0.3">
      <c r="HL16844" s="341"/>
      <c r="HM16844" s="341"/>
      <c r="HN16844" s="341"/>
    </row>
    <row r="16845" spans="220:222" x14ac:dyDescent="0.3">
      <c r="HL16845" s="341"/>
      <c r="HM16845" s="341"/>
      <c r="HN16845" s="341"/>
    </row>
    <row r="16846" spans="220:222" x14ac:dyDescent="0.3">
      <c r="HL16846" s="341"/>
      <c r="HM16846" s="341"/>
      <c r="HN16846" s="341"/>
    </row>
    <row r="16847" spans="220:222" x14ac:dyDescent="0.3">
      <c r="HL16847" s="341"/>
      <c r="HM16847" s="341"/>
      <c r="HN16847" s="341"/>
    </row>
    <row r="16848" spans="220:222" x14ac:dyDescent="0.3">
      <c r="HL16848" s="341"/>
      <c r="HM16848" s="341"/>
      <c r="HN16848" s="341"/>
    </row>
    <row r="16849" spans="220:222" x14ac:dyDescent="0.3">
      <c r="HL16849" s="341"/>
      <c r="HM16849" s="341"/>
      <c r="HN16849" s="341"/>
    </row>
    <row r="16850" spans="220:222" x14ac:dyDescent="0.3">
      <c r="HL16850" s="341"/>
      <c r="HM16850" s="341"/>
      <c r="HN16850" s="341"/>
    </row>
    <row r="16851" spans="220:222" x14ac:dyDescent="0.3">
      <c r="HL16851" s="341"/>
      <c r="HM16851" s="341"/>
      <c r="HN16851" s="341"/>
    </row>
    <row r="16852" spans="220:222" x14ac:dyDescent="0.3">
      <c r="HL16852" s="341"/>
      <c r="HM16852" s="341"/>
      <c r="HN16852" s="341"/>
    </row>
    <row r="16853" spans="220:222" x14ac:dyDescent="0.3">
      <c r="HL16853" s="341"/>
      <c r="HM16853" s="341"/>
      <c r="HN16853" s="341"/>
    </row>
    <row r="16854" spans="220:222" x14ac:dyDescent="0.3">
      <c r="HL16854" s="341"/>
      <c r="HM16854" s="341"/>
      <c r="HN16854" s="341"/>
    </row>
    <row r="16855" spans="220:222" x14ac:dyDescent="0.3">
      <c r="HL16855" s="341"/>
      <c r="HM16855" s="341"/>
      <c r="HN16855" s="341"/>
    </row>
    <row r="16856" spans="220:222" x14ac:dyDescent="0.3">
      <c r="HL16856" s="341"/>
      <c r="HM16856" s="341"/>
      <c r="HN16856" s="341"/>
    </row>
    <row r="16857" spans="220:222" x14ac:dyDescent="0.3">
      <c r="HL16857" s="341"/>
      <c r="HM16857" s="341"/>
      <c r="HN16857" s="341"/>
    </row>
    <row r="16858" spans="220:222" x14ac:dyDescent="0.3">
      <c r="HL16858" s="341"/>
      <c r="HM16858" s="341"/>
      <c r="HN16858" s="341"/>
    </row>
    <row r="16859" spans="220:222" x14ac:dyDescent="0.3">
      <c r="HL16859" s="341"/>
      <c r="HM16859" s="341"/>
      <c r="HN16859" s="341"/>
    </row>
    <row r="16860" spans="220:222" x14ac:dyDescent="0.3">
      <c r="HL16860" s="341"/>
      <c r="HM16860" s="341"/>
      <c r="HN16860" s="341"/>
    </row>
    <row r="16861" spans="220:222" x14ac:dyDescent="0.3">
      <c r="HL16861" s="341"/>
      <c r="HM16861" s="341"/>
      <c r="HN16861" s="341"/>
    </row>
    <row r="16862" spans="220:222" x14ac:dyDescent="0.3">
      <c r="HL16862" s="341"/>
      <c r="HM16862" s="341"/>
      <c r="HN16862" s="341"/>
    </row>
    <row r="16863" spans="220:222" x14ac:dyDescent="0.3">
      <c r="HL16863" s="341"/>
      <c r="HM16863" s="341"/>
      <c r="HN16863" s="341"/>
    </row>
    <row r="16864" spans="220:222" x14ac:dyDescent="0.3">
      <c r="HL16864" s="341"/>
      <c r="HM16864" s="341"/>
      <c r="HN16864" s="341"/>
    </row>
    <row r="16865" spans="220:222" x14ac:dyDescent="0.3">
      <c r="HL16865" s="341"/>
      <c r="HM16865" s="341"/>
      <c r="HN16865" s="341"/>
    </row>
    <row r="16866" spans="220:222" x14ac:dyDescent="0.3">
      <c r="HL16866" s="341"/>
      <c r="HM16866" s="341"/>
      <c r="HN16866" s="341"/>
    </row>
    <row r="16867" spans="220:222" x14ac:dyDescent="0.3">
      <c r="HL16867" s="341"/>
      <c r="HM16867" s="341"/>
      <c r="HN16867" s="341"/>
    </row>
    <row r="16868" spans="220:222" x14ac:dyDescent="0.3">
      <c r="HL16868" s="341"/>
      <c r="HM16868" s="341"/>
      <c r="HN16868" s="341"/>
    </row>
    <row r="16869" spans="220:222" x14ac:dyDescent="0.3">
      <c r="HL16869" s="341"/>
      <c r="HM16869" s="341"/>
      <c r="HN16869" s="341"/>
    </row>
    <row r="16870" spans="220:222" x14ac:dyDescent="0.3">
      <c r="HL16870" s="341"/>
      <c r="HM16870" s="341"/>
      <c r="HN16870" s="341"/>
    </row>
    <row r="16871" spans="220:222" x14ac:dyDescent="0.3">
      <c r="HL16871" s="341"/>
      <c r="HM16871" s="341"/>
      <c r="HN16871" s="341"/>
    </row>
    <row r="16872" spans="220:222" x14ac:dyDescent="0.3">
      <c r="HL16872" s="341"/>
      <c r="HM16872" s="341"/>
      <c r="HN16872" s="341"/>
    </row>
    <row r="16873" spans="220:222" x14ac:dyDescent="0.3">
      <c r="HL16873" s="341"/>
      <c r="HM16873" s="341"/>
      <c r="HN16873" s="341"/>
    </row>
    <row r="16874" spans="220:222" x14ac:dyDescent="0.3">
      <c r="HL16874" s="341"/>
      <c r="HM16874" s="341"/>
      <c r="HN16874" s="341"/>
    </row>
    <row r="16875" spans="220:222" x14ac:dyDescent="0.3">
      <c r="HL16875" s="341"/>
      <c r="HM16875" s="341"/>
      <c r="HN16875" s="341"/>
    </row>
    <row r="16876" spans="220:222" x14ac:dyDescent="0.3">
      <c r="HL16876" s="341"/>
      <c r="HM16876" s="341"/>
      <c r="HN16876" s="341"/>
    </row>
    <row r="16877" spans="220:222" x14ac:dyDescent="0.3">
      <c r="HL16877" s="341"/>
      <c r="HM16877" s="341"/>
      <c r="HN16877" s="341"/>
    </row>
    <row r="16878" spans="220:222" x14ac:dyDescent="0.3">
      <c r="HL16878" s="341"/>
      <c r="HM16878" s="341"/>
      <c r="HN16878" s="341"/>
    </row>
    <row r="16879" spans="220:222" x14ac:dyDescent="0.3">
      <c r="HL16879" s="341"/>
      <c r="HM16879" s="341"/>
      <c r="HN16879" s="341"/>
    </row>
    <row r="16880" spans="220:222" x14ac:dyDescent="0.3">
      <c r="HL16880" s="341"/>
      <c r="HM16880" s="341"/>
      <c r="HN16880" s="341"/>
    </row>
    <row r="16881" spans="220:222" x14ac:dyDescent="0.3">
      <c r="HL16881" s="341"/>
      <c r="HM16881" s="341"/>
      <c r="HN16881" s="341"/>
    </row>
    <row r="16882" spans="220:222" x14ac:dyDescent="0.3">
      <c r="HL16882" s="341"/>
      <c r="HM16882" s="341"/>
      <c r="HN16882" s="341"/>
    </row>
    <row r="16883" spans="220:222" x14ac:dyDescent="0.3">
      <c r="HL16883" s="341"/>
      <c r="HM16883" s="341"/>
      <c r="HN16883" s="341"/>
    </row>
    <row r="16884" spans="220:222" x14ac:dyDescent="0.3">
      <c r="HL16884" s="341"/>
      <c r="HM16884" s="341"/>
      <c r="HN16884" s="341"/>
    </row>
    <row r="16885" spans="220:222" x14ac:dyDescent="0.3">
      <c r="HL16885" s="341"/>
      <c r="HM16885" s="341"/>
      <c r="HN16885" s="341"/>
    </row>
    <row r="16886" spans="220:222" x14ac:dyDescent="0.3">
      <c r="HL16886" s="341"/>
      <c r="HM16886" s="341"/>
      <c r="HN16886" s="341"/>
    </row>
    <row r="16887" spans="220:222" x14ac:dyDescent="0.3">
      <c r="HL16887" s="341"/>
      <c r="HM16887" s="341"/>
      <c r="HN16887" s="341"/>
    </row>
    <row r="16888" spans="220:222" x14ac:dyDescent="0.3">
      <c r="HL16888" s="341"/>
      <c r="HM16888" s="341"/>
      <c r="HN16888" s="341"/>
    </row>
    <row r="16889" spans="220:222" x14ac:dyDescent="0.3">
      <c r="HL16889" s="341"/>
      <c r="HM16889" s="341"/>
      <c r="HN16889" s="341"/>
    </row>
    <row r="16890" spans="220:222" x14ac:dyDescent="0.3">
      <c r="HL16890" s="341"/>
      <c r="HM16890" s="341"/>
      <c r="HN16890" s="341"/>
    </row>
    <row r="16891" spans="220:222" x14ac:dyDescent="0.3">
      <c r="HL16891" s="341"/>
      <c r="HM16891" s="341"/>
      <c r="HN16891" s="341"/>
    </row>
    <row r="16892" spans="220:222" x14ac:dyDescent="0.3">
      <c r="HL16892" s="341"/>
      <c r="HM16892" s="341"/>
      <c r="HN16892" s="341"/>
    </row>
    <row r="16893" spans="220:222" x14ac:dyDescent="0.3">
      <c r="HL16893" s="341"/>
      <c r="HM16893" s="341"/>
      <c r="HN16893" s="341"/>
    </row>
    <row r="16894" spans="220:222" x14ac:dyDescent="0.3">
      <c r="HL16894" s="341"/>
      <c r="HM16894" s="341"/>
      <c r="HN16894" s="341"/>
    </row>
    <row r="16895" spans="220:222" x14ac:dyDescent="0.3">
      <c r="HL16895" s="341"/>
      <c r="HM16895" s="341"/>
      <c r="HN16895" s="341"/>
    </row>
    <row r="16896" spans="220:222" x14ac:dyDescent="0.3">
      <c r="HL16896" s="341"/>
      <c r="HM16896" s="341"/>
      <c r="HN16896" s="341"/>
    </row>
    <row r="16897" spans="220:222" x14ac:dyDescent="0.3">
      <c r="HL16897" s="341"/>
      <c r="HM16897" s="341"/>
      <c r="HN16897" s="341"/>
    </row>
    <row r="16898" spans="220:222" x14ac:dyDescent="0.3">
      <c r="HL16898" s="341"/>
      <c r="HM16898" s="341"/>
      <c r="HN16898" s="341"/>
    </row>
    <row r="16899" spans="220:222" x14ac:dyDescent="0.3">
      <c r="HL16899" s="341"/>
      <c r="HM16899" s="341"/>
      <c r="HN16899" s="341"/>
    </row>
    <row r="16900" spans="220:222" x14ac:dyDescent="0.3">
      <c r="HL16900" s="341"/>
      <c r="HM16900" s="341"/>
      <c r="HN16900" s="341"/>
    </row>
    <row r="16901" spans="220:222" x14ac:dyDescent="0.3">
      <c r="HL16901" s="341"/>
      <c r="HM16901" s="341"/>
      <c r="HN16901" s="341"/>
    </row>
    <row r="16902" spans="220:222" x14ac:dyDescent="0.3">
      <c r="HL16902" s="341"/>
      <c r="HM16902" s="341"/>
      <c r="HN16902" s="341"/>
    </row>
    <row r="16903" spans="220:222" x14ac:dyDescent="0.3">
      <c r="HL16903" s="341"/>
      <c r="HM16903" s="341"/>
      <c r="HN16903" s="341"/>
    </row>
    <row r="16904" spans="220:222" x14ac:dyDescent="0.3">
      <c r="HL16904" s="341"/>
      <c r="HM16904" s="341"/>
      <c r="HN16904" s="341"/>
    </row>
    <row r="16905" spans="220:222" x14ac:dyDescent="0.3">
      <c r="HL16905" s="341"/>
      <c r="HM16905" s="341"/>
      <c r="HN16905" s="341"/>
    </row>
    <row r="16906" spans="220:222" x14ac:dyDescent="0.3">
      <c r="HL16906" s="341"/>
      <c r="HM16906" s="341"/>
      <c r="HN16906" s="341"/>
    </row>
    <row r="16907" spans="220:222" x14ac:dyDescent="0.3">
      <c r="HL16907" s="341"/>
      <c r="HM16907" s="341"/>
      <c r="HN16907" s="341"/>
    </row>
    <row r="16908" spans="220:222" x14ac:dyDescent="0.3">
      <c r="HL16908" s="341"/>
      <c r="HM16908" s="341"/>
      <c r="HN16908" s="341"/>
    </row>
    <row r="16909" spans="220:222" x14ac:dyDescent="0.3">
      <c r="HL16909" s="341"/>
      <c r="HM16909" s="341"/>
      <c r="HN16909" s="341"/>
    </row>
    <row r="16910" spans="220:222" x14ac:dyDescent="0.3">
      <c r="HL16910" s="341"/>
      <c r="HM16910" s="341"/>
      <c r="HN16910" s="341"/>
    </row>
    <row r="16911" spans="220:222" x14ac:dyDescent="0.3">
      <c r="HL16911" s="341"/>
      <c r="HM16911" s="341"/>
      <c r="HN16911" s="341"/>
    </row>
    <row r="16912" spans="220:222" x14ac:dyDescent="0.3">
      <c r="HL16912" s="341"/>
      <c r="HM16912" s="341"/>
      <c r="HN16912" s="341"/>
    </row>
    <row r="16913" spans="220:222" x14ac:dyDescent="0.3">
      <c r="HL16913" s="341"/>
      <c r="HM16913" s="341"/>
      <c r="HN16913" s="341"/>
    </row>
    <row r="16914" spans="220:222" x14ac:dyDescent="0.3">
      <c r="HL16914" s="341"/>
      <c r="HM16914" s="341"/>
      <c r="HN16914" s="341"/>
    </row>
    <row r="16915" spans="220:222" x14ac:dyDescent="0.3">
      <c r="HL16915" s="341"/>
      <c r="HM16915" s="341"/>
      <c r="HN16915" s="341"/>
    </row>
    <row r="16916" spans="220:222" x14ac:dyDescent="0.3">
      <c r="HL16916" s="341"/>
      <c r="HM16916" s="341"/>
      <c r="HN16916" s="341"/>
    </row>
    <row r="16917" spans="220:222" x14ac:dyDescent="0.3">
      <c r="HL16917" s="341"/>
      <c r="HM16917" s="341"/>
      <c r="HN16917" s="341"/>
    </row>
    <row r="16918" spans="220:222" x14ac:dyDescent="0.3">
      <c r="HL16918" s="341"/>
      <c r="HM16918" s="341"/>
      <c r="HN16918" s="341"/>
    </row>
    <row r="16919" spans="220:222" x14ac:dyDescent="0.3">
      <c r="HL16919" s="341"/>
      <c r="HM16919" s="341"/>
      <c r="HN16919" s="341"/>
    </row>
    <row r="16920" spans="220:222" x14ac:dyDescent="0.3">
      <c r="HL16920" s="341"/>
      <c r="HM16920" s="341"/>
      <c r="HN16920" s="341"/>
    </row>
    <row r="16921" spans="220:222" x14ac:dyDescent="0.3">
      <c r="HL16921" s="341"/>
      <c r="HM16921" s="341"/>
      <c r="HN16921" s="341"/>
    </row>
    <row r="16922" spans="220:222" x14ac:dyDescent="0.3">
      <c r="HL16922" s="341"/>
      <c r="HM16922" s="341"/>
      <c r="HN16922" s="341"/>
    </row>
    <row r="16923" spans="220:222" x14ac:dyDescent="0.3">
      <c r="HL16923" s="341"/>
      <c r="HM16923" s="341"/>
      <c r="HN16923" s="341"/>
    </row>
    <row r="16924" spans="220:222" x14ac:dyDescent="0.3">
      <c r="HL16924" s="341"/>
      <c r="HM16924" s="341"/>
      <c r="HN16924" s="341"/>
    </row>
    <row r="16925" spans="220:222" x14ac:dyDescent="0.3">
      <c r="HL16925" s="341"/>
      <c r="HM16925" s="341"/>
      <c r="HN16925" s="341"/>
    </row>
    <row r="16926" spans="220:222" x14ac:dyDescent="0.3">
      <c r="HL16926" s="341"/>
      <c r="HM16926" s="341"/>
      <c r="HN16926" s="341"/>
    </row>
    <row r="16927" spans="220:222" x14ac:dyDescent="0.3">
      <c r="HL16927" s="341"/>
      <c r="HM16927" s="341"/>
      <c r="HN16927" s="341"/>
    </row>
    <row r="16928" spans="220:222" x14ac:dyDescent="0.3">
      <c r="HL16928" s="341"/>
      <c r="HM16928" s="341"/>
      <c r="HN16928" s="341"/>
    </row>
    <row r="16929" spans="220:222" x14ac:dyDescent="0.3">
      <c r="HL16929" s="341"/>
      <c r="HM16929" s="341"/>
      <c r="HN16929" s="341"/>
    </row>
    <row r="16930" spans="220:222" x14ac:dyDescent="0.3">
      <c r="HL16930" s="341"/>
      <c r="HM16930" s="341"/>
      <c r="HN16930" s="341"/>
    </row>
    <row r="16931" spans="220:222" x14ac:dyDescent="0.3">
      <c r="HL16931" s="341"/>
      <c r="HM16931" s="341"/>
      <c r="HN16931" s="341"/>
    </row>
    <row r="16932" spans="220:222" x14ac:dyDescent="0.3">
      <c r="HL16932" s="341"/>
      <c r="HM16932" s="341"/>
      <c r="HN16932" s="341"/>
    </row>
    <row r="16933" spans="220:222" x14ac:dyDescent="0.3">
      <c r="HL16933" s="341"/>
      <c r="HM16933" s="341"/>
      <c r="HN16933" s="341"/>
    </row>
    <row r="16934" spans="220:222" x14ac:dyDescent="0.3">
      <c r="HL16934" s="341"/>
      <c r="HM16934" s="341"/>
      <c r="HN16934" s="341"/>
    </row>
    <row r="16935" spans="220:222" x14ac:dyDescent="0.3">
      <c r="HL16935" s="341"/>
      <c r="HM16935" s="341"/>
      <c r="HN16935" s="341"/>
    </row>
    <row r="16936" spans="220:222" x14ac:dyDescent="0.3">
      <c r="HL16936" s="341"/>
      <c r="HM16936" s="341"/>
      <c r="HN16936" s="341"/>
    </row>
    <row r="16937" spans="220:222" x14ac:dyDescent="0.3">
      <c r="HL16937" s="341"/>
      <c r="HM16937" s="341"/>
      <c r="HN16937" s="341"/>
    </row>
    <row r="16938" spans="220:222" x14ac:dyDescent="0.3">
      <c r="HL16938" s="341"/>
      <c r="HM16938" s="341"/>
      <c r="HN16938" s="341"/>
    </row>
    <row r="16939" spans="220:222" x14ac:dyDescent="0.3">
      <c r="HL16939" s="341"/>
      <c r="HM16939" s="341"/>
      <c r="HN16939" s="341"/>
    </row>
    <row r="16940" spans="220:222" x14ac:dyDescent="0.3">
      <c r="HL16940" s="341"/>
      <c r="HM16940" s="341"/>
      <c r="HN16940" s="341"/>
    </row>
    <row r="16941" spans="220:222" x14ac:dyDescent="0.3">
      <c r="HL16941" s="341"/>
      <c r="HM16941" s="341"/>
      <c r="HN16941" s="341"/>
    </row>
    <row r="16942" spans="220:222" x14ac:dyDescent="0.3">
      <c r="HL16942" s="341"/>
      <c r="HM16942" s="341"/>
      <c r="HN16942" s="341"/>
    </row>
    <row r="16943" spans="220:222" x14ac:dyDescent="0.3">
      <c r="HL16943" s="341"/>
      <c r="HM16943" s="341"/>
      <c r="HN16943" s="341"/>
    </row>
    <row r="16944" spans="220:222" x14ac:dyDescent="0.3">
      <c r="HL16944" s="341"/>
      <c r="HM16944" s="341"/>
      <c r="HN16944" s="341"/>
    </row>
    <row r="16945" spans="220:222" x14ac:dyDescent="0.3">
      <c r="HL16945" s="341"/>
      <c r="HM16945" s="341"/>
      <c r="HN16945" s="341"/>
    </row>
    <row r="16946" spans="220:222" x14ac:dyDescent="0.3">
      <c r="HL16946" s="341"/>
      <c r="HM16946" s="341"/>
      <c r="HN16946" s="341"/>
    </row>
    <row r="16947" spans="220:222" x14ac:dyDescent="0.3">
      <c r="HL16947" s="341"/>
      <c r="HM16947" s="341"/>
      <c r="HN16947" s="341"/>
    </row>
    <row r="16948" spans="220:222" x14ac:dyDescent="0.3">
      <c r="HL16948" s="341"/>
      <c r="HM16948" s="341"/>
      <c r="HN16948" s="341"/>
    </row>
    <row r="16949" spans="220:222" x14ac:dyDescent="0.3">
      <c r="HL16949" s="341"/>
      <c r="HM16949" s="341"/>
      <c r="HN16949" s="341"/>
    </row>
    <row r="16950" spans="220:222" x14ac:dyDescent="0.3">
      <c r="HL16950" s="341"/>
      <c r="HM16950" s="341"/>
      <c r="HN16950" s="341"/>
    </row>
    <row r="16951" spans="220:222" x14ac:dyDescent="0.3">
      <c r="HL16951" s="341"/>
      <c r="HM16951" s="341"/>
      <c r="HN16951" s="341"/>
    </row>
    <row r="16952" spans="220:222" x14ac:dyDescent="0.3">
      <c r="HL16952" s="341"/>
      <c r="HM16952" s="341"/>
      <c r="HN16952" s="341"/>
    </row>
    <row r="16953" spans="220:222" x14ac:dyDescent="0.3">
      <c r="HL16953" s="341"/>
      <c r="HM16953" s="341"/>
      <c r="HN16953" s="341"/>
    </row>
    <row r="16954" spans="220:222" x14ac:dyDescent="0.3">
      <c r="HL16954" s="341"/>
      <c r="HM16954" s="341"/>
      <c r="HN16954" s="341"/>
    </row>
    <row r="16955" spans="220:222" x14ac:dyDescent="0.3">
      <c r="HL16955" s="341"/>
      <c r="HM16955" s="341"/>
      <c r="HN16955" s="341"/>
    </row>
    <row r="16956" spans="220:222" x14ac:dyDescent="0.3">
      <c r="HL16956" s="341"/>
      <c r="HM16956" s="341"/>
      <c r="HN16956" s="341"/>
    </row>
    <row r="16957" spans="220:222" x14ac:dyDescent="0.3">
      <c r="HL16957" s="341"/>
      <c r="HM16957" s="341"/>
      <c r="HN16957" s="341"/>
    </row>
    <row r="16958" spans="220:222" x14ac:dyDescent="0.3">
      <c r="HL16958" s="341"/>
      <c r="HM16958" s="341"/>
      <c r="HN16958" s="341"/>
    </row>
    <row r="16959" spans="220:222" x14ac:dyDescent="0.3">
      <c r="HL16959" s="341"/>
      <c r="HM16959" s="341"/>
      <c r="HN16959" s="341"/>
    </row>
    <row r="16960" spans="220:222" x14ac:dyDescent="0.3">
      <c r="HL16960" s="341"/>
      <c r="HM16960" s="341"/>
      <c r="HN16960" s="341"/>
    </row>
    <row r="16961" spans="220:222" x14ac:dyDescent="0.3">
      <c r="HL16961" s="341"/>
      <c r="HM16961" s="341"/>
      <c r="HN16961" s="341"/>
    </row>
    <row r="16962" spans="220:222" x14ac:dyDescent="0.3">
      <c r="HL16962" s="341"/>
      <c r="HM16962" s="341"/>
      <c r="HN16962" s="341"/>
    </row>
    <row r="16963" spans="220:222" x14ac:dyDescent="0.3">
      <c r="HL16963" s="341"/>
      <c r="HM16963" s="341"/>
      <c r="HN16963" s="341"/>
    </row>
    <row r="16964" spans="220:222" x14ac:dyDescent="0.3">
      <c r="HL16964" s="341"/>
      <c r="HM16964" s="341"/>
      <c r="HN16964" s="341"/>
    </row>
    <row r="16965" spans="220:222" x14ac:dyDescent="0.3">
      <c r="HL16965" s="341"/>
      <c r="HM16965" s="341"/>
      <c r="HN16965" s="341"/>
    </row>
    <row r="16966" spans="220:222" x14ac:dyDescent="0.3">
      <c r="HL16966" s="341"/>
      <c r="HM16966" s="341"/>
      <c r="HN16966" s="341"/>
    </row>
    <row r="16967" spans="220:222" x14ac:dyDescent="0.3">
      <c r="HL16967" s="341"/>
      <c r="HM16967" s="341"/>
      <c r="HN16967" s="341"/>
    </row>
    <row r="16968" spans="220:222" x14ac:dyDescent="0.3">
      <c r="HL16968" s="341"/>
      <c r="HM16968" s="341"/>
      <c r="HN16968" s="341"/>
    </row>
    <row r="16969" spans="220:222" x14ac:dyDescent="0.3">
      <c r="HL16969" s="341"/>
      <c r="HM16969" s="341"/>
      <c r="HN16969" s="341"/>
    </row>
    <row r="16970" spans="220:222" x14ac:dyDescent="0.3">
      <c r="HL16970" s="341"/>
      <c r="HM16970" s="341"/>
      <c r="HN16970" s="341"/>
    </row>
    <row r="16971" spans="220:222" x14ac:dyDescent="0.3">
      <c r="HL16971" s="341"/>
      <c r="HM16971" s="341"/>
      <c r="HN16971" s="341"/>
    </row>
    <row r="16972" spans="220:222" x14ac:dyDescent="0.3">
      <c r="HL16972" s="341"/>
      <c r="HM16972" s="341"/>
      <c r="HN16972" s="341"/>
    </row>
    <row r="16973" spans="220:222" x14ac:dyDescent="0.3">
      <c r="HL16973" s="341"/>
      <c r="HM16973" s="341"/>
      <c r="HN16973" s="341"/>
    </row>
    <row r="16974" spans="220:222" x14ac:dyDescent="0.3">
      <c r="HL16974" s="341"/>
      <c r="HM16974" s="341"/>
      <c r="HN16974" s="341"/>
    </row>
    <row r="16975" spans="220:222" x14ac:dyDescent="0.3">
      <c r="HL16975" s="341"/>
      <c r="HM16975" s="341"/>
      <c r="HN16975" s="341"/>
    </row>
    <row r="16976" spans="220:222" x14ac:dyDescent="0.3">
      <c r="HL16976" s="341"/>
      <c r="HM16976" s="341"/>
      <c r="HN16976" s="341"/>
    </row>
    <row r="16977" spans="220:222" x14ac:dyDescent="0.3">
      <c r="HL16977" s="341"/>
      <c r="HM16977" s="341"/>
      <c r="HN16977" s="341"/>
    </row>
    <row r="16978" spans="220:222" x14ac:dyDescent="0.3">
      <c r="HL16978" s="341"/>
      <c r="HM16978" s="341"/>
      <c r="HN16978" s="341"/>
    </row>
    <row r="16979" spans="220:222" x14ac:dyDescent="0.3">
      <c r="HL16979" s="341"/>
      <c r="HM16979" s="341"/>
      <c r="HN16979" s="341"/>
    </row>
    <row r="16980" spans="220:222" x14ac:dyDescent="0.3">
      <c r="HL16980" s="341"/>
      <c r="HM16980" s="341"/>
      <c r="HN16980" s="341"/>
    </row>
    <row r="16981" spans="220:222" x14ac:dyDescent="0.3">
      <c r="HL16981" s="341"/>
      <c r="HM16981" s="341"/>
      <c r="HN16981" s="341"/>
    </row>
    <row r="16982" spans="220:222" x14ac:dyDescent="0.3">
      <c r="HL16982" s="341"/>
      <c r="HM16982" s="341"/>
      <c r="HN16982" s="341"/>
    </row>
    <row r="16983" spans="220:222" x14ac:dyDescent="0.3">
      <c r="HL16983" s="341"/>
      <c r="HM16983" s="341"/>
      <c r="HN16983" s="341"/>
    </row>
    <row r="16984" spans="220:222" x14ac:dyDescent="0.3">
      <c r="HL16984" s="341"/>
      <c r="HM16984" s="341"/>
      <c r="HN16984" s="341"/>
    </row>
    <row r="16985" spans="220:222" x14ac:dyDescent="0.3">
      <c r="HL16985" s="341"/>
      <c r="HM16985" s="341"/>
      <c r="HN16985" s="341"/>
    </row>
    <row r="16986" spans="220:222" x14ac:dyDescent="0.3">
      <c r="HL16986" s="341"/>
      <c r="HM16986" s="341"/>
      <c r="HN16986" s="341"/>
    </row>
    <row r="16987" spans="220:222" x14ac:dyDescent="0.3">
      <c r="HL16987" s="341"/>
      <c r="HM16987" s="341"/>
      <c r="HN16987" s="341"/>
    </row>
    <row r="16988" spans="220:222" x14ac:dyDescent="0.3">
      <c r="HL16988" s="341"/>
      <c r="HM16988" s="341"/>
      <c r="HN16988" s="341"/>
    </row>
    <row r="16989" spans="220:222" x14ac:dyDescent="0.3">
      <c r="HL16989" s="341"/>
      <c r="HM16989" s="341"/>
      <c r="HN16989" s="341"/>
    </row>
    <row r="16990" spans="220:222" x14ac:dyDescent="0.3">
      <c r="HL16990" s="341"/>
      <c r="HM16990" s="341"/>
      <c r="HN16990" s="341"/>
    </row>
    <row r="16991" spans="220:222" x14ac:dyDescent="0.3">
      <c r="HL16991" s="341"/>
      <c r="HM16991" s="341"/>
      <c r="HN16991" s="341"/>
    </row>
    <row r="16992" spans="220:222" x14ac:dyDescent="0.3">
      <c r="HL16992" s="341"/>
      <c r="HM16992" s="341"/>
      <c r="HN16992" s="341"/>
    </row>
    <row r="16993" spans="220:222" x14ac:dyDescent="0.3">
      <c r="HL16993" s="341"/>
      <c r="HM16993" s="341"/>
      <c r="HN16993" s="341"/>
    </row>
    <row r="16994" spans="220:222" x14ac:dyDescent="0.3">
      <c r="HL16994" s="341"/>
      <c r="HM16994" s="341"/>
      <c r="HN16994" s="341"/>
    </row>
    <row r="16995" spans="220:222" x14ac:dyDescent="0.3">
      <c r="HL16995" s="341"/>
      <c r="HM16995" s="341"/>
      <c r="HN16995" s="341"/>
    </row>
    <row r="16996" spans="220:222" x14ac:dyDescent="0.3">
      <c r="HL16996" s="341"/>
      <c r="HM16996" s="341"/>
      <c r="HN16996" s="341"/>
    </row>
    <row r="16997" spans="220:222" x14ac:dyDescent="0.3">
      <c r="HL16997" s="341"/>
      <c r="HM16997" s="341"/>
      <c r="HN16997" s="341"/>
    </row>
    <row r="16998" spans="220:222" x14ac:dyDescent="0.3">
      <c r="HL16998" s="341"/>
      <c r="HM16998" s="341"/>
      <c r="HN16998" s="341"/>
    </row>
    <row r="16999" spans="220:222" x14ac:dyDescent="0.3">
      <c r="HL16999" s="341"/>
      <c r="HM16999" s="341"/>
      <c r="HN16999" s="341"/>
    </row>
    <row r="17000" spans="220:222" x14ac:dyDescent="0.3">
      <c r="HL17000" s="341"/>
      <c r="HM17000" s="341"/>
      <c r="HN17000" s="341"/>
    </row>
    <row r="17001" spans="220:222" x14ac:dyDescent="0.3">
      <c r="HL17001" s="341"/>
      <c r="HM17001" s="341"/>
      <c r="HN17001" s="341"/>
    </row>
    <row r="17002" spans="220:222" x14ac:dyDescent="0.3">
      <c r="HL17002" s="341"/>
      <c r="HM17002" s="341"/>
      <c r="HN17002" s="341"/>
    </row>
    <row r="17003" spans="220:222" x14ac:dyDescent="0.3">
      <c r="HL17003" s="341"/>
      <c r="HM17003" s="341"/>
      <c r="HN17003" s="341"/>
    </row>
    <row r="17004" spans="220:222" x14ac:dyDescent="0.3">
      <c r="HL17004" s="341"/>
      <c r="HM17004" s="341"/>
      <c r="HN17004" s="341"/>
    </row>
    <row r="17005" spans="220:222" x14ac:dyDescent="0.3">
      <c r="HL17005" s="341"/>
      <c r="HM17005" s="341"/>
      <c r="HN17005" s="341"/>
    </row>
    <row r="17006" spans="220:222" x14ac:dyDescent="0.3">
      <c r="HL17006" s="341"/>
      <c r="HM17006" s="341"/>
      <c r="HN17006" s="341"/>
    </row>
    <row r="17007" spans="220:222" x14ac:dyDescent="0.3">
      <c r="HL17007" s="341"/>
      <c r="HM17007" s="341"/>
      <c r="HN17007" s="341"/>
    </row>
    <row r="17008" spans="220:222" x14ac:dyDescent="0.3">
      <c r="HL17008" s="341"/>
      <c r="HM17008" s="341"/>
      <c r="HN17008" s="341"/>
    </row>
    <row r="17009" spans="220:222" x14ac:dyDescent="0.3">
      <c r="HL17009" s="341"/>
      <c r="HM17009" s="341"/>
      <c r="HN17009" s="341"/>
    </row>
    <row r="17010" spans="220:222" x14ac:dyDescent="0.3">
      <c r="HL17010" s="341"/>
      <c r="HM17010" s="341"/>
      <c r="HN17010" s="341"/>
    </row>
    <row r="17011" spans="220:222" x14ac:dyDescent="0.3">
      <c r="HL17011" s="341"/>
      <c r="HM17011" s="341"/>
      <c r="HN17011" s="341"/>
    </row>
    <row r="17012" spans="220:222" x14ac:dyDescent="0.3">
      <c r="HL17012" s="341"/>
      <c r="HM17012" s="341"/>
      <c r="HN17012" s="341"/>
    </row>
    <row r="17013" spans="220:222" x14ac:dyDescent="0.3">
      <c r="HL17013" s="341"/>
      <c r="HM17013" s="341"/>
      <c r="HN17013" s="341"/>
    </row>
    <row r="17014" spans="220:222" x14ac:dyDescent="0.3">
      <c r="HL17014" s="341"/>
      <c r="HM17014" s="341"/>
      <c r="HN17014" s="341"/>
    </row>
    <row r="17015" spans="220:222" x14ac:dyDescent="0.3">
      <c r="HL17015" s="341"/>
      <c r="HM17015" s="341"/>
      <c r="HN17015" s="341"/>
    </row>
    <row r="17016" spans="220:222" x14ac:dyDescent="0.3">
      <c r="HL17016" s="341"/>
      <c r="HM17016" s="341"/>
      <c r="HN17016" s="341"/>
    </row>
    <row r="17017" spans="220:222" x14ac:dyDescent="0.3">
      <c r="HL17017" s="341"/>
      <c r="HM17017" s="341"/>
      <c r="HN17017" s="341"/>
    </row>
    <row r="17018" spans="220:222" x14ac:dyDescent="0.3">
      <c r="HL17018" s="341"/>
      <c r="HM17018" s="341"/>
      <c r="HN17018" s="341"/>
    </row>
    <row r="17019" spans="220:222" x14ac:dyDescent="0.3">
      <c r="HL17019" s="341"/>
      <c r="HM17019" s="341"/>
      <c r="HN17019" s="341"/>
    </row>
    <row r="17020" spans="220:222" x14ac:dyDescent="0.3">
      <c r="HL17020" s="341"/>
      <c r="HM17020" s="341"/>
      <c r="HN17020" s="341"/>
    </row>
    <row r="17021" spans="220:222" x14ac:dyDescent="0.3">
      <c r="HL17021" s="341"/>
      <c r="HM17021" s="341"/>
      <c r="HN17021" s="341"/>
    </row>
    <row r="17022" spans="220:222" x14ac:dyDescent="0.3">
      <c r="HL17022" s="341"/>
      <c r="HM17022" s="341"/>
      <c r="HN17022" s="341"/>
    </row>
    <row r="17023" spans="220:222" x14ac:dyDescent="0.3">
      <c r="HL17023" s="341"/>
      <c r="HM17023" s="341"/>
      <c r="HN17023" s="341"/>
    </row>
    <row r="17024" spans="220:222" x14ac:dyDescent="0.3">
      <c r="HL17024" s="341"/>
      <c r="HM17024" s="341"/>
      <c r="HN17024" s="341"/>
    </row>
    <row r="17025" spans="220:222" x14ac:dyDescent="0.3">
      <c r="HL17025" s="341"/>
      <c r="HM17025" s="341"/>
      <c r="HN17025" s="341"/>
    </row>
    <row r="17026" spans="220:222" x14ac:dyDescent="0.3">
      <c r="HL17026" s="341"/>
      <c r="HM17026" s="341"/>
      <c r="HN17026" s="341"/>
    </row>
    <row r="17027" spans="220:222" x14ac:dyDescent="0.3">
      <c r="HL17027" s="341"/>
      <c r="HM17027" s="341"/>
      <c r="HN17027" s="341"/>
    </row>
    <row r="17028" spans="220:222" x14ac:dyDescent="0.3">
      <c r="HL17028" s="341"/>
      <c r="HM17028" s="341"/>
      <c r="HN17028" s="341"/>
    </row>
    <row r="17029" spans="220:222" x14ac:dyDescent="0.3">
      <c r="HL17029" s="341"/>
      <c r="HM17029" s="341"/>
      <c r="HN17029" s="341"/>
    </row>
    <row r="17030" spans="220:222" x14ac:dyDescent="0.3">
      <c r="HL17030" s="341"/>
      <c r="HM17030" s="341"/>
      <c r="HN17030" s="341"/>
    </row>
    <row r="17031" spans="220:222" x14ac:dyDescent="0.3">
      <c r="HL17031" s="341"/>
      <c r="HM17031" s="341"/>
      <c r="HN17031" s="341"/>
    </row>
    <row r="17032" spans="220:222" x14ac:dyDescent="0.3">
      <c r="HL17032" s="341"/>
      <c r="HM17032" s="341"/>
      <c r="HN17032" s="341"/>
    </row>
    <row r="17033" spans="220:222" x14ac:dyDescent="0.3">
      <c r="HL17033" s="341"/>
      <c r="HM17033" s="341"/>
      <c r="HN17033" s="341"/>
    </row>
    <row r="17034" spans="220:222" x14ac:dyDescent="0.3">
      <c r="HL17034" s="341"/>
      <c r="HM17034" s="341"/>
      <c r="HN17034" s="341"/>
    </row>
    <row r="17035" spans="220:222" x14ac:dyDescent="0.3">
      <c r="HL17035" s="341"/>
      <c r="HM17035" s="341"/>
      <c r="HN17035" s="341"/>
    </row>
    <row r="17036" spans="220:222" x14ac:dyDescent="0.3">
      <c r="HL17036" s="341"/>
      <c r="HM17036" s="341"/>
      <c r="HN17036" s="341"/>
    </row>
    <row r="17037" spans="220:222" x14ac:dyDescent="0.3">
      <c r="HL17037" s="341"/>
      <c r="HM17037" s="341"/>
      <c r="HN17037" s="341"/>
    </row>
    <row r="17038" spans="220:222" x14ac:dyDescent="0.3">
      <c r="HL17038" s="341"/>
      <c r="HM17038" s="341"/>
      <c r="HN17038" s="341"/>
    </row>
    <row r="17039" spans="220:222" x14ac:dyDescent="0.3">
      <c r="HL17039" s="341"/>
      <c r="HM17039" s="341"/>
      <c r="HN17039" s="341"/>
    </row>
    <row r="17040" spans="220:222" x14ac:dyDescent="0.3">
      <c r="HL17040" s="341"/>
      <c r="HM17040" s="341"/>
      <c r="HN17040" s="341"/>
    </row>
    <row r="17041" spans="220:222" x14ac:dyDescent="0.3">
      <c r="HL17041" s="341"/>
      <c r="HM17041" s="341"/>
      <c r="HN17041" s="341"/>
    </row>
    <row r="17042" spans="220:222" x14ac:dyDescent="0.3">
      <c r="HL17042" s="341"/>
      <c r="HM17042" s="341"/>
      <c r="HN17042" s="341"/>
    </row>
    <row r="17043" spans="220:222" x14ac:dyDescent="0.3">
      <c r="HL17043" s="341"/>
      <c r="HM17043" s="341"/>
      <c r="HN17043" s="341"/>
    </row>
    <row r="17044" spans="220:222" x14ac:dyDescent="0.3">
      <c r="HL17044" s="341"/>
      <c r="HM17044" s="341"/>
      <c r="HN17044" s="341"/>
    </row>
    <row r="17045" spans="220:222" x14ac:dyDescent="0.3">
      <c r="HL17045" s="341"/>
      <c r="HM17045" s="341"/>
      <c r="HN17045" s="341"/>
    </row>
    <row r="17046" spans="220:222" x14ac:dyDescent="0.3">
      <c r="HL17046" s="341"/>
      <c r="HM17046" s="341"/>
      <c r="HN17046" s="341"/>
    </row>
    <row r="17047" spans="220:222" x14ac:dyDescent="0.3">
      <c r="HL17047" s="341"/>
      <c r="HM17047" s="341"/>
      <c r="HN17047" s="341"/>
    </row>
    <row r="17048" spans="220:222" x14ac:dyDescent="0.3">
      <c r="HL17048" s="341"/>
      <c r="HM17048" s="341"/>
      <c r="HN17048" s="341"/>
    </row>
    <row r="17049" spans="220:222" x14ac:dyDescent="0.3">
      <c r="HL17049" s="341"/>
      <c r="HM17049" s="341"/>
      <c r="HN17049" s="341"/>
    </row>
    <row r="17050" spans="220:222" x14ac:dyDescent="0.3">
      <c r="HL17050" s="341"/>
      <c r="HM17050" s="341"/>
      <c r="HN17050" s="341"/>
    </row>
    <row r="17051" spans="220:222" x14ac:dyDescent="0.3">
      <c r="HL17051" s="341"/>
      <c r="HM17051" s="341"/>
      <c r="HN17051" s="341"/>
    </row>
    <row r="17052" spans="220:222" x14ac:dyDescent="0.3">
      <c r="HL17052" s="341"/>
      <c r="HM17052" s="341"/>
      <c r="HN17052" s="341"/>
    </row>
    <row r="17053" spans="220:222" x14ac:dyDescent="0.3">
      <c r="HL17053" s="341"/>
      <c r="HM17053" s="341"/>
      <c r="HN17053" s="341"/>
    </row>
    <row r="17054" spans="220:222" x14ac:dyDescent="0.3">
      <c r="HL17054" s="341"/>
      <c r="HM17054" s="341"/>
      <c r="HN17054" s="341"/>
    </row>
    <row r="17055" spans="220:222" x14ac:dyDescent="0.3">
      <c r="HL17055" s="341"/>
      <c r="HM17055" s="341"/>
      <c r="HN17055" s="341"/>
    </row>
    <row r="17056" spans="220:222" x14ac:dyDescent="0.3">
      <c r="HL17056" s="341"/>
      <c r="HM17056" s="341"/>
      <c r="HN17056" s="341"/>
    </row>
    <row r="17057" spans="220:222" x14ac:dyDescent="0.3">
      <c r="HL17057" s="341"/>
      <c r="HM17057" s="341"/>
      <c r="HN17057" s="341"/>
    </row>
    <row r="17058" spans="220:222" x14ac:dyDescent="0.3">
      <c r="HL17058" s="341"/>
      <c r="HM17058" s="341"/>
      <c r="HN17058" s="341"/>
    </row>
    <row r="17059" spans="220:222" x14ac:dyDescent="0.3">
      <c r="HL17059" s="341"/>
      <c r="HM17059" s="341"/>
      <c r="HN17059" s="341"/>
    </row>
    <row r="17060" spans="220:222" x14ac:dyDescent="0.3">
      <c r="HL17060" s="341"/>
      <c r="HM17060" s="341"/>
      <c r="HN17060" s="341"/>
    </row>
    <row r="17061" spans="220:222" x14ac:dyDescent="0.3">
      <c r="HL17061" s="341"/>
      <c r="HM17061" s="341"/>
      <c r="HN17061" s="341"/>
    </row>
    <row r="17062" spans="220:222" x14ac:dyDescent="0.3">
      <c r="HL17062" s="341"/>
      <c r="HM17062" s="341"/>
      <c r="HN17062" s="341"/>
    </row>
    <row r="17063" spans="220:222" x14ac:dyDescent="0.3">
      <c r="HL17063" s="341"/>
      <c r="HM17063" s="341"/>
      <c r="HN17063" s="341"/>
    </row>
    <row r="17064" spans="220:222" x14ac:dyDescent="0.3">
      <c r="HL17064" s="341"/>
      <c r="HM17064" s="341"/>
      <c r="HN17064" s="341"/>
    </row>
    <row r="17065" spans="220:222" x14ac:dyDescent="0.3">
      <c r="HL17065" s="341"/>
      <c r="HM17065" s="341"/>
      <c r="HN17065" s="341"/>
    </row>
    <row r="17066" spans="220:222" x14ac:dyDescent="0.3">
      <c r="HL17066" s="341"/>
      <c r="HM17066" s="341"/>
      <c r="HN17066" s="341"/>
    </row>
    <row r="17067" spans="220:222" x14ac:dyDescent="0.3">
      <c r="HL17067" s="341"/>
      <c r="HM17067" s="341"/>
      <c r="HN17067" s="341"/>
    </row>
    <row r="17068" spans="220:222" x14ac:dyDescent="0.3">
      <c r="HL17068" s="341"/>
      <c r="HM17068" s="341"/>
      <c r="HN17068" s="341"/>
    </row>
    <row r="17069" spans="220:222" x14ac:dyDescent="0.3">
      <c r="HL17069" s="341"/>
      <c r="HM17069" s="341"/>
      <c r="HN17069" s="341"/>
    </row>
    <row r="17070" spans="220:222" x14ac:dyDescent="0.3">
      <c r="HL17070" s="341"/>
      <c r="HM17070" s="341"/>
      <c r="HN17070" s="341"/>
    </row>
    <row r="17071" spans="220:222" x14ac:dyDescent="0.3">
      <c r="HL17071" s="341"/>
      <c r="HM17071" s="341"/>
      <c r="HN17071" s="341"/>
    </row>
    <row r="17072" spans="220:222" x14ac:dyDescent="0.3">
      <c r="HL17072" s="341"/>
      <c r="HM17072" s="341"/>
      <c r="HN17072" s="341"/>
    </row>
    <row r="17073" spans="220:222" x14ac:dyDescent="0.3">
      <c r="HL17073" s="341"/>
      <c r="HM17073" s="341"/>
      <c r="HN17073" s="341"/>
    </row>
    <row r="17074" spans="220:222" x14ac:dyDescent="0.3">
      <c r="HL17074" s="341"/>
      <c r="HM17074" s="341"/>
      <c r="HN17074" s="341"/>
    </row>
    <row r="17075" spans="220:222" x14ac:dyDescent="0.3">
      <c r="HL17075" s="341"/>
      <c r="HM17075" s="341"/>
      <c r="HN17075" s="341"/>
    </row>
    <row r="17076" spans="220:222" x14ac:dyDescent="0.3">
      <c r="HL17076" s="341"/>
      <c r="HM17076" s="341"/>
      <c r="HN17076" s="341"/>
    </row>
    <row r="17077" spans="220:222" x14ac:dyDescent="0.3">
      <c r="HL17077" s="341"/>
      <c r="HM17077" s="341"/>
      <c r="HN17077" s="341"/>
    </row>
    <row r="17078" spans="220:222" x14ac:dyDescent="0.3">
      <c r="HL17078" s="341"/>
      <c r="HM17078" s="341"/>
      <c r="HN17078" s="341"/>
    </row>
    <row r="17079" spans="220:222" x14ac:dyDescent="0.3">
      <c r="HL17079" s="341"/>
      <c r="HM17079" s="341"/>
      <c r="HN17079" s="341"/>
    </row>
    <row r="17080" spans="220:222" x14ac:dyDescent="0.3">
      <c r="HL17080" s="341"/>
      <c r="HM17080" s="341"/>
      <c r="HN17080" s="341"/>
    </row>
    <row r="17081" spans="220:222" x14ac:dyDescent="0.3">
      <c r="HL17081" s="341"/>
      <c r="HM17081" s="341"/>
      <c r="HN17081" s="341"/>
    </row>
    <row r="17082" spans="220:222" x14ac:dyDescent="0.3">
      <c r="HL17082" s="341"/>
      <c r="HM17082" s="341"/>
      <c r="HN17082" s="341"/>
    </row>
    <row r="17083" spans="220:222" x14ac:dyDescent="0.3">
      <c r="HL17083" s="341"/>
      <c r="HM17083" s="341"/>
      <c r="HN17083" s="341"/>
    </row>
    <row r="17084" spans="220:222" x14ac:dyDescent="0.3">
      <c r="HL17084" s="341"/>
      <c r="HM17084" s="341"/>
      <c r="HN17084" s="341"/>
    </row>
    <row r="17085" spans="220:222" x14ac:dyDescent="0.3">
      <c r="HL17085" s="341"/>
      <c r="HM17085" s="341"/>
      <c r="HN17085" s="341"/>
    </row>
    <row r="17086" spans="220:222" x14ac:dyDescent="0.3">
      <c r="HL17086" s="341"/>
      <c r="HM17086" s="341"/>
      <c r="HN17086" s="341"/>
    </row>
    <row r="17087" spans="220:222" x14ac:dyDescent="0.3">
      <c r="HL17087" s="341"/>
      <c r="HM17087" s="341"/>
      <c r="HN17087" s="341"/>
    </row>
    <row r="17088" spans="220:222" x14ac:dyDescent="0.3">
      <c r="HL17088" s="341"/>
      <c r="HM17088" s="341"/>
      <c r="HN17088" s="341"/>
    </row>
    <row r="17089" spans="220:222" x14ac:dyDescent="0.3">
      <c r="HL17089" s="341"/>
      <c r="HM17089" s="341"/>
      <c r="HN17089" s="341"/>
    </row>
    <row r="17090" spans="220:222" x14ac:dyDescent="0.3">
      <c r="HL17090" s="341"/>
      <c r="HM17090" s="341"/>
      <c r="HN17090" s="341"/>
    </row>
    <row r="17091" spans="220:222" x14ac:dyDescent="0.3">
      <c r="HL17091" s="341"/>
      <c r="HM17091" s="341"/>
      <c r="HN17091" s="341"/>
    </row>
    <row r="17092" spans="220:222" x14ac:dyDescent="0.3">
      <c r="HL17092" s="341"/>
      <c r="HM17092" s="341"/>
      <c r="HN17092" s="341"/>
    </row>
    <row r="17093" spans="220:222" x14ac:dyDescent="0.3">
      <c r="HL17093" s="341"/>
      <c r="HM17093" s="341"/>
      <c r="HN17093" s="341"/>
    </row>
    <row r="17094" spans="220:222" x14ac:dyDescent="0.3">
      <c r="HL17094" s="341"/>
      <c r="HM17094" s="341"/>
      <c r="HN17094" s="341"/>
    </row>
    <row r="17095" spans="220:222" x14ac:dyDescent="0.3">
      <c r="HL17095" s="341"/>
      <c r="HM17095" s="341"/>
      <c r="HN17095" s="341"/>
    </row>
    <row r="17096" spans="220:222" x14ac:dyDescent="0.3">
      <c r="HL17096" s="341"/>
      <c r="HM17096" s="341"/>
      <c r="HN17096" s="341"/>
    </row>
    <row r="17097" spans="220:222" x14ac:dyDescent="0.3">
      <c r="HL17097" s="341"/>
      <c r="HM17097" s="341"/>
      <c r="HN17097" s="341"/>
    </row>
    <row r="17098" spans="220:222" x14ac:dyDescent="0.3">
      <c r="HL17098" s="341"/>
      <c r="HM17098" s="341"/>
      <c r="HN17098" s="341"/>
    </row>
    <row r="17099" spans="220:222" x14ac:dyDescent="0.3">
      <c r="HL17099" s="341"/>
      <c r="HM17099" s="341"/>
      <c r="HN17099" s="341"/>
    </row>
    <row r="17100" spans="220:222" x14ac:dyDescent="0.3">
      <c r="HL17100" s="341"/>
      <c r="HM17100" s="341"/>
      <c r="HN17100" s="341"/>
    </row>
    <row r="17101" spans="220:222" x14ac:dyDescent="0.3">
      <c r="HL17101" s="341"/>
      <c r="HM17101" s="341"/>
      <c r="HN17101" s="341"/>
    </row>
    <row r="17102" spans="220:222" x14ac:dyDescent="0.3">
      <c r="HL17102" s="341"/>
      <c r="HM17102" s="341"/>
      <c r="HN17102" s="341"/>
    </row>
    <row r="17103" spans="220:222" x14ac:dyDescent="0.3">
      <c r="HL17103" s="341"/>
      <c r="HM17103" s="341"/>
      <c r="HN17103" s="341"/>
    </row>
    <row r="17104" spans="220:222" x14ac:dyDescent="0.3">
      <c r="HL17104" s="341"/>
      <c r="HM17104" s="341"/>
      <c r="HN17104" s="341"/>
    </row>
    <row r="17105" spans="220:222" x14ac:dyDescent="0.3">
      <c r="HL17105" s="341"/>
      <c r="HM17105" s="341"/>
      <c r="HN17105" s="341"/>
    </row>
    <row r="17106" spans="220:222" x14ac:dyDescent="0.3">
      <c r="HL17106" s="341"/>
      <c r="HM17106" s="341"/>
      <c r="HN17106" s="341"/>
    </row>
    <row r="17107" spans="220:222" x14ac:dyDescent="0.3">
      <c r="HL17107" s="341"/>
      <c r="HM17107" s="341"/>
      <c r="HN17107" s="341"/>
    </row>
    <row r="17108" spans="220:222" x14ac:dyDescent="0.3">
      <c r="HL17108" s="341"/>
      <c r="HM17108" s="341"/>
      <c r="HN17108" s="341"/>
    </row>
    <row r="17109" spans="220:222" x14ac:dyDescent="0.3">
      <c r="HL17109" s="341"/>
      <c r="HM17109" s="341"/>
      <c r="HN17109" s="341"/>
    </row>
    <row r="17110" spans="220:222" x14ac:dyDescent="0.3">
      <c r="HL17110" s="341"/>
      <c r="HM17110" s="341"/>
      <c r="HN17110" s="341"/>
    </row>
    <row r="17111" spans="220:222" x14ac:dyDescent="0.3">
      <c r="HL17111" s="341"/>
      <c r="HM17111" s="341"/>
      <c r="HN17111" s="341"/>
    </row>
    <row r="17112" spans="220:222" x14ac:dyDescent="0.3">
      <c r="HL17112" s="341"/>
      <c r="HM17112" s="341"/>
      <c r="HN17112" s="341"/>
    </row>
    <row r="17113" spans="220:222" x14ac:dyDescent="0.3">
      <c r="HL17113" s="341"/>
      <c r="HM17113" s="341"/>
      <c r="HN17113" s="341"/>
    </row>
    <row r="17114" spans="220:222" x14ac:dyDescent="0.3">
      <c r="HL17114" s="341"/>
      <c r="HM17114" s="341"/>
      <c r="HN17114" s="341"/>
    </row>
    <row r="17115" spans="220:222" x14ac:dyDescent="0.3">
      <c r="HL17115" s="341"/>
      <c r="HM17115" s="341"/>
      <c r="HN17115" s="341"/>
    </row>
    <row r="17116" spans="220:222" x14ac:dyDescent="0.3">
      <c r="HL17116" s="341"/>
      <c r="HM17116" s="341"/>
      <c r="HN17116" s="341"/>
    </row>
    <row r="17117" spans="220:222" x14ac:dyDescent="0.3">
      <c r="HL17117" s="341"/>
      <c r="HM17117" s="341"/>
      <c r="HN17117" s="341"/>
    </row>
    <row r="17118" spans="220:222" x14ac:dyDescent="0.3">
      <c r="HL17118" s="341"/>
      <c r="HM17118" s="341"/>
      <c r="HN17118" s="341"/>
    </row>
    <row r="17119" spans="220:222" x14ac:dyDescent="0.3">
      <c r="HL17119" s="341"/>
      <c r="HM17119" s="341"/>
      <c r="HN17119" s="341"/>
    </row>
    <row r="17120" spans="220:222" x14ac:dyDescent="0.3">
      <c r="HL17120" s="341"/>
      <c r="HM17120" s="341"/>
      <c r="HN17120" s="341"/>
    </row>
    <row r="17121" spans="220:222" x14ac:dyDescent="0.3">
      <c r="HL17121" s="341"/>
      <c r="HM17121" s="341"/>
      <c r="HN17121" s="341"/>
    </row>
    <row r="17122" spans="220:222" x14ac:dyDescent="0.3">
      <c r="HL17122" s="341"/>
      <c r="HM17122" s="341"/>
      <c r="HN17122" s="341"/>
    </row>
    <row r="17123" spans="220:222" x14ac:dyDescent="0.3">
      <c r="HL17123" s="341"/>
      <c r="HM17123" s="341"/>
      <c r="HN17123" s="341"/>
    </row>
    <row r="17124" spans="220:222" x14ac:dyDescent="0.3">
      <c r="HL17124" s="341"/>
      <c r="HM17124" s="341"/>
      <c r="HN17124" s="341"/>
    </row>
    <row r="17125" spans="220:222" x14ac:dyDescent="0.3">
      <c r="HL17125" s="341"/>
      <c r="HM17125" s="341"/>
      <c r="HN17125" s="341"/>
    </row>
    <row r="17126" spans="220:222" x14ac:dyDescent="0.3">
      <c r="HL17126" s="341"/>
      <c r="HM17126" s="341"/>
      <c r="HN17126" s="341"/>
    </row>
    <row r="17127" spans="220:222" x14ac:dyDescent="0.3">
      <c r="HL17127" s="341"/>
      <c r="HM17127" s="341"/>
      <c r="HN17127" s="341"/>
    </row>
    <row r="17128" spans="220:222" x14ac:dyDescent="0.3">
      <c r="HL17128" s="341"/>
      <c r="HM17128" s="341"/>
      <c r="HN17128" s="341"/>
    </row>
    <row r="17129" spans="220:222" x14ac:dyDescent="0.3">
      <c r="HL17129" s="341"/>
      <c r="HM17129" s="341"/>
      <c r="HN17129" s="341"/>
    </row>
    <row r="17130" spans="220:222" x14ac:dyDescent="0.3">
      <c r="HL17130" s="341"/>
      <c r="HM17130" s="341"/>
      <c r="HN17130" s="341"/>
    </row>
    <row r="17131" spans="220:222" x14ac:dyDescent="0.3">
      <c r="HL17131" s="341"/>
      <c r="HM17131" s="341"/>
      <c r="HN17131" s="341"/>
    </row>
    <row r="17132" spans="220:222" x14ac:dyDescent="0.3">
      <c r="HL17132" s="341"/>
      <c r="HM17132" s="341"/>
      <c r="HN17132" s="341"/>
    </row>
    <row r="17133" spans="220:222" x14ac:dyDescent="0.3">
      <c r="HL17133" s="341"/>
      <c r="HM17133" s="341"/>
      <c r="HN17133" s="341"/>
    </row>
    <row r="17134" spans="220:222" x14ac:dyDescent="0.3">
      <c r="HL17134" s="341"/>
      <c r="HM17134" s="341"/>
      <c r="HN17134" s="341"/>
    </row>
    <row r="17135" spans="220:222" x14ac:dyDescent="0.3">
      <c r="HL17135" s="341"/>
      <c r="HM17135" s="341"/>
      <c r="HN17135" s="341"/>
    </row>
    <row r="17136" spans="220:222" x14ac:dyDescent="0.3">
      <c r="HL17136" s="341"/>
      <c r="HM17136" s="341"/>
      <c r="HN17136" s="341"/>
    </row>
    <row r="17137" spans="220:222" x14ac:dyDescent="0.3">
      <c r="HL17137" s="341"/>
      <c r="HM17137" s="341"/>
      <c r="HN17137" s="341"/>
    </row>
    <row r="17138" spans="220:222" x14ac:dyDescent="0.3">
      <c r="HL17138" s="341"/>
      <c r="HM17138" s="341"/>
      <c r="HN17138" s="341"/>
    </row>
    <row r="17139" spans="220:222" x14ac:dyDescent="0.3">
      <c r="HL17139" s="341"/>
      <c r="HM17139" s="341"/>
      <c r="HN17139" s="341"/>
    </row>
    <row r="17140" spans="220:222" x14ac:dyDescent="0.3">
      <c r="HL17140" s="341"/>
      <c r="HM17140" s="341"/>
      <c r="HN17140" s="341"/>
    </row>
    <row r="17141" spans="220:222" x14ac:dyDescent="0.3">
      <c r="HL17141" s="341"/>
      <c r="HM17141" s="341"/>
      <c r="HN17141" s="341"/>
    </row>
    <row r="17142" spans="220:222" x14ac:dyDescent="0.3">
      <c r="HL17142" s="341"/>
      <c r="HM17142" s="341"/>
      <c r="HN17142" s="341"/>
    </row>
    <row r="17143" spans="220:222" x14ac:dyDescent="0.3">
      <c r="HL17143" s="341"/>
      <c r="HM17143" s="341"/>
      <c r="HN17143" s="341"/>
    </row>
    <row r="17144" spans="220:222" x14ac:dyDescent="0.3">
      <c r="HL17144" s="341"/>
      <c r="HM17144" s="341"/>
      <c r="HN17144" s="341"/>
    </row>
    <row r="17145" spans="220:222" x14ac:dyDescent="0.3">
      <c r="HL17145" s="341"/>
      <c r="HM17145" s="341"/>
      <c r="HN17145" s="341"/>
    </row>
    <row r="17146" spans="220:222" x14ac:dyDescent="0.3">
      <c r="HL17146" s="341"/>
      <c r="HM17146" s="341"/>
      <c r="HN17146" s="341"/>
    </row>
    <row r="17147" spans="220:222" x14ac:dyDescent="0.3">
      <c r="HL17147" s="341"/>
      <c r="HM17147" s="341"/>
      <c r="HN17147" s="341"/>
    </row>
    <row r="17148" spans="220:222" x14ac:dyDescent="0.3">
      <c r="HL17148" s="341"/>
      <c r="HM17148" s="341"/>
      <c r="HN17148" s="341"/>
    </row>
    <row r="17149" spans="220:222" x14ac:dyDescent="0.3">
      <c r="HL17149" s="341"/>
      <c r="HM17149" s="341"/>
      <c r="HN17149" s="341"/>
    </row>
    <row r="17150" spans="220:222" x14ac:dyDescent="0.3">
      <c r="HL17150" s="341"/>
      <c r="HM17150" s="341"/>
      <c r="HN17150" s="341"/>
    </row>
    <row r="17151" spans="220:222" x14ac:dyDescent="0.3">
      <c r="HL17151" s="341"/>
      <c r="HM17151" s="341"/>
      <c r="HN17151" s="341"/>
    </row>
    <row r="17152" spans="220:222" x14ac:dyDescent="0.3">
      <c r="HL17152" s="341"/>
      <c r="HM17152" s="341"/>
      <c r="HN17152" s="341"/>
    </row>
    <row r="17153" spans="220:222" x14ac:dyDescent="0.3">
      <c r="HL17153" s="341"/>
      <c r="HM17153" s="341"/>
      <c r="HN17153" s="341"/>
    </row>
    <row r="17154" spans="220:222" x14ac:dyDescent="0.3">
      <c r="HL17154" s="341"/>
      <c r="HM17154" s="341"/>
      <c r="HN17154" s="341"/>
    </row>
    <row r="17155" spans="220:222" x14ac:dyDescent="0.3">
      <c r="HL17155" s="341"/>
      <c r="HM17155" s="341"/>
      <c r="HN17155" s="341"/>
    </row>
    <row r="17156" spans="220:222" x14ac:dyDescent="0.3">
      <c r="HL17156" s="341"/>
      <c r="HM17156" s="341"/>
      <c r="HN17156" s="341"/>
    </row>
    <row r="17157" spans="220:222" x14ac:dyDescent="0.3">
      <c r="HL17157" s="341"/>
      <c r="HM17157" s="341"/>
      <c r="HN17157" s="341"/>
    </row>
    <row r="17158" spans="220:222" x14ac:dyDescent="0.3">
      <c r="HL17158" s="341"/>
      <c r="HM17158" s="341"/>
      <c r="HN17158" s="341"/>
    </row>
    <row r="17159" spans="220:222" x14ac:dyDescent="0.3">
      <c r="HL17159" s="341"/>
      <c r="HM17159" s="341"/>
      <c r="HN17159" s="341"/>
    </row>
    <row r="17160" spans="220:222" x14ac:dyDescent="0.3">
      <c r="HL17160" s="341"/>
      <c r="HM17160" s="341"/>
      <c r="HN17160" s="341"/>
    </row>
    <row r="17161" spans="220:222" x14ac:dyDescent="0.3">
      <c r="HL17161" s="341"/>
      <c r="HM17161" s="341"/>
      <c r="HN17161" s="341"/>
    </row>
    <row r="17162" spans="220:222" x14ac:dyDescent="0.3">
      <c r="HL17162" s="341"/>
      <c r="HM17162" s="341"/>
      <c r="HN17162" s="341"/>
    </row>
    <row r="17163" spans="220:222" x14ac:dyDescent="0.3">
      <c r="HL17163" s="341"/>
      <c r="HM17163" s="341"/>
      <c r="HN17163" s="341"/>
    </row>
    <row r="17164" spans="220:222" x14ac:dyDescent="0.3">
      <c r="HL17164" s="341"/>
      <c r="HM17164" s="341"/>
      <c r="HN17164" s="341"/>
    </row>
    <row r="17165" spans="220:222" x14ac:dyDescent="0.3">
      <c r="HL17165" s="341"/>
      <c r="HM17165" s="341"/>
      <c r="HN17165" s="341"/>
    </row>
    <row r="17166" spans="220:222" x14ac:dyDescent="0.3">
      <c r="HL17166" s="341"/>
      <c r="HM17166" s="341"/>
      <c r="HN17166" s="341"/>
    </row>
    <row r="17167" spans="220:222" x14ac:dyDescent="0.3">
      <c r="HL17167" s="341"/>
      <c r="HM17167" s="341"/>
      <c r="HN17167" s="341"/>
    </row>
    <row r="17168" spans="220:222" x14ac:dyDescent="0.3">
      <c r="HL17168" s="341"/>
      <c r="HM17168" s="341"/>
      <c r="HN17168" s="341"/>
    </row>
    <row r="17169" spans="220:222" x14ac:dyDescent="0.3">
      <c r="HL17169" s="341"/>
      <c r="HM17169" s="341"/>
      <c r="HN17169" s="341"/>
    </row>
    <row r="17170" spans="220:222" x14ac:dyDescent="0.3">
      <c r="HL17170" s="341"/>
      <c r="HM17170" s="341"/>
      <c r="HN17170" s="341"/>
    </row>
    <row r="17171" spans="220:222" x14ac:dyDescent="0.3">
      <c r="HL17171" s="341"/>
      <c r="HM17171" s="341"/>
      <c r="HN17171" s="341"/>
    </row>
    <row r="17172" spans="220:222" x14ac:dyDescent="0.3">
      <c r="HL17172" s="341"/>
      <c r="HM17172" s="341"/>
      <c r="HN17172" s="341"/>
    </row>
    <row r="17173" spans="220:222" x14ac:dyDescent="0.3">
      <c r="HL17173" s="341"/>
      <c r="HM17173" s="341"/>
      <c r="HN17173" s="341"/>
    </row>
    <row r="17174" spans="220:222" x14ac:dyDescent="0.3">
      <c r="HL17174" s="341"/>
      <c r="HM17174" s="341"/>
      <c r="HN17174" s="341"/>
    </row>
    <row r="17175" spans="220:222" x14ac:dyDescent="0.3">
      <c r="HL17175" s="341"/>
      <c r="HM17175" s="341"/>
      <c r="HN17175" s="341"/>
    </row>
    <row r="17176" spans="220:222" x14ac:dyDescent="0.3">
      <c r="HL17176" s="341"/>
      <c r="HM17176" s="341"/>
      <c r="HN17176" s="341"/>
    </row>
    <row r="17177" spans="220:222" x14ac:dyDescent="0.3">
      <c r="HL17177" s="341"/>
      <c r="HM17177" s="341"/>
      <c r="HN17177" s="341"/>
    </row>
    <row r="17178" spans="220:222" x14ac:dyDescent="0.3">
      <c r="HL17178" s="341"/>
      <c r="HM17178" s="341"/>
      <c r="HN17178" s="341"/>
    </row>
    <row r="17179" spans="220:222" x14ac:dyDescent="0.3">
      <c r="HL17179" s="341"/>
      <c r="HM17179" s="341"/>
      <c r="HN17179" s="341"/>
    </row>
    <row r="17180" spans="220:222" x14ac:dyDescent="0.3">
      <c r="HL17180" s="341"/>
      <c r="HM17180" s="341"/>
      <c r="HN17180" s="341"/>
    </row>
    <row r="17181" spans="220:222" x14ac:dyDescent="0.3">
      <c r="HL17181" s="341"/>
      <c r="HM17181" s="341"/>
      <c r="HN17181" s="341"/>
    </row>
    <row r="17182" spans="220:222" x14ac:dyDescent="0.3">
      <c r="HL17182" s="341"/>
      <c r="HM17182" s="341"/>
      <c r="HN17182" s="341"/>
    </row>
    <row r="17183" spans="220:222" x14ac:dyDescent="0.3">
      <c r="HL17183" s="341"/>
      <c r="HM17183" s="341"/>
      <c r="HN17183" s="341"/>
    </row>
    <row r="17184" spans="220:222" x14ac:dyDescent="0.3">
      <c r="HL17184" s="341"/>
      <c r="HM17184" s="341"/>
      <c r="HN17184" s="341"/>
    </row>
    <row r="17185" spans="220:222" x14ac:dyDescent="0.3">
      <c r="HL17185" s="341"/>
      <c r="HM17185" s="341"/>
      <c r="HN17185" s="341"/>
    </row>
    <row r="17186" spans="220:222" x14ac:dyDescent="0.3">
      <c r="HL17186" s="341"/>
      <c r="HM17186" s="341"/>
      <c r="HN17186" s="341"/>
    </row>
    <row r="17187" spans="220:222" x14ac:dyDescent="0.3">
      <c r="HL17187" s="341"/>
      <c r="HM17187" s="341"/>
      <c r="HN17187" s="341"/>
    </row>
    <row r="17188" spans="220:222" x14ac:dyDescent="0.3">
      <c r="HL17188" s="341"/>
      <c r="HM17188" s="341"/>
      <c r="HN17188" s="341"/>
    </row>
    <row r="17189" spans="220:222" x14ac:dyDescent="0.3">
      <c r="HL17189" s="341"/>
      <c r="HM17189" s="341"/>
      <c r="HN17189" s="341"/>
    </row>
    <row r="17190" spans="220:222" x14ac:dyDescent="0.3">
      <c r="HL17190" s="341"/>
      <c r="HM17190" s="341"/>
      <c r="HN17190" s="341"/>
    </row>
    <row r="17191" spans="220:222" x14ac:dyDescent="0.3">
      <c r="HL17191" s="341"/>
      <c r="HM17191" s="341"/>
      <c r="HN17191" s="341"/>
    </row>
    <row r="17192" spans="220:222" x14ac:dyDescent="0.3">
      <c r="HL17192" s="341"/>
      <c r="HM17192" s="341"/>
      <c r="HN17192" s="341"/>
    </row>
    <row r="17193" spans="220:222" x14ac:dyDescent="0.3">
      <c r="HL17193" s="341"/>
      <c r="HM17193" s="341"/>
      <c r="HN17193" s="341"/>
    </row>
    <row r="17194" spans="220:222" x14ac:dyDescent="0.3">
      <c r="HL17194" s="341"/>
      <c r="HM17194" s="341"/>
      <c r="HN17194" s="341"/>
    </row>
    <row r="17195" spans="220:222" x14ac:dyDescent="0.3">
      <c r="HL17195" s="341"/>
      <c r="HM17195" s="341"/>
      <c r="HN17195" s="341"/>
    </row>
    <row r="17196" spans="220:222" x14ac:dyDescent="0.3">
      <c r="HL17196" s="341"/>
      <c r="HM17196" s="341"/>
      <c r="HN17196" s="341"/>
    </row>
    <row r="17197" spans="220:222" x14ac:dyDescent="0.3">
      <c r="HL17197" s="341"/>
      <c r="HM17197" s="341"/>
      <c r="HN17197" s="341"/>
    </row>
    <row r="17198" spans="220:222" x14ac:dyDescent="0.3">
      <c r="HL17198" s="341"/>
      <c r="HM17198" s="341"/>
      <c r="HN17198" s="341"/>
    </row>
    <row r="17199" spans="220:222" x14ac:dyDescent="0.3">
      <c r="HL17199" s="341"/>
      <c r="HM17199" s="341"/>
      <c r="HN17199" s="341"/>
    </row>
    <row r="17200" spans="220:222" x14ac:dyDescent="0.3">
      <c r="HL17200" s="341"/>
      <c r="HM17200" s="341"/>
      <c r="HN17200" s="341"/>
    </row>
    <row r="17201" spans="220:222" x14ac:dyDescent="0.3">
      <c r="HL17201" s="341"/>
      <c r="HM17201" s="341"/>
      <c r="HN17201" s="341"/>
    </row>
    <row r="17202" spans="220:222" x14ac:dyDescent="0.3">
      <c r="HL17202" s="341"/>
      <c r="HM17202" s="341"/>
      <c r="HN17202" s="341"/>
    </row>
    <row r="17203" spans="220:222" x14ac:dyDescent="0.3">
      <c r="HL17203" s="341"/>
      <c r="HM17203" s="341"/>
      <c r="HN17203" s="341"/>
    </row>
    <row r="17204" spans="220:222" x14ac:dyDescent="0.3">
      <c r="HL17204" s="341"/>
      <c r="HM17204" s="341"/>
      <c r="HN17204" s="341"/>
    </row>
    <row r="17205" spans="220:222" x14ac:dyDescent="0.3">
      <c r="HL17205" s="341"/>
      <c r="HM17205" s="341"/>
      <c r="HN17205" s="341"/>
    </row>
    <row r="17206" spans="220:222" x14ac:dyDescent="0.3">
      <c r="HL17206" s="341"/>
      <c r="HM17206" s="341"/>
      <c r="HN17206" s="341"/>
    </row>
    <row r="17207" spans="220:222" x14ac:dyDescent="0.3">
      <c r="HL17207" s="341"/>
      <c r="HM17207" s="341"/>
      <c r="HN17207" s="341"/>
    </row>
    <row r="17208" spans="220:222" x14ac:dyDescent="0.3">
      <c r="HL17208" s="341"/>
      <c r="HM17208" s="341"/>
      <c r="HN17208" s="341"/>
    </row>
    <row r="17209" spans="220:222" x14ac:dyDescent="0.3">
      <c r="HL17209" s="341"/>
      <c r="HM17209" s="341"/>
      <c r="HN17209" s="341"/>
    </row>
    <row r="17210" spans="220:222" x14ac:dyDescent="0.3">
      <c r="HL17210" s="341"/>
      <c r="HM17210" s="341"/>
      <c r="HN17210" s="341"/>
    </row>
    <row r="17211" spans="220:222" x14ac:dyDescent="0.3">
      <c r="HL17211" s="341"/>
      <c r="HM17211" s="341"/>
      <c r="HN17211" s="341"/>
    </row>
    <row r="17212" spans="220:222" x14ac:dyDescent="0.3">
      <c r="HL17212" s="341"/>
      <c r="HM17212" s="341"/>
      <c r="HN17212" s="341"/>
    </row>
    <row r="17213" spans="220:222" x14ac:dyDescent="0.3">
      <c r="HL17213" s="341"/>
      <c r="HM17213" s="341"/>
      <c r="HN17213" s="341"/>
    </row>
    <row r="17214" spans="220:222" x14ac:dyDescent="0.3">
      <c r="HL17214" s="341"/>
      <c r="HM17214" s="341"/>
      <c r="HN17214" s="341"/>
    </row>
    <row r="17215" spans="220:222" x14ac:dyDescent="0.3">
      <c r="HL17215" s="341"/>
      <c r="HM17215" s="341"/>
      <c r="HN17215" s="341"/>
    </row>
    <row r="17216" spans="220:222" x14ac:dyDescent="0.3">
      <c r="HL17216" s="341"/>
      <c r="HM17216" s="341"/>
      <c r="HN17216" s="341"/>
    </row>
    <row r="17217" spans="220:222" x14ac:dyDescent="0.3">
      <c r="HL17217" s="341"/>
      <c r="HM17217" s="341"/>
      <c r="HN17217" s="341"/>
    </row>
    <row r="17218" spans="220:222" x14ac:dyDescent="0.3">
      <c r="HL17218" s="341"/>
      <c r="HM17218" s="341"/>
      <c r="HN17218" s="341"/>
    </row>
    <row r="17219" spans="220:222" x14ac:dyDescent="0.3">
      <c r="HL17219" s="341"/>
      <c r="HM17219" s="341"/>
      <c r="HN17219" s="341"/>
    </row>
    <row r="17220" spans="220:222" x14ac:dyDescent="0.3">
      <c r="HL17220" s="341"/>
      <c r="HM17220" s="341"/>
      <c r="HN17220" s="341"/>
    </row>
    <row r="17221" spans="220:222" x14ac:dyDescent="0.3">
      <c r="HL17221" s="341"/>
      <c r="HM17221" s="341"/>
      <c r="HN17221" s="341"/>
    </row>
    <row r="17222" spans="220:222" x14ac:dyDescent="0.3">
      <c r="HL17222" s="341"/>
      <c r="HM17222" s="341"/>
      <c r="HN17222" s="341"/>
    </row>
    <row r="17223" spans="220:222" x14ac:dyDescent="0.3">
      <c r="HL17223" s="341"/>
      <c r="HM17223" s="341"/>
      <c r="HN17223" s="341"/>
    </row>
    <row r="17224" spans="220:222" x14ac:dyDescent="0.3">
      <c r="HL17224" s="341"/>
      <c r="HM17224" s="341"/>
      <c r="HN17224" s="341"/>
    </row>
    <row r="17225" spans="220:222" x14ac:dyDescent="0.3">
      <c r="HL17225" s="341"/>
      <c r="HM17225" s="341"/>
      <c r="HN17225" s="341"/>
    </row>
    <row r="17226" spans="220:222" x14ac:dyDescent="0.3">
      <c r="HL17226" s="341"/>
      <c r="HM17226" s="341"/>
      <c r="HN17226" s="341"/>
    </row>
    <row r="17227" spans="220:222" x14ac:dyDescent="0.3">
      <c r="HL17227" s="341"/>
      <c r="HM17227" s="341"/>
      <c r="HN17227" s="341"/>
    </row>
    <row r="17228" spans="220:222" x14ac:dyDescent="0.3">
      <c r="HL17228" s="341"/>
      <c r="HM17228" s="341"/>
      <c r="HN17228" s="341"/>
    </row>
    <row r="17229" spans="220:222" x14ac:dyDescent="0.3">
      <c r="HL17229" s="341"/>
      <c r="HM17229" s="341"/>
      <c r="HN17229" s="341"/>
    </row>
    <row r="17230" spans="220:222" x14ac:dyDescent="0.3">
      <c r="HL17230" s="341"/>
      <c r="HM17230" s="341"/>
      <c r="HN17230" s="341"/>
    </row>
    <row r="17231" spans="220:222" x14ac:dyDescent="0.3">
      <c r="HL17231" s="341"/>
      <c r="HM17231" s="341"/>
      <c r="HN17231" s="341"/>
    </row>
    <row r="17232" spans="220:222" x14ac:dyDescent="0.3">
      <c r="HL17232" s="341"/>
      <c r="HM17232" s="341"/>
      <c r="HN17232" s="341"/>
    </row>
    <row r="17233" spans="220:222" x14ac:dyDescent="0.3">
      <c r="HL17233" s="341"/>
      <c r="HM17233" s="341"/>
      <c r="HN17233" s="341"/>
    </row>
    <row r="17234" spans="220:222" x14ac:dyDescent="0.3">
      <c r="HL17234" s="341"/>
      <c r="HM17234" s="341"/>
      <c r="HN17234" s="341"/>
    </row>
    <row r="17235" spans="220:222" x14ac:dyDescent="0.3">
      <c r="HL17235" s="341"/>
      <c r="HM17235" s="341"/>
      <c r="HN17235" s="341"/>
    </row>
    <row r="17236" spans="220:222" x14ac:dyDescent="0.3">
      <c r="HL17236" s="341"/>
      <c r="HM17236" s="341"/>
      <c r="HN17236" s="341"/>
    </row>
    <row r="17237" spans="220:222" x14ac:dyDescent="0.3">
      <c r="HL17237" s="341"/>
      <c r="HM17237" s="341"/>
      <c r="HN17237" s="341"/>
    </row>
    <row r="17238" spans="220:222" x14ac:dyDescent="0.3">
      <c r="HL17238" s="341"/>
      <c r="HM17238" s="341"/>
      <c r="HN17238" s="341"/>
    </row>
    <row r="17239" spans="220:222" x14ac:dyDescent="0.3">
      <c r="HL17239" s="341"/>
      <c r="HM17239" s="341"/>
      <c r="HN17239" s="341"/>
    </row>
    <row r="17240" spans="220:222" x14ac:dyDescent="0.3">
      <c r="HL17240" s="341"/>
      <c r="HM17240" s="341"/>
      <c r="HN17240" s="341"/>
    </row>
    <row r="17241" spans="220:222" x14ac:dyDescent="0.3">
      <c r="HL17241" s="341"/>
      <c r="HM17241" s="341"/>
      <c r="HN17241" s="341"/>
    </row>
    <row r="17242" spans="220:222" x14ac:dyDescent="0.3">
      <c r="HL17242" s="341"/>
      <c r="HM17242" s="341"/>
      <c r="HN17242" s="341"/>
    </row>
    <row r="17243" spans="220:222" x14ac:dyDescent="0.3">
      <c r="HL17243" s="341"/>
      <c r="HM17243" s="341"/>
      <c r="HN17243" s="341"/>
    </row>
    <row r="17244" spans="220:222" x14ac:dyDescent="0.3">
      <c r="HL17244" s="341"/>
      <c r="HM17244" s="341"/>
      <c r="HN17244" s="341"/>
    </row>
    <row r="17245" spans="220:222" x14ac:dyDescent="0.3">
      <c r="HL17245" s="341"/>
      <c r="HM17245" s="341"/>
      <c r="HN17245" s="341"/>
    </row>
    <row r="17246" spans="220:222" x14ac:dyDescent="0.3">
      <c r="HL17246" s="341"/>
      <c r="HM17246" s="341"/>
      <c r="HN17246" s="341"/>
    </row>
    <row r="17247" spans="220:222" x14ac:dyDescent="0.3">
      <c r="HL17247" s="341"/>
      <c r="HM17247" s="341"/>
      <c r="HN17247" s="341"/>
    </row>
    <row r="17248" spans="220:222" x14ac:dyDescent="0.3">
      <c r="HL17248" s="341"/>
      <c r="HM17248" s="341"/>
      <c r="HN17248" s="341"/>
    </row>
    <row r="17249" spans="220:222" x14ac:dyDescent="0.3">
      <c r="HL17249" s="341"/>
      <c r="HM17249" s="341"/>
      <c r="HN17249" s="341"/>
    </row>
    <row r="17250" spans="220:222" x14ac:dyDescent="0.3">
      <c r="HL17250" s="341"/>
      <c r="HM17250" s="341"/>
      <c r="HN17250" s="341"/>
    </row>
    <row r="17251" spans="220:222" x14ac:dyDescent="0.3">
      <c r="HL17251" s="341"/>
      <c r="HM17251" s="341"/>
      <c r="HN17251" s="341"/>
    </row>
    <row r="17252" spans="220:222" x14ac:dyDescent="0.3">
      <c r="HL17252" s="341"/>
      <c r="HM17252" s="341"/>
      <c r="HN17252" s="341"/>
    </row>
    <row r="17253" spans="220:222" x14ac:dyDescent="0.3">
      <c r="HL17253" s="341"/>
      <c r="HM17253" s="341"/>
      <c r="HN17253" s="341"/>
    </row>
    <row r="17254" spans="220:222" x14ac:dyDescent="0.3">
      <c r="HL17254" s="341"/>
      <c r="HM17254" s="341"/>
      <c r="HN17254" s="341"/>
    </row>
    <row r="17255" spans="220:222" x14ac:dyDescent="0.3">
      <c r="HL17255" s="341"/>
      <c r="HM17255" s="341"/>
      <c r="HN17255" s="341"/>
    </row>
    <row r="17256" spans="220:222" x14ac:dyDescent="0.3">
      <c r="HL17256" s="341"/>
      <c r="HM17256" s="341"/>
      <c r="HN17256" s="341"/>
    </row>
    <row r="17257" spans="220:222" x14ac:dyDescent="0.3">
      <c r="HL17257" s="341"/>
      <c r="HM17257" s="341"/>
      <c r="HN17257" s="341"/>
    </row>
    <row r="17258" spans="220:222" x14ac:dyDescent="0.3">
      <c r="HL17258" s="341"/>
      <c r="HM17258" s="341"/>
      <c r="HN17258" s="341"/>
    </row>
    <row r="17259" spans="220:222" x14ac:dyDescent="0.3">
      <c r="HL17259" s="341"/>
      <c r="HM17259" s="341"/>
      <c r="HN17259" s="341"/>
    </row>
    <row r="17260" spans="220:222" x14ac:dyDescent="0.3">
      <c r="HL17260" s="341"/>
      <c r="HM17260" s="341"/>
      <c r="HN17260" s="341"/>
    </row>
    <row r="17261" spans="220:222" x14ac:dyDescent="0.3">
      <c r="HL17261" s="341"/>
      <c r="HM17261" s="341"/>
      <c r="HN17261" s="341"/>
    </row>
    <row r="17262" spans="220:222" x14ac:dyDescent="0.3">
      <c r="HL17262" s="341"/>
      <c r="HM17262" s="341"/>
      <c r="HN17262" s="341"/>
    </row>
    <row r="17263" spans="220:222" x14ac:dyDescent="0.3">
      <c r="HL17263" s="341"/>
      <c r="HM17263" s="341"/>
      <c r="HN17263" s="341"/>
    </row>
    <row r="17264" spans="220:222" x14ac:dyDescent="0.3">
      <c r="HL17264" s="341"/>
      <c r="HM17264" s="341"/>
      <c r="HN17264" s="341"/>
    </row>
    <row r="17265" spans="220:222" x14ac:dyDescent="0.3">
      <c r="HL17265" s="341"/>
      <c r="HM17265" s="341"/>
      <c r="HN17265" s="341"/>
    </row>
    <row r="17266" spans="220:222" x14ac:dyDescent="0.3">
      <c r="HL17266" s="341"/>
      <c r="HM17266" s="341"/>
      <c r="HN17266" s="341"/>
    </row>
    <row r="17267" spans="220:222" x14ac:dyDescent="0.3">
      <c r="HL17267" s="341"/>
      <c r="HM17267" s="341"/>
      <c r="HN17267" s="341"/>
    </row>
    <row r="17268" spans="220:222" x14ac:dyDescent="0.3">
      <c r="HL17268" s="341"/>
      <c r="HM17268" s="341"/>
      <c r="HN17268" s="341"/>
    </row>
    <row r="17269" spans="220:222" x14ac:dyDescent="0.3">
      <c r="HL17269" s="341"/>
      <c r="HM17269" s="341"/>
      <c r="HN17269" s="341"/>
    </row>
    <row r="17270" spans="220:222" x14ac:dyDescent="0.3">
      <c r="HL17270" s="341"/>
      <c r="HM17270" s="341"/>
      <c r="HN17270" s="341"/>
    </row>
    <row r="17271" spans="220:222" x14ac:dyDescent="0.3">
      <c r="HL17271" s="341"/>
      <c r="HM17271" s="341"/>
      <c r="HN17271" s="341"/>
    </row>
    <row r="17272" spans="220:222" x14ac:dyDescent="0.3">
      <c r="HL17272" s="341"/>
      <c r="HM17272" s="341"/>
      <c r="HN17272" s="341"/>
    </row>
    <row r="17273" spans="220:222" x14ac:dyDescent="0.3">
      <c r="HL17273" s="341"/>
      <c r="HM17273" s="341"/>
      <c r="HN17273" s="341"/>
    </row>
    <row r="17274" spans="220:222" x14ac:dyDescent="0.3">
      <c r="HL17274" s="341"/>
      <c r="HM17274" s="341"/>
      <c r="HN17274" s="341"/>
    </row>
    <row r="17275" spans="220:222" x14ac:dyDescent="0.3">
      <c r="HL17275" s="341"/>
      <c r="HM17275" s="341"/>
      <c r="HN17275" s="341"/>
    </row>
    <row r="17276" spans="220:222" x14ac:dyDescent="0.3">
      <c r="HL17276" s="341"/>
      <c r="HM17276" s="341"/>
      <c r="HN17276" s="341"/>
    </row>
    <row r="17277" spans="220:222" x14ac:dyDescent="0.3">
      <c r="HL17277" s="341"/>
      <c r="HM17277" s="341"/>
      <c r="HN17277" s="341"/>
    </row>
    <row r="17278" spans="220:222" x14ac:dyDescent="0.3">
      <c r="HL17278" s="341"/>
      <c r="HM17278" s="341"/>
      <c r="HN17278" s="341"/>
    </row>
    <row r="17279" spans="220:222" x14ac:dyDescent="0.3">
      <c r="HL17279" s="341"/>
      <c r="HM17279" s="341"/>
      <c r="HN17279" s="341"/>
    </row>
    <row r="17280" spans="220:222" x14ac:dyDescent="0.3">
      <c r="HL17280" s="341"/>
      <c r="HM17280" s="341"/>
      <c r="HN17280" s="341"/>
    </row>
    <row r="17281" spans="220:222" x14ac:dyDescent="0.3">
      <c r="HL17281" s="341"/>
      <c r="HM17281" s="341"/>
      <c r="HN17281" s="341"/>
    </row>
    <row r="17282" spans="220:222" x14ac:dyDescent="0.3">
      <c r="HL17282" s="341"/>
      <c r="HM17282" s="341"/>
      <c r="HN17282" s="341"/>
    </row>
    <row r="17283" spans="220:222" x14ac:dyDescent="0.3">
      <c r="HL17283" s="341"/>
      <c r="HM17283" s="341"/>
      <c r="HN17283" s="341"/>
    </row>
    <row r="17284" spans="220:222" x14ac:dyDescent="0.3">
      <c r="HL17284" s="341"/>
      <c r="HM17284" s="341"/>
      <c r="HN17284" s="341"/>
    </row>
    <row r="17285" spans="220:222" x14ac:dyDescent="0.3">
      <c r="HL17285" s="341"/>
      <c r="HM17285" s="341"/>
      <c r="HN17285" s="341"/>
    </row>
    <row r="17286" spans="220:222" x14ac:dyDescent="0.3">
      <c r="HL17286" s="341"/>
      <c r="HM17286" s="341"/>
      <c r="HN17286" s="341"/>
    </row>
    <row r="17287" spans="220:222" x14ac:dyDescent="0.3">
      <c r="HL17287" s="341"/>
      <c r="HM17287" s="341"/>
      <c r="HN17287" s="341"/>
    </row>
    <row r="17288" spans="220:222" x14ac:dyDescent="0.3">
      <c r="HL17288" s="341"/>
      <c r="HM17288" s="341"/>
      <c r="HN17288" s="341"/>
    </row>
    <row r="17289" spans="220:222" x14ac:dyDescent="0.3">
      <c r="HL17289" s="341"/>
      <c r="HM17289" s="341"/>
      <c r="HN17289" s="341"/>
    </row>
    <row r="17290" spans="220:222" x14ac:dyDescent="0.3">
      <c r="HL17290" s="341"/>
      <c r="HM17290" s="341"/>
      <c r="HN17290" s="341"/>
    </row>
    <row r="17291" spans="220:222" x14ac:dyDescent="0.3">
      <c r="HL17291" s="341"/>
      <c r="HM17291" s="341"/>
      <c r="HN17291" s="341"/>
    </row>
    <row r="17292" spans="220:222" x14ac:dyDescent="0.3">
      <c r="HL17292" s="341"/>
      <c r="HM17292" s="341"/>
      <c r="HN17292" s="341"/>
    </row>
    <row r="17293" spans="220:222" x14ac:dyDescent="0.3">
      <c r="HL17293" s="341"/>
      <c r="HM17293" s="341"/>
      <c r="HN17293" s="341"/>
    </row>
    <row r="17294" spans="220:222" x14ac:dyDescent="0.3">
      <c r="HL17294" s="341"/>
      <c r="HM17294" s="341"/>
      <c r="HN17294" s="341"/>
    </row>
    <row r="17295" spans="220:222" x14ac:dyDescent="0.3">
      <c r="HL17295" s="341"/>
      <c r="HM17295" s="341"/>
      <c r="HN17295" s="341"/>
    </row>
    <row r="17296" spans="220:222" x14ac:dyDescent="0.3">
      <c r="HL17296" s="341"/>
      <c r="HM17296" s="341"/>
      <c r="HN17296" s="341"/>
    </row>
    <row r="17297" spans="220:222" x14ac:dyDescent="0.3">
      <c r="HL17297" s="341"/>
      <c r="HM17297" s="341"/>
      <c r="HN17297" s="341"/>
    </row>
    <row r="17298" spans="220:222" x14ac:dyDescent="0.3">
      <c r="HL17298" s="341"/>
      <c r="HM17298" s="341"/>
      <c r="HN17298" s="341"/>
    </row>
    <row r="17299" spans="220:222" x14ac:dyDescent="0.3">
      <c r="HL17299" s="341"/>
      <c r="HM17299" s="341"/>
      <c r="HN17299" s="341"/>
    </row>
    <row r="17300" spans="220:222" x14ac:dyDescent="0.3">
      <c r="HL17300" s="341"/>
      <c r="HM17300" s="341"/>
      <c r="HN17300" s="341"/>
    </row>
    <row r="17301" spans="220:222" x14ac:dyDescent="0.3">
      <c r="HL17301" s="341"/>
      <c r="HM17301" s="341"/>
      <c r="HN17301" s="341"/>
    </row>
    <row r="17302" spans="220:222" x14ac:dyDescent="0.3">
      <c r="HL17302" s="341"/>
      <c r="HM17302" s="341"/>
      <c r="HN17302" s="341"/>
    </row>
    <row r="17303" spans="220:222" x14ac:dyDescent="0.3">
      <c r="HL17303" s="341"/>
      <c r="HM17303" s="341"/>
      <c r="HN17303" s="341"/>
    </row>
    <row r="17304" spans="220:222" x14ac:dyDescent="0.3">
      <c r="HL17304" s="341"/>
      <c r="HM17304" s="341"/>
      <c r="HN17304" s="341"/>
    </row>
    <row r="17305" spans="220:222" x14ac:dyDescent="0.3">
      <c r="HL17305" s="341"/>
      <c r="HM17305" s="341"/>
      <c r="HN17305" s="341"/>
    </row>
    <row r="17306" spans="220:222" x14ac:dyDescent="0.3">
      <c r="HL17306" s="341"/>
      <c r="HM17306" s="341"/>
      <c r="HN17306" s="341"/>
    </row>
    <row r="17307" spans="220:222" x14ac:dyDescent="0.3">
      <c r="HL17307" s="341"/>
      <c r="HM17307" s="341"/>
      <c r="HN17307" s="341"/>
    </row>
    <row r="17308" spans="220:222" x14ac:dyDescent="0.3">
      <c r="HL17308" s="341"/>
      <c r="HM17308" s="341"/>
      <c r="HN17308" s="341"/>
    </row>
    <row r="17309" spans="220:222" x14ac:dyDescent="0.3">
      <c r="HL17309" s="341"/>
      <c r="HM17309" s="341"/>
      <c r="HN17309" s="341"/>
    </row>
    <row r="17310" spans="220:222" x14ac:dyDescent="0.3">
      <c r="HL17310" s="341"/>
      <c r="HM17310" s="341"/>
      <c r="HN17310" s="341"/>
    </row>
    <row r="17311" spans="220:222" x14ac:dyDescent="0.3">
      <c r="HL17311" s="341"/>
      <c r="HM17311" s="341"/>
      <c r="HN17311" s="341"/>
    </row>
    <row r="17312" spans="220:222" x14ac:dyDescent="0.3">
      <c r="HL17312" s="341"/>
      <c r="HM17312" s="341"/>
      <c r="HN17312" s="341"/>
    </row>
    <row r="17313" spans="220:222" x14ac:dyDescent="0.3">
      <c r="HL17313" s="341"/>
      <c r="HM17313" s="341"/>
      <c r="HN17313" s="341"/>
    </row>
    <row r="17314" spans="220:222" x14ac:dyDescent="0.3">
      <c r="HL17314" s="341"/>
      <c r="HM17314" s="341"/>
      <c r="HN17314" s="341"/>
    </row>
    <row r="17315" spans="220:222" x14ac:dyDescent="0.3">
      <c r="HL17315" s="341"/>
      <c r="HM17315" s="341"/>
      <c r="HN17315" s="341"/>
    </row>
    <row r="17316" spans="220:222" x14ac:dyDescent="0.3">
      <c r="HL17316" s="341"/>
      <c r="HM17316" s="341"/>
      <c r="HN17316" s="341"/>
    </row>
    <row r="17317" spans="220:222" x14ac:dyDescent="0.3">
      <c r="HL17317" s="341"/>
      <c r="HM17317" s="341"/>
      <c r="HN17317" s="341"/>
    </row>
    <row r="17318" spans="220:222" x14ac:dyDescent="0.3">
      <c r="HL17318" s="341"/>
      <c r="HM17318" s="341"/>
      <c r="HN17318" s="341"/>
    </row>
    <row r="17319" spans="220:222" x14ac:dyDescent="0.3">
      <c r="HL17319" s="341"/>
      <c r="HM17319" s="341"/>
      <c r="HN17319" s="341"/>
    </row>
    <row r="17320" spans="220:222" x14ac:dyDescent="0.3">
      <c r="HL17320" s="341"/>
      <c r="HM17320" s="341"/>
      <c r="HN17320" s="341"/>
    </row>
    <row r="17321" spans="220:222" x14ac:dyDescent="0.3">
      <c r="HL17321" s="341"/>
      <c r="HM17321" s="341"/>
      <c r="HN17321" s="341"/>
    </row>
    <row r="17322" spans="220:222" x14ac:dyDescent="0.3">
      <c r="HL17322" s="341"/>
      <c r="HM17322" s="341"/>
      <c r="HN17322" s="341"/>
    </row>
    <row r="17323" spans="220:222" x14ac:dyDescent="0.3">
      <c r="HL17323" s="341"/>
      <c r="HM17323" s="341"/>
      <c r="HN17323" s="341"/>
    </row>
    <row r="17324" spans="220:222" x14ac:dyDescent="0.3">
      <c r="HL17324" s="341"/>
      <c r="HM17324" s="341"/>
      <c r="HN17324" s="341"/>
    </row>
    <row r="17325" spans="220:222" x14ac:dyDescent="0.3">
      <c r="HL17325" s="341"/>
      <c r="HM17325" s="341"/>
      <c r="HN17325" s="341"/>
    </row>
    <row r="17326" spans="220:222" x14ac:dyDescent="0.3">
      <c r="HL17326" s="341"/>
      <c r="HM17326" s="341"/>
      <c r="HN17326" s="341"/>
    </row>
    <row r="17327" spans="220:222" x14ac:dyDescent="0.3">
      <c r="HL17327" s="341"/>
      <c r="HM17327" s="341"/>
      <c r="HN17327" s="341"/>
    </row>
    <row r="17328" spans="220:222" x14ac:dyDescent="0.3">
      <c r="HL17328" s="341"/>
      <c r="HM17328" s="341"/>
      <c r="HN17328" s="341"/>
    </row>
    <row r="17329" spans="220:222" x14ac:dyDescent="0.3">
      <c r="HL17329" s="341"/>
      <c r="HM17329" s="341"/>
      <c r="HN17329" s="341"/>
    </row>
    <row r="17330" spans="220:222" x14ac:dyDescent="0.3">
      <c r="HL17330" s="341"/>
      <c r="HM17330" s="341"/>
      <c r="HN17330" s="341"/>
    </row>
    <row r="17331" spans="220:222" x14ac:dyDescent="0.3">
      <c r="HL17331" s="341"/>
      <c r="HM17331" s="341"/>
      <c r="HN17331" s="341"/>
    </row>
    <row r="17332" spans="220:222" x14ac:dyDescent="0.3">
      <c r="HL17332" s="341"/>
      <c r="HM17332" s="341"/>
      <c r="HN17332" s="341"/>
    </row>
    <row r="17333" spans="220:222" x14ac:dyDescent="0.3">
      <c r="HL17333" s="341"/>
      <c r="HM17333" s="341"/>
      <c r="HN17333" s="341"/>
    </row>
    <row r="17334" spans="220:222" x14ac:dyDescent="0.3">
      <c r="HL17334" s="341"/>
      <c r="HM17334" s="341"/>
      <c r="HN17334" s="341"/>
    </row>
    <row r="17335" spans="220:222" x14ac:dyDescent="0.3">
      <c r="HL17335" s="341"/>
      <c r="HM17335" s="341"/>
      <c r="HN17335" s="341"/>
    </row>
    <row r="17336" spans="220:222" x14ac:dyDescent="0.3">
      <c r="HL17336" s="341"/>
      <c r="HM17336" s="341"/>
      <c r="HN17336" s="341"/>
    </row>
    <row r="17337" spans="220:222" x14ac:dyDescent="0.3">
      <c r="HL17337" s="341"/>
      <c r="HM17337" s="341"/>
      <c r="HN17337" s="341"/>
    </row>
    <row r="17338" spans="220:222" x14ac:dyDescent="0.3">
      <c r="HL17338" s="341"/>
      <c r="HM17338" s="341"/>
      <c r="HN17338" s="341"/>
    </row>
    <row r="17339" spans="220:222" x14ac:dyDescent="0.3">
      <c r="HL17339" s="341"/>
      <c r="HM17339" s="341"/>
      <c r="HN17339" s="341"/>
    </row>
    <row r="17340" spans="220:222" x14ac:dyDescent="0.3">
      <c r="HL17340" s="341"/>
      <c r="HM17340" s="341"/>
      <c r="HN17340" s="341"/>
    </row>
    <row r="17341" spans="220:222" x14ac:dyDescent="0.3">
      <c r="HL17341" s="341"/>
      <c r="HM17341" s="341"/>
      <c r="HN17341" s="341"/>
    </row>
    <row r="17342" spans="220:222" x14ac:dyDescent="0.3">
      <c r="HL17342" s="341"/>
      <c r="HM17342" s="341"/>
      <c r="HN17342" s="341"/>
    </row>
    <row r="17343" spans="220:222" x14ac:dyDescent="0.3">
      <c r="HL17343" s="341"/>
      <c r="HM17343" s="341"/>
      <c r="HN17343" s="341"/>
    </row>
    <row r="17344" spans="220:222" x14ac:dyDescent="0.3">
      <c r="HL17344" s="341"/>
      <c r="HM17344" s="341"/>
      <c r="HN17344" s="341"/>
    </row>
    <row r="17345" spans="220:222" x14ac:dyDescent="0.3">
      <c r="HL17345" s="341"/>
      <c r="HM17345" s="341"/>
      <c r="HN17345" s="341"/>
    </row>
    <row r="17346" spans="220:222" x14ac:dyDescent="0.3">
      <c r="HL17346" s="341"/>
      <c r="HM17346" s="341"/>
      <c r="HN17346" s="341"/>
    </row>
    <row r="17347" spans="220:222" x14ac:dyDescent="0.3">
      <c r="HL17347" s="341"/>
      <c r="HM17347" s="341"/>
      <c r="HN17347" s="341"/>
    </row>
    <row r="17348" spans="220:222" x14ac:dyDescent="0.3">
      <c r="HL17348" s="341"/>
      <c r="HM17348" s="341"/>
      <c r="HN17348" s="341"/>
    </row>
    <row r="17349" spans="220:222" x14ac:dyDescent="0.3">
      <c r="HL17349" s="341"/>
      <c r="HM17349" s="341"/>
      <c r="HN17349" s="341"/>
    </row>
    <row r="17350" spans="220:222" x14ac:dyDescent="0.3">
      <c r="HL17350" s="341"/>
      <c r="HM17350" s="341"/>
      <c r="HN17350" s="341"/>
    </row>
    <row r="17351" spans="220:222" x14ac:dyDescent="0.3">
      <c r="HL17351" s="341"/>
      <c r="HM17351" s="341"/>
      <c r="HN17351" s="341"/>
    </row>
    <row r="17352" spans="220:222" x14ac:dyDescent="0.3">
      <c r="HL17352" s="341"/>
      <c r="HM17352" s="341"/>
      <c r="HN17352" s="341"/>
    </row>
    <row r="17353" spans="220:222" x14ac:dyDescent="0.3">
      <c r="HL17353" s="341"/>
      <c r="HM17353" s="341"/>
      <c r="HN17353" s="341"/>
    </row>
    <row r="17354" spans="220:222" x14ac:dyDescent="0.3">
      <c r="HL17354" s="341"/>
      <c r="HM17354" s="341"/>
      <c r="HN17354" s="341"/>
    </row>
    <row r="17355" spans="220:222" x14ac:dyDescent="0.3">
      <c r="HL17355" s="341"/>
      <c r="HM17355" s="341"/>
      <c r="HN17355" s="341"/>
    </row>
    <row r="17356" spans="220:222" x14ac:dyDescent="0.3">
      <c r="HL17356" s="341"/>
      <c r="HM17356" s="341"/>
      <c r="HN17356" s="341"/>
    </row>
    <row r="17357" spans="220:222" x14ac:dyDescent="0.3">
      <c r="HL17357" s="341"/>
      <c r="HM17357" s="341"/>
      <c r="HN17357" s="341"/>
    </row>
    <row r="17358" spans="220:222" x14ac:dyDescent="0.3">
      <c r="HL17358" s="341"/>
      <c r="HM17358" s="341"/>
      <c r="HN17358" s="341"/>
    </row>
    <row r="17359" spans="220:222" x14ac:dyDescent="0.3">
      <c r="HL17359" s="341"/>
      <c r="HM17359" s="341"/>
      <c r="HN17359" s="341"/>
    </row>
    <row r="17360" spans="220:222" x14ac:dyDescent="0.3">
      <c r="HL17360" s="341"/>
      <c r="HM17360" s="341"/>
      <c r="HN17360" s="341"/>
    </row>
    <row r="17361" spans="220:222" x14ac:dyDescent="0.3">
      <c r="HL17361" s="341"/>
      <c r="HM17361" s="341"/>
      <c r="HN17361" s="341"/>
    </row>
    <row r="17362" spans="220:222" x14ac:dyDescent="0.3">
      <c r="HL17362" s="341"/>
      <c r="HM17362" s="341"/>
      <c r="HN17362" s="341"/>
    </row>
    <row r="17363" spans="220:222" x14ac:dyDescent="0.3">
      <c r="HL17363" s="341"/>
      <c r="HM17363" s="341"/>
      <c r="HN17363" s="341"/>
    </row>
    <row r="17364" spans="220:222" x14ac:dyDescent="0.3">
      <c r="HL17364" s="341"/>
      <c r="HM17364" s="341"/>
      <c r="HN17364" s="341"/>
    </row>
    <row r="17365" spans="220:222" x14ac:dyDescent="0.3">
      <c r="HL17365" s="341"/>
      <c r="HM17365" s="341"/>
      <c r="HN17365" s="341"/>
    </row>
    <row r="17366" spans="220:222" x14ac:dyDescent="0.3">
      <c r="HL17366" s="341"/>
      <c r="HM17366" s="341"/>
      <c r="HN17366" s="341"/>
    </row>
    <row r="17367" spans="220:222" x14ac:dyDescent="0.3">
      <c r="HL17367" s="341"/>
      <c r="HM17367" s="341"/>
      <c r="HN17367" s="341"/>
    </row>
    <row r="17368" spans="220:222" x14ac:dyDescent="0.3">
      <c r="HL17368" s="341"/>
      <c r="HM17368" s="341"/>
      <c r="HN17368" s="341"/>
    </row>
    <row r="17369" spans="220:222" x14ac:dyDescent="0.3">
      <c r="HL17369" s="341"/>
      <c r="HM17369" s="341"/>
      <c r="HN17369" s="341"/>
    </row>
    <row r="17370" spans="220:222" x14ac:dyDescent="0.3">
      <c r="HL17370" s="341"/>
      <c r="HM17370" s="341"/>
      <c r="HN17370" s="341"/>
    </row>
    <row r="17371" spans="220:222" x14ac:dyDescent="0.3">
      <c r="HL17371" s="341"/>
      <c r="HM17371" s="341"/>
      <c r="HN17371" s="341"/>
    </row>
    <row r="17372" spans="220:222" x14ac:dyDescent="0.3">
      <c r="HL17372" s="341"/>
      <c r="HM17372" s="341"/>
      <c r="HN17372" s="341"/>
    </row>
    <row r="17373" spans="220:222" x14ac:dyDescent="0.3">
      <c r="HL17373" s="341"/>
      <c r="HM17373" s="341"/>
      <c r="HN17373" s="341"/>
    </row>
    <row r="17374" spans="220:222" x14ac:dyDescent="0.3">
      <c r="HL17374" s="341"/>
      <c r="HM17374" s="341"/>
      <c r="HN17374" s="341"/>
    </row>
    <row r="17375" spans="220:222" x14ac:dyDescent="0.3">
      <c r="HL17375" s="341"/>
      <c r="HM17375" s="341"/>
      <c r="HN17375" s="341"/>
    </row>
    <row r="17376" spans="220:222" x14ac:dyDescent="0.3">
      <c r="HL17376" s="341"/>
      <c r="HM17376" s="341"/>
      <c r="HN17376" s="341"/>
    </row>
    <row r="17377" spans="220:222" x14ac:dyDescent="0.3">
      <c r="HL17377" s="341"/>
      <c r="HM17377" s="341"/>
      <c r="HN17377" s="341"/>
    </row>
    <row r="17378" spans="220:222" x14ac:dyDescent="0.3">
      <c r="HL17378" s="341"/>
      <c r="HM17378" s="341"/>
      <c r="HN17378" s="341"/>
    </row>
    <row r="17379" spans="220:222" x14ac:dyDescent="0.3">
      <c r="HL17379" s="341"/>
      <c r="HM17379" s="341"/>
      <c r="HN17379" s="341"/>
    </row>
    <row r="17380" spans="220:222" x14ac:dyDescent="0.3">
      <c r="HL17380" s="341"/>
      <c r="HM17380" s="341"/>
      <c r="HN17380" s="341"/>
    </row>
    <row r="17381" spans="220:222" x14ac:dyDescent="0.3">
      <c r="HL17381" s="341"/>
      <c r="HM17381" s="341"/>
      <c r="HN17381" s="341"/>
    </row>
    <row r="17382" spans="220:222" x14ac:dyDescent="0.3">
      <c r="HL17382" s="341"/>
      <c r="HM17382" s="341"/>
      <c r="HN17382" s="341"/>
    </row>
    <row r="17383" spans="220:222" x14ac:dyDescent="0.3">
      <c r="HL17383" s="341"/>
      <c r="HM17383" s="341"/>
      <c r="HN17383" s="341"/>
    </row>
    <row r="17384" spans="220:222" x14ac:dyDescent="0.3">
      <c r="HL17384" s="341"/>
      <c r="HM17384" s="341"/>
      <c r="HN17384" s="341"/>
    </row>
    <row r="17385" spans="220:222" x14ac:dyDescent="0.3">
      <c r="HL17385" s="341"/>
      <c r="HM17385" s="341"/>
      <c r="HN17385" s="341"/>
    </row>
    <row r="17386" spans="220:222" x14ac:dyDescent="0.3">
      <c r="HL17386" s="341"/>
      <c r="HM17386" s="341"/>
      <c r="HN17386" s="341"/>
    </row>
    <row r="17387" spans="220:222" x14ac:dyDescent="0.3">
      <c r="HL17387" s="341"/>
      <c r="HM17387" s="341"/>
      <c r="HN17387" s="341"/>
    </row>
    <row r="17388" spans="220:222" x14ac:dyDescent="0.3">
      <c r="HL17388" s="341"/>
      <c r="HM17388" s="341"/>
      <c r="HN17388" s="341"/>
    </row>
    <row r="17389" spans="220:222" x14ac:dyDescent="0.3">
      <c r="HL17389" s="341"/>
      <c r="HM17389" s="341"/>
      <c r="HN17389" s="341"/>
    </row>
    <row r="17390" spans="220:222" x14ac:dyDescent="0.3">
      <c r="HL17390" s="341"/>
      <c r="HM17390" s="341"/>
      <c r="HN17390" s="341"/>
    </row>
    <row r="17391" spans="220:222" x14ac:dyDescent="0.3">
      <c r="HL17391" s="341"/>
      <c r="HM17391" s="341"/>
      <c r="HN17391" s="341"/>
    </row>
    <row r="17392" spans="220:222" x14ac:dyDescent="0.3">
      <c r="HL17392" s="341"/>
      <c r="HM17392" s="341"/>
      <c r="HN17392" s="341"/>
    </row>
    <row r="17393" spans="220:222" x14ac:dyDescent="0.3">
      <c r="HL17393" s="341"/>
      <c r="HM17393" s="341"/>
      <c r="HN17393" s="341"/>
    </row>
    <row r="17394" spans="220:222" x14ac:dyDescent="0.3">
      <c r="HL17394" s="341"/>
      <c r="HM17394" s="341"/>
      <c r="HN17394" s="341"/>
    </row>
    <row r="17395" spans="220:222" x14ac:dyDescent="0.3">
      <c r="HL17395" s="341"/>
      <c r="HM17395" s="341"/>
      <c r="HN17395" s="341"/>
    </row>
    <row r="17396" spans="220:222" x14ac:dyDescent="0.3">
      <c r="HL17396" s="341"/>
      <c r="HM17396" s="341"/>
      <c r="HN17396" s="341"/>
    </row>
    <row r="17397" spans="220:222" x14ac:dyDescent="0.3">
      <c r="HL17397" s="341"/>
      <c r="HM17397" s="341"/>
      <c r="HN17397" s="341"/>
    </row>
    <row r="17398" spans="220:222" x14ac:dyDescent="0.3">
      <c r="HL17398" s="341"/>
      <c r="HM17398" s="341"/>
      <c r="HN17398" s="341"/>
    </row>
    <row r="17399" spans="220:222" x14ac:dyDescent="0.3">
      <c r="HL17399" s="341"/>
      <c r="HM17399" s="341"/>
      <c r="HN17399" s="341"/>
    </row>
    <row r="17400" spans="220:222" x14ac:dyDescent="0.3">
      <c r="HL17400" s="341"/>
      <c r="HM17400" s="341"/>
      <c r="HN17400" s="341"/>
    </row>
    <row r="17401" spans="220:222" x14ac:dyDescent="0.3">
      <c r="HL17401" s="341"/>
      <c r="HM17401" s="341"/>
      <c r="HN17401" s="341"/>
    </row>
    <row r="17402" spans="220:222" x14ac:dyDescent="0.3">
      <c r="HL17402" s="341"/>
      <c r="HM17402" s="341"/>
      <c r="HN17402" s="341"/>
    </row>
    <row r="17403" spans="220:222" x14ac:dyDescent="0.3">
      <c r="HL17403" s="341"/>
      <c r="HM17403" s="341"/>
      <c r="HN17403" s="341"/>
    </row>
    <row r="17404" spans="220:222" x14ac:dyDescent="0.3">
      <c r="HL17404" s="341"/>
      <c r="HM17404" s="341"/>
      <c r="HN17404" s="341"/>
    </row>
    <row r="17405" spans="220:222" x14ac:dyDescent="0.3">
      <c r="HL17405" s="341"/>
      <c r="HM17405" s="341"/>
      <c r="HN17405" s="341"/>
    </row>
    <row r="17406" spans="220:222" x14ac:dyDescent="0.3">
      <c r="HL17406" s="341"/>
      <c r="HM17406" s="341"/>
      <c r="HN17406" s="341"/>
    </row>
    <row r="17407" spans="220:222" x14ac:dyDescent="0.3">
      <c r="HL17407" s="341"/>
      <c r="HM17407" s="341"/>
      <c r="HN17407" s="341"/>
    </row>
    <row r="17408" spans="220:222" x14ac:dyDescent="0.3">
      <c r="HL17408" s="341"/>
      <c r="HM17408" s="341"/>
      <c r="HN17408" s="341"/>
    </row>
    <row r="17409" spans="220:222" x14ac:dyDescent="0.3">
      <c r="HL17409" s="341"/>
      <c r="HM17409" s="341"/>
      <c r="HN17409" s="341"/>
    </row>
    <row r="17410" spans="220:222" x14ac:dyDescent="0.3">
      <c r="HL17410" s="341"/>
      <c r="HM17410" s="341"/>
      <c r="HN17410" s="341"/>
    </row>
    <row r="17411" spans="220:222" x14ac:dyDescent="0.3">
      <c r="HL17411" s="341"/>
      <c r="HM17411" s="341"/>
      <c r="HN17411" s="341"/>
    </row>
    <row r="17412" spans="220:222" x14ac:dyDescent="0.3">
      <c r="HL17412" s="341"/>
      <c r="HM17412" s="341"/>
      <c r="HN17412" s="341"/>
    </row>
    <row r="17413" spans="220:222" x14ac:dyDescent="0.3">
      <c r="HL17413" s="341"/>
      <c r="HM17413" s="341"/>
      <c r="HN17413" s="341"/>
    </row>
    <row r="17414" spans="220:222" x14ac:dyDescent="0.3">
      <c r="HL17414" s="341"/>
      <c r="HM17414" s="341"/>
      <c r="HN17414" s="341"/>
    </row>
    <row r="17415" spans="220:222" x14ac:dyDescent="0.3">
      <c r="HL17415" s="341"/>
      <c r="HM17415" s="341"/>
      <c r="HN17415" s="341"/>
    </row>
    <row r="17416" spans="220:222" x14ac:dyDescent="0.3">
      <c r="HL17416" s="341"/>
      <c r="HM17416" s="341"/>
      <c r="HN17416" s="341"/>
    </row>
    <row r="17417" spans="220:222" x14ac:dyDescent="0.3">
      <c r="HL17417" s="341"/>
      <c r="HM17417" s="341"/>
      <c r="HN17417" s="341"/>
    </row>
    <row r="17418" spans="220:222" x14ac:dyDescent="0.3">
      <c r="HL17418" s="341"/>
      <c r="HM17418" s="341"/>
      <c r="HN17418" s="341"/>
    </row>
    <row r="17419" spans="220:222" x14ac:dyDescent="0.3">
      <c r="HL17419" s="341"/>
      <c r="HM17419" s="341"/>
      <c r="HN17419" s="341"/>
    </row>
    <row r="17420" spans="220:222" x14ac:dyDescent="0.3">
      <c r="HL17420" s="341"/>
      <c r="HM17420" s="341"/>
      <c r="HN17420" s="341"/>
    </row>
    <row r="17421" spans="220:222" x14ac:dyDescent="0.3">
      <c r="HL17421" s="341"/>
      <c r="HM17421" s="341"/>
      <c r="HN17421" s="341"/>
    </row>
    <row r="17422" spans="220:222" x14ac:dyDescent="0.3">
      <c r="HL17422" s="341"/>
      <c r="HM17422" s="341"/>
      <c r="HN17422" s="341"/>
    </row>
    <row r="17423" spans="220:222" x14ac:dyDescent="0.3">
      <c r="HL17423" s="341"/>
      <c r="HM17423" s="341"/>
      <c r="HN17423" s="341"/>
    </row>
    <row r="17424" spans="220:222" x14ac:dyDescent="0.3">
      <c r="HL17424" s="341"/>
      <c r="HM17424" s="341"/>
      <c r="HN17424" s="341"/>
    </row>
    <row r="17425" spans="220:222" x14ac:dyDescent="0.3">
      <c r="HL17425" s="341"/>
      <c r="HM17425" s="341"/>
      <c r="HN17425" s="341"/>
    </row>
    <row r="17426" spans="220:222" x14ac:dyDescent="0.3">
      <c r="HL17426" s="341"/>
      <c r="HM17426" s="341"/>
      <c r="HN17426" s="341"/>
    </row>
    <row r="17427" spans="220:222" x14ac:dyDescent="0.3">
      <c r="HL17427" s="341"/>
      <c r="HM17427" s="341"/>
      <c r="HN17427" s="341"/>
    </row>
    <row r="17428" spans="220:222" x14ac:dyDescent="0.3">
      <c r="HL17428" s="341"/>
      <c r="HM17428" s="341"/>
      <c r="HN17428" s="341"/>
    </row>
    <row r="17429" spans="220:222" x14ac:dyDescent="0.3">
      <c r="HL17429" s="341"/>
      <c r="HM17429" s="341"/>
      <c r="HN17429" s="341"/>
    </row>
    <row r="17430" spans="220:222" x14ac:dyDescent="0.3">
      <c r="HL17430" s="341"/>
      <c r="HM17430" s="341"/>
      <c r="HN17430" s="341"/>
    </row>
    <row r="17431" spans="220:222" x14ac:dyDescent="0.3">
      <c r="HL17431" s="341"/>
      <c r="HM17431" s="341"/>
      <c r="HN17431" s="341"/>
    </row>
    <row r="17432" spans="220:222" x14ac:dyDescent="0.3">
      <c r="HL17432" s="341"/>
      <c r="HM17432" s="341"/>
      <c r="HN17432" s="341"/>
    </row>
    <row r="17433" spans="220:222" x14ac:dyDescent="0.3">
      <c r="HL17433" s="341"/>
      <c r="HM17433" s="341"/>
      <c r="HN17433" s="341"/>
    </row>
    <row r="17434" spans="220:222" x14ac:dyDescent="0.3">
      <c r="HL17434" s="341"/>
      <c r="HM17434" s="341"/>
      <c r="HN17434" s="341"/>
    </row>
    <row r="17435" spans="220:222" x14ac:dyDescent="0.3">
      <c r="HL17435" s="341"/>
      <c r="HM17435" s="341"/>
      <c r="HN17435" s="341"/>
    </row>
    <row r="17436" spans="220:222" x14ac:dyDescent="0.3">
      <c r="HL17436" s="341"/>
      <c r="HM17436" s="341"/>
      <c r="HN17436" s="341"/>
    </row>
    <row r="17437" spans="220:222" x14ac:dyDescent="0.3">
      <c r="HL17437" s="341"/>
      <c r="HM17437" s="341"/>
      <c r="HN17437" s="341"/>
    </row>
    <row r="17438" spans="220:222" x14ac:dyDescent="0.3">
      <c r="HL17438" s="341"/>
      <c r="HM17438" s="341"/>
      <c r="HN17438" s="341"/>
    </row>
    <row r="17439" spans="220:222" x14ac:dyDescent="0.3">
      <c r="HL17439" s="341"/>
      <c r="HM17439" s="341"/>
      <c r="HN17439" s="341"/>
    </row>
    <row r="17440" spans="220:222" x14ac:dyDescent="0.3">
      <c r="HL17440" s="341"/>
      <c r="HM17440" s="341"/>
      <c r="HN17440" s="341"/>
    </row>
    <row r="17441" spans="220:222" x14ac:dyDescent="0.3">
      <c r="HL17441" s="341"/>
      <c r="HM17441" s="341"/>
      <c r="HN17441" s="341"/>
    </row>
    <row r="17442" spans="220:222" x14ac:dyDescent="0.3">
      <c r="HL17442" s="341"/>
      <c r="HM17442" s="341"/>
      <c r="HN17442" s="341"/>
    </row>
    <row r="17443" spans="220:222" x14ac:dyDescent="0.3">
      <c r="HL17443" s="341"/>
      <c r="HM17443" s="341"/>
      <c r="HN17443" s="341"/>
    </row>
    <row r="17444" spans="220:222" x14ac:dyDescent="0.3">
      <c r="HL17444" s="341"/>
      <c r="HM17444" s="341"/>
      <c r="HN17444" s="341"/>
    </row>
    <row r="17445" spans="220:222" x14ac:dyDescent="0.3">
      <c r="HL17445" s="341"/>
      <c r="HM17445" s="341"/>
      <c r="HN17445" s="341"/>
    </row>
    <row r="17446" spans="220:222" x14ac:dyDescent="0.3">
      <c r="HL17446" s="341"/>
      <c r="HM17446" s="341"/>
      <c r="HN17446" s="341"/>
    </row>
    <row r="17447" spans="220:222" x14ac:dyDescent="0.3">
      <c r="HL17447" s="341"/>
      <c r="HM17447" s="341"/>
      <c r="HN17447" s="341"/>
    </row>
    <row r="17448" spans="220:222" x14ac:dyDescent="0.3">
      <c r="HL17448" s="341"/>
      <c r="HM17448" s="341"/>
      <c r="HN17448" s="341"/>
    </row>
    <row r="17449" spans="220:222" x14ac:dyDescent="0.3">
      <c r="HL17449" s="341"/>
      <c r="HM17449" s="341"/>
      <c r="HN17449" s="341"/>
    </row>
    <row r="17450" spans="220:222" x14ac:dyDescent="0.3">
      <c r="HL17450" s="341"/>
      <c r="HM17450" s="341"/>
      <c r="HN17450" s="341"/>
    </row>
    <row r="17451" spans="220:222" x14ac:dyDescent="0.3">
      <c r="HL17451" s="341"/>
      <c r="HM17451" s="341"/>
      <c r="HN17451" s="341"/>
    </row>
    <row r="17452" spans="220:222" x14ac:dyDescent="0.3">
      <c r="HL17452" s="341"/>
      <c r="HM17452" s="341"/>
      <c r="HN17452" s="341"/>
    </row>
    <row r="17453" spans="220:222" x14ac:dyDescent="0.3">
      <c r="HL17453" s="341"/>
      <c r="HM17453" s="341"/>
      <c r="HN17453" s="341"/>
    </row>
    <row r="17454" spans="220:222" x14ac:dyDescent="0.3">
      <c r="HL17454" s="341"/>
      <c r="HM17454" s="341"/>
      <c r="HN17454" s="341"/>
    </row>
    <row r="17455" spans="220:222" x14ac:dyDescent="0.3">
      <c r="HL17455" s="341"/>
      <c r="HM17455" s="341"/>
      <c r="HN17455" s="341"/>
    </row>
    <row r="17456" spans="220:222" x14ac:dyDescent="0.3">
      <c r="HL17456" s="341"/>
      <c r="HM17456" s="341"/>
      <c r="HN17456" s="341"/>
    </row>
    <row r="17457" spans="220:222" x14ac:dyDescent="0.3">
      <c r="HL17457" s="341"/>
      <c r="HM17457" s="341"/>
      <c r="HN17457" s="341"/>
    </row>
    <row r="17458" spans="220:222" x14ac:dyDescent="0.3">
      <c r="HL17458" s="341"/>
      <c r="HM17458" s="341"/>
      <c r="HN17458" s="341"/>
    </row>
    <row r="17459" spans="220:222" x14ac:dyDescent="0.3">
      <c r="HL17459" s="341"/>
      <c r="HM17459" s="341"/>
      <c r="HN17459" s="341"/>
    </row>
    <row r="17460" spans="220:222" x14ac:dyDescent="0.3">
      <c r="HL17460" s="341"/>
      <c r="HM17460" s="341"/>
      <c r="HN17460" s="341"/>
    </row>
    <row r="17461" spans="220:222" x14ac:dyDescent="0.3">
      <c r="HL17461" s="341"/>
      <c r="HM17461" s="341"/>
      <c r="HN17461" s="341"/>
    </row>
    <row r="17462" spans="220:222" x14ac:dyDescent="0.3">
      <c r="HL17462" s="341"/>
      <c r="HM17462" s="341"/>
      <c r="HN17462" s="341"/>
    </row>
    <row r="17463" spans="220:222" x14ac:dyDescent="0.3">
      <c r="HL17463" s="341"/>
      <c r="HM17463" s="341"/>
      <c r="HN17463" s="341"/>
    </row>
    <row r="17464" spans="220:222" x14ac:dyDescent="0.3">
      <c r="HL17464" s="341"/>
      <c r="HM17464" s="341"/>
      <c r="HN17464" s="341"/>
    </row>
    <row r="17465" spans="220:222" x14ac:dyDescent="0.3">
      <c r="HL17465" s="341"/>
      <c r="HM17465" s="341"/>
      <c r="HN17465" s="341"/>
    </row>
    <row r="17466" spans="220:222" x14ac:dyDescent="0.3">
      <c r="HL17466" s="341"/>
      <c r="HM17466" s="341"/>
      <c r="HN17466" s="341"/>
    </row>
    <row r="17467" spans="220:222" x14ac:dyDescent="0.3">
      <c r="HL17467" s="341"/>
      <c r="HM17467" s="341"/>
      <c r="HN17467" s="341"/>
    </row>
    <row r="17468" spans="220:222" x14ac:dyDescent="0.3">
      <c r="HL17468" s="341"/>
      <c r="HM17468" s="341"/>
      <c r="HN17468" s="341"/>
    </row>
    <row r="17469" spans="220:222" x14ac:dyDescent="0.3">
      <c r="HL17469" s="341"/>
      <c r="HM17469" s="341"/>
      <c r="HN17469" s="341"/>
    </row>
    <row r="17470" spans="220:222" x14ac:dyDescent="0.3">
      <c r="HL17470" s="341"/>
      <c r="HM17470" s="341"/>
      <c r="HN17470" s="341"/>
    </row>
    <row r="17471" spans="220:222" x14ac:dyDescent="0.3">
      <c r="HL17471" s="341"/>
      <c r="HM17471" s="341"/>
      <c r="HN17471" s="341"/>
    </row>
    <row r="17472" spans="220:222" x14ac:dyDescent="0.3">
      <c r="HL17472" s="341"/>
      <c r="HM17472" s="341"/>
      <c r="HN17472" s="341"/>
    </row>
    <row r="17473" spans="220:222" x14ac:dyDescent="0.3">
      <c r="HL17473" s="341"/>
      <c r="HM17473" s="341"/>
      <c r="HN17473" s="341"/>
    </row>
    <row r="17474" spans="220:222" x14ac:dyDescent="0.3">
      <c r="HL17474" s="341"/>
      <c r="HM17474" s="341"/>
      <c r="HN17474" s="341"/>
    </row>
    <row r="17475" spans="220:222" x14ac:dyDescent="0.3">
      <c r="HL17475" s="341"/>
      <c r="HM17475" s="341"/>
      <c r="HN17475" s="341"/>
    </row>
    <row r="17476" spans="220:222" x14ac:dyDescent="0.3">
      <c r="HL17476" s="341"/>
      <c r="HM17476" s="341"/>
      <c r="HN17476" s="341"/>
    </row>
    <row r="17477" spans="220:222" x14ac:dyDescent="0.3">
      <c r="HL17477" s="341"/>
      <c r="HM17477" s="341"/>
      <c r="HN17477" s="341"/>
    </row>
    <row r="17478" spans="220:222" x14ac:dyDescent="0.3">
      <c r="HL17478" s="341"/>
      <c r="HM17478" s="341"/>
      <c r="HN17478" s="341"/>
    </row>
    <row r="17479" spans="220:222" x14ac:dyDescent="0.3">
      <c r="HL17479" s="341"/>
      <c r="HM17479" s="341"/>
      <c r="HN17479" s="341"/>
    </row>
    <row r="17480" spans="220:222" x14ac:dyDescent="0.3">
      <c r="HL17480" s="341"/>
      <c r="HM17480" s="341"/>
      <c r="HN17480" s="341"/>
    </row>
    <row r="17481" spans="220:222" x14ac:dyDescent="0.3">
      <c r="HL17481" s="341"/>
      <c r="HM17481" s="341"/>
      <c r="HN17481" s="341"/>
    </row>
    <row r="17482" spans="220:222" x14ac:dyDescent="0.3">
      <c r="HL17482" s="341"/>
      <c r="HM17482" s="341"/>
      <c r="HN17482" s="341"/>
    </row>
    <row r="17483" spans="220:222" x14ac:dyDescent="0.3">
      <c r="HL17483" s="341"/>
      <c r="HM17483" s="341"/>
      <c r="HN17483" s="341"/>
    </row>
    <row r="17484" spans="220:222" x14ac:dyDescent="0.3">
      <c r="HL17484" s="341"/>
      <c r="HM17484" s="341"/>
      <c r="HN17484" s="341"/>
    </row>
    <row r="17485" spans="220:222" x14ac:dyDescent="0.3">
      <c r="HL17485" s="341"/>
      <c r="HM17485" s="341"/>
      <c r="HN17485" s="341"/>
    </row>
    <row r="17486" spans="220:222" x14ac:dyDescent="0.3">
      <c r="HL17486" s="341"/>
      <c r="HM17486" s="341"/>
      <c r="HN17486" s="341"/>
    </row>
    <row r="17487" spans="220:222" x14ac:dyDescent="0.3">
      <c r="HL17487" s="341"/>
      <c r="HM17487" s="341"/>
      <c r="HN17487" s="341"/>
    </row>
    <row r="17488" spans="220:222" x14ac:dyDescent="0.3">
      <c r="HL17488" s="341"/>
      <c r="HM17488" s="341"/>
      <c r="HN17488" s="341"/>
    </row>
    <row r="17489" spans="220:222" x14ac:dyDescent="0.3">
      <c r="HL17489" s="341"/>
      <c r="HM17489" s="341"/>
      <c r="HN17489" s="341"/>
    </row>
    <row r="17490" spans="220:222" x14ac:dyDescent="0.3">
      <c r="HL17490" s="341"/>
      <c r="HM17490" s="341"/>
      <c r="HN17490" s="341"/>
    </row>
    <row r="17491" spans="220:222" x14ac:dyDescent="0.3">
      <c r="HL17491" s="341"/>
      <c r="HM17491" s="341"/>
      <c r="HN17491" s="341"/>
    </row>
    <row r="17492" spans="220:222" x14ac:dyDescent="0.3">
      <c r="HL17492" s="341"/>
      <c r="HM17492" s="341"/>
      <c r="HN17492" s="341"/>
    </row>
    <row r="17493" spans="220:222" x14ac:dyDescent="0.3">
      <c r="HL17493" s="341"/>
      <c r="HM17493" s="341"/>
      <c r="HN17493" s="341"/>
    </row>
    <row r="17494" spans="220:222" x14ac:dyDescent="0.3">
      <c r="HL17494" s="341"/>
      <c r="HM17494" s="341"/>
      <c r="HN17494" s="341"/>
    </row>
    <row r="17495" spans="220:222" x14ac:dyDescent="0.3">
      <c r="HL17495" s="341"/>
      <c r="HM17495" s="341"/>
      <c r="HN17495" s="341"/>
    </row>
    <row r="17496" spans="220:222" x14ac:dyDescent="0.3">
      <c r="HL17496" s="341"/>
      <c r="HM17496" s="341"/>
      <c r="HN17496" s="341"/>
    </row>
    <row r="17497" spans="220:222" x14ac:dyDescent="0.3">
      <c r="HL17497" s="341"/>
      <c r="HM17497" s="341"/>
      <c r="HN17497" s="341"/>
    </row>
    <row r="17498" spans="220:222" x14ac:dyDescent="0.3">
      <c r="HL17498" s="341"/>
      <c r="HM17498" s="341"/>
      <c r="HN17498" s="341"/>
    </row>
    <row r="17499" spans="220:222" x14ac:dyDescent="0.3">
      <c r="HL17499" s="341"/>
      <c r="HM17499" s="341"/>
      <c r="HN17499" s="341"/>
    </row>
    <row r="17500" spans="220:222" x14ac:dyDescent="0.3">
      <c r="HL17500" s="341"/>
      <c r="HM17500" s="341"/>
      <c r="HN17500" s="341"/>
    </row>
    <row r="17501" spans="220:222" x14ac:dyDescent="0.3">
      <c r="HL17501" s="341"/>
      <c r="HM17501" s="341"/>
      <c r="HN17501" s="341"/>
    </row>
    <row r="17502" spans="220:222" x14ac:dyDescent="0.3">
      <c r="HL17502" s="341"/>
      <c r="HM17502" s="341"/>
      <c r="HN17502" s="341"/>
    </row>
    <row r="17503" spans="220:222" x14ac:dyDescent="0.3">
      <c r="HL17503" s="341"/>
      <c r="HM17503" s="341"/>
      <c r="HN17503" s="341"/>
    </row>
    <row r="17504" spans="220:222" x14ac:dyDescent="0.3">
      <c r="HL17504" s="341"/>
      <c r="HM17504" s="341"/>
      <c r="HN17504" s="341"/>
    </row>
    <row r="17505" spans="220:222" x14ac:dyDescent="0.3">
      <c r="HL17505" s="341"/>
      <c r="HM17505" s="341"/>
      <c r="HN17505" s="341"/>
    </row>
    <row r="17506" spans="220:222" x14ac:dyDescent="0.3">
      <c r="HL17506" s="341"/>
      <c r="HM17506" s="341"/>
      <c r="HN17506" s="341"/>
    </row>
    <row r="17507" spans="220:222" x14ac:dyDescent="0.3">
      <c r="HL17507" s="341"/>
      <c r="HM17507" s="341"/>
      <c r="HN17507" s="341"/>
    </row>
    <row r="17508" spans="220:222" x14ac:dyDescent="0.3">
      <c r="HL17508" s="341"/>
      <c r="HM17508" s="341"/>
      <c r="HN17508" s="341"/>
    </row>
    <row r="17509" spans="220:222" x14ac:dyDescent="0.3">
      <c r="HL17509" s="341"/>
      <c r="HM17509" s="341"/>
      <c r="HN17509" s="341"/>
    </row>
    <row r="17510" spans="220:222" x14ac:dyDescent="0.3">
      <c r="HL17510" s="341"/>
      <c r="HM17510" s="341"/>
      <c r="HN17510" s="341"/>
    </row>
    <row r="17511" spans="220:222" x14ac:dyDescent="0.3">
      <c r="HL17511" s="341"/>
      <c r="HM17511" s="341"/>
      <c r="HN17511" s="341"/>
    </row>
    <row r="17512" spans="220:222" x14ac:dyDescent="0.3">
      <c r="HL17512" s="341"/>
      <c r="HM17512" s="341"/>
      <c r="HN17512" s="341"/>
    </row>
    <row r="17513" spans="220:222" x14ac:dyDescent="0.3">
      <c r="HL17513" s="341"/>
      <c r="HM17513" s="341"/>
      <c r="HN17513" s="341"/>
    </row>
    <row r="17514" spans="220:222" x14ac:dyDescent="0.3">
      <c r="HL17514" s="341"/>
      <c r="HM17514" s="341"/>
      <c r="HN17514" s="341"/>
    </row>
    <row r="17515" spans="220:222" x14ac:dyDescent="0.3">
      <c r="HL17515" s="341"/>
      <c r="HM17515" s="341"/>
      <c r="HN17515" s="341"/>
    </row>
    <row r="17516" spans="220:222" x14ac:dyDescent="0.3">
      <c r="HL17516" s="341"/>
      <c r="HM17516" s="341"/>
      <c r="HN17516" s="341"/>
    </row>
    <row r="17517" spans="220:222" x14ac:dyDescent="0.3">
      <c r="HL17517" s="341"/>
      <c r="HM17517" s="341"/>
      <c r="HN17517" s="341"/>
    </row>
    <row r="17518" spans="220:222" x14ac:dyDescent="0.3">
      <c r="HL17518" s="341"/>
      <c r="HM17518" s="341"/>
      <c r="HN17518" s="341"/>
    </row>
    <row r="17519" spans="220:222" x14ac:dyDescent="0.3">
      <c r="HL17519" s="341"/>
      <c r="HM17519" s="341"/>
      <c r="HN17519" s="341"/>
    </row>
    <row r="17520" spans="220:222" x14ac:dyDescent="0.3">
      <c r="HL17520" s="341"/>
      <c r="HM17520" s="341"/>
      <c r="HN17520" s="341"/>
    </row>
    <row r="17521" spans="220:222" x14ac:dyDescent="0.3">
      <c r="HL17521" s="341"/>
      <c r="HM17521" s="341"/>
      <c r="HN17521" s="341"/>
    </row>
    <row r="17522" spans="220:222" x14ac:dyDescent="0.3">
      <c r="HL17522" s="341"/>
      <c r="HM17522" s="341"/>
      <c r="HN17522" s="341"/>
    </row>
    <row r="17523" spans="220:222" x14ac:dyDescent="0.3">
      <c r="HL17523" s="341"/>
      <c r="HM17523" s="341"/>
      <c r="HN17523" s="341"/>
    </row>
    <row r="17524" spans="220:222" x14ac:dyDescent="0.3">
      <c r="HL17524" s="341"/>
      <c r="HM17524" s="341"/>
      <c r="HN17524" s="341"/>
    </row>
    <row r="17525" spans="220:222" x14ac:dyDescent="0.3">
      <c r="HL17525" s="341"/>
      <c r="HM17525" s="341"/>
      <c r="HN17525" s="341"/>
    </row>
    <row r="17526" spans="220:222" x14ac:dyDescent="0.3">
      <c r="HL17526" s="341"/>
      <c r="HM17526" s="341"/>
      <c r="HN17526" s="341"/>
    </row>
    <row r="17527" spans="220:222" x14ac:dyDescent="0.3">
      <c r="HL17527" s="341"/>
      <c r="HM17527" s="341"/>
      <c r="HN17527" s="341"/>
    </row>
    <row r="17528" spans="220:222" x14ac:dyDescent="0.3">
      <c r="HL17528" s="341"/>
      <c r="HM17528" s="341"/>
      <c r="HN17528" s="341"/>
    </row>
    <row r="17529" spans="220:222" x14ac:dyDescent="0.3">
      <c r="HL17529" s="341"/>
      <c r="HM17529" s="341"/>
      <c r="HN17529" s="341"/>
    </row>
    <row r="17530" spans="220:222" x14ac:dyDescent="0.3">
      <c r="HL17530" s="341"/>
      <c r="HM17530" s="341"/>
      <c r="HN17530" s="341"/>
    </row>
    <row r="17531" spans="220:222" x14ac:dyDescent="0.3">
      <c r="HL17531" s="341"/>
      <c r="HM17531" s="341"/>
      <c r="HN17531" s="341"/>
    </row>
    <row r="17532" spans="220:222" x14ac:dyDescent="0.3">
      <c r="HL17532" s="341"/>
      <c r="HM17532" s="341"/>
      <c r="HN17532" s="341"/>
    </row>
    <row r="17533" spans="220:222" x14ac:dyDescent="0.3">
      <c r="HL17533" s="341"/>
      <c r="HM17533" s="341"/>
      <c r="HN17533" s="341"/>
    </row>
    <row r="17534" spans="220:222" x14ac:dyDescent="0.3">
      <c r="HL17534" s="341"/>
      <c r="HM17534" s="341"/>
      <c r="HN17534" s="341"/>
    </row>
    <row r="17535" spans="220:222" x14ac:dyDescent="0.3">
      <c r="HL17535" s="341"/>
      <c r="HM17535" s="341"/>
      <c r="HN17535" s="341"/>
    </row>
    <row r="17536" spans="220:222" x14ac:dyDescent="0.3">
      <c r="HL17536" s="341"/>
      <c r="HM17536" s="341"/>
      <c r="HN17536" s="341"/>
    </row>
    <row r="17537" spans="220:222" x14ac:dyDescent="0.3">
      <c r="HL17537" s="341"/>
      <c r="HM17537" s="341"/>
      <c r="HN17537" s="341"/>
    </row>
    <row r="17538" spans="220:222" x14ac:dyDescent="0.3">
      <c r="HL17538" s="341"/>
      <c r="HM17538" s="341"/>
      <c r="HN17538" s="341"/>
    </row>
    <row r="17539" spans="220:222" x14ac:dyDescent="0.3">
      <c r="HL17539" s="341"/>
      <c r="HM17539" s="341"/>
      <c r="HN17539" s="341"/>
    </row>
    <row r="17540" spans="220:222" x14ac:dyDescent="0.3">
      <c r="HL17540" s="341"/>
      <c r="HM17540" s="341"/>
      <c r="HN17540" s="341"/>
    </row>
    <row r="17541" spans="220:222" x14ac:dyDescent="0.3">
      <c r="HL17541" s="341"/>
      <c r="HM17541" s="341"/>
      <c r="HN17541" s="341"/>
    </row>
    <row r="17542" spans="220:222" x14ac:dyDescent="0.3">
      <c r="HL17542" s="341"/>
      <c r="HM17542" s="341"/>
      <c r="HN17542" s="341"/>
    </row>
    <row r="17543" spans="220:222" x14ac:dyDescent="0.3">
      <c r="HL17543" s="341"/>
      <c r="HM17543" s="341"/>
      <c r="HN17543" s="341"/>
    </row>
    <row r="17544" spans="220:222" x14ac:dyDescent="0.3">
      <c r="HL17544" s="341"/>
      <c r="HM17544" s="341"/>
      <c r="HN17544" s="341"/>
    </row>
    <row r="17545" spans="220:222" x14ac:dyDescent="0.3">
      <c r="HL17545" s="341"/>
      <c r="HM17545" s="341"/>
      <c r="HN17545" s="341"/>
    </row>
    <row r="17546" spans="220:222" x14ac:dyDescent="0.3">
      <c r="HL17546" s="341"/>
      <c r="HM17546" s="341"/>
      <c r="HN17546" s="341"/>
    </row>
    <row r="17547" spans="220:222" x14ac:dyDescent="0.3">
      <c r="HL17547" s="341"/>
      <c r="HM17547" s="341"/>
      <c r="HN17547" s="341"/>
    </row>
    <row r="17548" spans="220:222" x14ac:dyDescent="0.3">
      <c r="HL17548" s="341"/>
      <c r="HM17548" s="341"/>
      <c r="HN17548" s="341"/>
    </row>
    <row r="17549" spans="220:222" x14ac:dyDescent="0.3">
      <c r="HL17549" s="341"/>
      <c r="HM17549" s="341"/>
      <c r="HN17549" s="341"/>
    </row>
    <row r="17550" spans="220:222" x14ac:dyDescent="0.3">
      <c r="HL17550" s="341"/>
      <c r="HM17550" s="341"/>
      <c r="HN17550" s="341"/>
    </row>
    <row r="17551" spans="220:222" x14ac:dyDescent="0.3">
      <c r="HL17551" s="341"/>
      <c r="HM17551" s="341"/>
      <c r="HN17551" s="341"/>
    </row>
    <row r="17552" spans="220:222" x14ac:dyDescent="0.3">
      <c r="HL17552" s="341"/>
      <c r="HM17552" s="341"/>
      <c r="HN17552" s="341"/>
    </row>
    <row r="17553" spans="220:222" x14ac:dyDescent="0.3">
      <c r="HL17553" s="341"/>
      <c r="HM17553" s="341"/>
      <c r="HN17553" s="341"/>
    </row>
    <row r="17554" spans="220:222" x14ac:dyDescent="0.3">
      <c r="HL17554" s="341"/>
      <c r="HM17554" s="341"/>
      <c r="HN17554" s="341"/>
    </row>
    <row r="17555" spans="220:222" x14ac:dyDescent="0.3">
      <c r="HL17555" s="341"/>
      <c r="HM17555" s="341"/>
      <c r="HN17555" s="341"/>
    </row>
    <row r="17556" spans="220:222" x14ac:dyDescent="0.3">
      <c r="HL17556" s="341"/>
      <c r="HM17556" s="341"/>
      <c r="HN17556" s="341"/>
    </row>
    <row r="17557" spans="220:222" x14ac:dyDescent="0.3">
      <c r="HL17557" s="341"/>
      <c r="HM17557" s="341"/>
      <c r="HN17557" s="341"/>
    </row>
    <row r="17558" spans="220:222" x14ac:dyDescent="0.3">
      <c r="HL17558" s="341"/>
      <c r="HM17558" s="341"/>
      <c r="HN17558" s="341"/>
    </row>
    <row r="17559" spans="220:222" x14ac:dyDescent="0.3">
      <c r="HL17559" s="341"/>
      <c r="HM17559" s="341"/>
      <c r="HN17559" s="341"/>
    </row>
    <row r="17560" spans="220:222" x14ac:dyDescent="0.3">
      <c r="HL17560" s="341"/>
      <c r="HM17560" s="341"/>
      <c r="HN17560" s="341"/>
    </row>
    <row r="17561" spans="220:222" x14ac:dyDescent="0.3">
      <c r="HL17561" s="341"/>
      <c r="HM17561" s="341"/>
      <c r="HN17561" s="341"/>
    </row>
    <row r="17562" spans="220:222" x14ac:dyDescent="0.3">
      <c r="HL17562" s="341"/>
      <c r="HM17562" s="341"/>
      <c r="HN17562" s="341"/>
    </row>
    <row r="17563" spans="220:222" x14ac:dyDescent="0.3">
      <c r="HL17563" s="341"/>
      <c r="HM17563" s="341"/>
      <c r="HN17563" s="341"/>
    </row>
    <row r="17564" spans="220:222" x14ac:dyDescent="0.3">
      <c r="HL17564" s="341"/>
      <c r="HM17564" s="341"/>
      <c r="HN17564" s="341"/>
    </row>
    <row r="17565" spans="220:222" x14ac:dyDescent="0.3">
      <c r="HL17565" s="341"/>
      <c r="HM17565" s="341"/>
      <c r="HN17565" s="341"/>
    </row>
    <row r="17566" spans="220:222" x14ac:dyDescent="0.3">
      <c r="HL17566" s="341"/>
      <c r="HM17566" s="341"/>
      <c r="HN17566" s="341"/>
    </row>
    <row r="17567" spans="220:222" x14ac:dyDescent="0.3">
      <c r="HL17567" s="341"/>
      <c r="HM17567" s="341"/>
      <c r="HN17567" s="341"/>
    </row>
    <row r="17568" spans="220:222" x14ac:dyDescent="0.3">
      <c r="HL17568" s="341"/>
      <c r="HM17568" s="341"/>
      <c r="HN17568" s="341"/>
    </row>
    <row r="17569" spans="220:222" x14ac:dyDescent="0.3">
      <c r="HL17569" s="341"/>
      <c r="HM17569" s="341"/>
      <c r="HN17569" s="341"/>
    </row>
    <row r="17570" spans="220:222" x14ac:dyDescent="0.3">
      <c r="HL17570" s="341"/>
      <c r="HM17570" s="341"/>
      <c r="HN17570" s="341"/>
    </row>
    <row r="17571" spans="220:222" x14ac:dyDescent="0.3">
      <c r="HL17571" s="341"/>
      <c r="HM17571" s="341"/>
      <c r="HN17571" s="341"/>
    </row>
    <row r="17572" spans="220:222" x14ac:dyDescent="0.3">
      <c r="HL17572" s="341"/>
      <c r="HM17572" s="341"/>
      <c r="HN17572" s="341"/>
    </row>
    <row r="17573" spans="220:222" x14ac:dyDescent="0.3">
      <c r="HL17573" s="341"/>
      <c r="HM17573" s="341"/>
      <c r="HN17573" s="341"/>
    </row>
    <row r="17574" spans="220:222" x14ac:dyDescent="0.3">
      <c r="HL17574" s="341"/>
      <c r="HM17574" s="341"/>
      <c r="HN17574" s="341"/>
    </row>
    <row r="17575" spans="220:222" x14ac:dyDescent="0.3">
      <c r="HL17575" s="341"/>
      <c r="HM17575" s="341"/>
      <c r="HN17575" s="341"/>
    </row>
    <row r="17576" spans="220:222" x14ac:dyDescent="0.3">
      <c r="HL17576" s="341"/>
      <c r="HM17576" s="341"/>
      <c r="HN17576" s="341"/>
    </row>
    <row r="17577" spans="220:222" x14ac:dyDescent="0.3">
      <c r="HL17577" s="341"/>
      <c r="HM17577" s="341"/>
      <c r="HN17577" s="341"/>
    </row>
    <row r="17578" spans="220:222" x14ac:dyDescent="0.3">
      <c r="HL17578" s="341"/>
      <c r="HM17578" s="341"/>
      <c r="HN17578" s="341"/>
    </row>
    <row r="17579" spans="220:222" x14ac:dyDescent="0.3">
      <c r="HL17579" s="341"/>
      <c r="HM17579" s="341"/>
      <c r="HN17579" s="341"/>
    </row>
    <row r="17580" spans="220:222" x14ac:dyDescent="0.3">
      <c r="HL17580" s="341"/>
      <c r="HM17580" s="341"/>
      <c r="HN17580" s="341"/>
    </row>
    <row r="17581" spans="220:222" x14ac:dyDescent="0.3">
      <c r="HL17581" s="341"/>
      <c r="HM17581" s="341"/>
      <c r="HN17581" s="341"/>
    </row>
    <row r="17582" spans="220:222" x14ac:dyDescent="0.3">
      <c r="HL17582" s="341"/>
      <c r="HM17582" s="341"/>
      <c r="HN17582" s="341"/>
    </row>
    <row r="17583" spans="220:222" x14ac:dyDescent="0.3">
      <c r="HL17583" s="341"/>
      <c r="HM17583" s="341"/>
      <c r="HN17583" s="341"/>
    </row>
    <row r="17584" spans="220:222" x14ac:dyDescent="0.3">
      <c r="HL17584" s="341"/>
      <c r="HM17584" s="341"/>
      <c r="HN17584" s="341"/>
    </row>
    <row r="17585" spans="220:222" x14ac:dyDescent="0.3">
      <c r="HL17585" s="341"/>
      <c r="HM17585" s="341"/>
      <c r="HN17585" s="341"/>
    </row>
    <row r="17586" spans="220:222" x14ac:dyDescent="0.3">
      <c r="HL17586" s="341"/>
      <c r="HM17586" s="341"/>
      <c r="HN17586" s="341"/>
    </row>
    <row r="17587" spans="220:222" x14ac:dyDescent="0.3">
      <c r="HL17587" s="341"/>
      <c r="HM17587" s="341"/>
      <c r="HN17587" s="341"/>
    </row>
    <row r="17588" spans="220:222" x14ac:dyDescent="0.3">
      <c r="HL17588" s="341"/>
      <c r="HM17588" s="341"/>
      <c r="HN17588" s="341"/>
    </row>
    <row r="17589" spans="220:222" x14ac:dyDescent="0.3">
      <c r="HL17589" s="341"/>
      <c r="HM17589" s="341"/>
      <c r="HN17589" s="341"/>
    </row>
    <row r="17590" spans="220:222" x14ac:dyDescent="0.3">
      <c r="HL17590" s="341"/>
      <c r="HM17590" s="341"/>
      <c r="HN17590" s="341"/>
    </row>
    <row r="17591" spans="220:222" x14ac:dyDescent="0.3">
      <c r="HL17591" s="341"/>
      <c r="HM17591" s="341"/>
      <c r="HN17591" s="341"/>
    </row>
    <row r="17592" spans="220:222" x14ac:dyDescent="0.3">
      <c r="HL17592" s="341"/>
      <c r="HM17592" s="341"/>
      <c r="HN17592" s="341"/>
    </row>
    <row r="17593" spans="220:222" x14ac:dyDescent="0.3">
      <c r="HL17593" s="341"/>
      <c r="HM17593" s="341"/>
      <c r="HN17593" s="341"/>
    </row>
    <row r="17594" spans="220:222" x14ac:dyDescent="0.3">
      <c r="HL17594" s="341"/>
      <c r="HM17594" s="341"/>
      <c r="HN17594" s="341"/>
    </row>
    <row r="17595" spans="220:222" x14ac:dyDescent="0.3">
      <c r="HL17595" s="341"/>
      <c r="HM17595" s="341"/>
      <c r="HN17595" s="341"/>
    </row>
    <row r="17596" spans="220:222" x14ac:dyDescent="0.3">
      <c r="HL17596" s="341"/>
      <c r="HM17596" s="341"/>
      <c r="HN17596" s="341"/>
    </row>
    <row r="17597" spans="220:222" x14ac:dyDescent="0.3">
      <c r="HL17597" s="341"/>
      <c r="HM17597" s="341"/>
      <c r="HN17597" s="341"/>
    </row>
    <row r="17598" spans="220:222" x14ac:dyDescent="0.3">
      <c r="HL17598" s="341"/>
      <c r="HM17598" s="341"/>
      <c r="HN17598" s="341"/>
    </row>
    <row r="17599" spans="220:222" x14ac:dyDescent="0.3">
      <c r="HL17599" s="341"/>
      <c r="HM17599" s="341"/>
      <c r="HN17599" s="341"/>
    </row>
    <row r="17600" spans="220:222" x14ac:dyDescent="0.3">
      <c r="HL17600" s="341"/>
      <c r="HM17600" s="341"/>
      <c r="HN17600" s="341"/>
    </row>
    <row r="17601" spans="220:222" x14ac:dyDescent="0.3">
      <c r="HL17601" s="341"/>
      <c r="HM17601" s="341"/>
      <c r="HN17601" s="341"/>
    </row>
    <row r="17602" spans="220:222" x14ac:dyDescent="0.3">
      <c r="HL17602" s="341"/>
      <c r="HM17602" s="341"/>
      <c r="HN17602" s="341"/>
    </row>
    <row r="17603" spans="220:222" x14ac:dyDescent="0.3">
      <c r="HL17603" s="341"/>
      <c r="HM17603" s="341"/>
      <c r="HN17603" s="341"/>
    </row>
    <row r="17604" spans="220:222" x14ac:dyDescent="0.3">
      <c r="HL17604" s="341"/>
      <c r="HM17604" s="341"/>
      <c r="HN17604" s="341"/>
    </row>
    <row r="17605" spans="220:222" x14ac:dyDescent="0.3">
      <c r="HL17605" s="341"/>
      <c r="HM17605" s="341"/>
      <c r="HN17605" s="341"/>
    </row>
    <row r="17606" spans="220:222" x14ac:dyDescent="0.3">
      <c r="HL17606" s="341"/>
      <c r="HM17606" s="341"/>
      <c r="HN17606" s="341"/>
    </row>
    <row r="17607" spans="220:222" x14ac:dyDescent="0.3">
      <c r="HL17607" s="341"/>
      <c r="HM17607" s="341"/>
      <c r="HN17607" s="341"/>
    </row>
    <row r="17608" spans="220:222" x14ac:dyDescent="0.3">
      <c r="HL17608" s="341"/>
      <c r="HM17608" s="341"/>
      <c r="HN17608" s="341"/>
    </row>
    <row r="17609" spans="220:222" x14ac:dyDescent="0.3">
      <c r="HL17609" s="341"/>
      <c r="HM17609" s="341"/>
      <c r="HN17609" s="341"/>
    </row>
    <row r="17610" spans="220:222" x14ac:dyDescent="0.3">
      <c r="HL17610" s="341"/>
      <c r="HM17610" s="341"/>
      <c r="HN17610" s="341"/>
    </row>
    <row r="17611" spans="220:222" x14ac:dyDescent="0.3">
      <c r="HL17611" s="341"/>
      <c r="HM17611" s="341"/>
      <c r="HN17611" s="341"/>
    </row>
    <row r="17612" spans="220:222" x14ac:dyDescent="0.3">
      <c r="HL17612" s="341"/>
      <c r="HM17612" s="341"/>
      <c r="HN17612" s="341"/>
    </row>
    <row r="17613" spans="220:222" x14ac:dyDescent="0.3">
      <c r="HL17613" s="341"/>
      <c r="HM17613" s="341"/>
      <c r="HN17613" s="341"/>
    </row>
    <row r="17614" spans="220:222" x14ac:dyDescent="0.3">
      <c r="HL17614" s="341"/>
      <c r="HM17614" s="341"/>
      <c r="HN17614" s="341"/>
    </row>
    <row r="17615" spans="220:222" x14ac:dyDescent="0.3">
      <c r="HL17615" s="341"/>
      <c r="HM17615" s="341"/>
      <c r="HN17615" s="341"/>
    </row>
    <row r="17616" spans="220:222" x14ac:dyDescent="0.3">
      <c r="HL17616" s="341"/>
      <c r="HM17616" s="341"/>
      <c r="HN17616" s="341"/>
    </row>
    <row r="17617" spans="220:222" x14ac:dyDescent="0.3">
      <c r="HL17617" s="341"/>
      <c r="HM17617" s="341"/>
      <c r="HN17617" s="341"/>
    </row>
    <row r="17618" spans="220:222" x14ac:dyDescent="0.3">
      <c r="HL17618" s="341"/>
      <c r="HM17618" s="341"/>
      <c r="HN17618" s="341"/>
    </row>
    <row r="17619" spans="220:222" x14ac:dyDescent="0.3">
      <c r="HL17619" s="341"/>
      <c r="HM17619" s="341"/>
      <c r="HN17619" s="341"/>
    </row>
    <row r="17620" spans="220:222" x14ac:dyDescent="0.3">
      <c r="HL17620" s="341"/>
      <c r="HM17620" s="341"/>
      <c r="HN17620" s="341"/>
    </row>
    <row r="17621" spans="220:222" x14ac:dyDescent="0.3">
      <c r="HL17621" s="341"/>
      <c r="HM17621" s="341"/>
      <c r="HN17621" s="341"/>
    </row>
    <row r="17622" spans="220:222" x14ac:dyDescent="0.3">
      <c r="HL17622" s="341"/>
      <c r="HM17622" s="341"/>
      <c r="HN17622" s="341"/>
    </row>
    <row r="17623" spans="220:222" x14ac:dyDescent="0.3">
      <c r="HL17623" s="341"/>
      <c r="HM17623" s="341"/>
      <c r="HN17623" s="341"/>
    </row>
    <row r="17624" spans="220:222" x14ac:dyDescent="0.3">
      <c r="HL17624" s="341"/>
      <c r="HM17624" s="341"/>
      <c r="HN17624" s="341"/>
    </row>
    <row r="17625" spans="220:222" x14ac:dyDescent="0.3">
      <c r="HL17625" s="341"/>
      <c r="HM17625" s="341"/>
      <c r="HN17625" s="341"/>
    </row>
    <row r="17626" spans="220:222" x14ac:dyDescent="0.3">
      <c r="HL17626" s="341"/>
      <c r="HM17626" s="341"/>
      <c r="HN17626" s="341"/>
    </row>
    <row r="17627" spans="220:222" x14ac:dyDescent="0.3">
      <c r="HL17627" s="341"/>
      <c r="HM17627" s="341"/>
      <c r="HN17627" s="341"/>
    </row>
    <row r="17628" spans="220:222" x14ac:dyDescent="0.3">
      <c r="HL17628" s="341"/>
      <c r="HM17628" s="341"/>
      <c r="HN17628" s="341"/>
    </row>
    <row r="17629" spans="220:222" x14ac:dyDescent="0.3">
      <c r="HL17629" s="341"/>
      <c r="HM17629" s="341"/>
      <c r="HN17629" s="341"/>
    </row>
    <row r="17630" spans="220:222" x14ac:dyDescent="0.3">
      <c r="HL17630" s="341"/>
      <c r="HM17630" s="341"/>
      <c r="HN17630" s="341"/>
    </row>
    <row r="17631" spans="220:222" x14ac:dyDescent="0.3">
      <c r="HL17631" s="341"/>
      <c r="HM17631" s="341"/>
      <c r="HN17631" s="341"/>
    </row>
    <row r="17632" spans="220:222" x14ac:dyDescent="0.3">
      <c r="HL17632" s="341"/>
      <c r="HM17632" s="341"/>
      <c r="HN17632" s="341"/>
    </row>
    <row r="17633" spans="220:222" x14ac:dyDescent="0.3">
      <c r="HL17633" s="341"/>
      <c r="HM17633" s="341"/>
      <c r="HN17633" s="341"/>
    </row>
    <row r="17634" spans="220:222" x14ac:dyDescent="0.3">
      <c r="HL17634" s="341"/>
      <c r="HM17634" s="341"/>
      <c r="HN17634" s="341"/>
    </row>
    <row r="17635" spans="220:222" x14ac:dyDescent="0.3">
      <c r="HL17635" s="341"/>
      <c r="HM17635" s="341"/>
      <c r="HN17635" s="341"/>
    </row>
    <row r="17636" spans="220:222" x14ac:dyDescent="0.3">
      <c r="HL17636" s="341"/>
      <c r="HM17636" s="341"/>
      <c r="HN17636" s="341"/>
    </row>
    <row r="17637" spans="220:222" x14ac:dyDescent="0.3">
      <c r="HL17637" s="341"/>
      <c r="HM17637" s="341"/>
      <c r="HN17637" s="341"/>
    </row>
    <row r="17638" spans="220:222" x14ac:dyDescent="0.3">
      <c r="HL17638" s="341"/>
      <c r="HM17638" s="341"/>
      <c r="HN17638" s="341"/>
    </row>
    <row r="17639" spans="220:222" x14ac:dyDescent="0.3">
      <c r="HL17639" s="341"/>
      <c r="HM17639" s="341"/>
      <c r="HN17639" s="341"/>
    </row>
    <row r="17640" spans="220:222" x14ac:dyDescent="0.3">
      <c r="HL17640" s="341"/>
      <c r="HM17640" s="341"/>
      <c r="HN17640" s="341"/>
    </row>
    <row r="17641" spans="220:222" x14ac:dyDescent="0.3">
      <c r="HL17641" s="341"/>
      <c r="HM17641" s="341"/>
      <c r="HN17641" s="341"/>
    </row>
    <row r="17642" spans="220:222" x14ac:dyDescent="0.3">
      <c r="HL17642" s="341"/>
      <c r="HM17642" s="341"/>
      <c r="HN17642" s="341"/>
    </row>
    <row r="17643" spans="220:222" x14ac:dyDescent="0.3">
      <c r="HL17643" s="341"/>
      <c r="HM17643" s="341"/>
      <c r="HN17643" s="341"/>
    </row>
    <row r="17644" spans="220:222" x14ac:dyDescent="0.3">
      <c r="HL17644" s="341"/>
      <c r="HM17644" s="341"/>
      <c r="HN17644" s="341"/>
    </row>
    <row r="17645" spans="220:222" x14ac:dyDescent="0.3">
      <c r="HL17645" s="341"/>
      <c r="HM17645" s="341"/>
      <c r="HN17645" s="341"/>
    </row>
    <row r="17646" spans="220:222" x14ac:dyDescent="0.3">
      <c r="HL17646" s="341"/>
      <c r="HM17646" s="341"/>
      <c r="HN17646" s="341"/>
    </row>
    <row r="17647" spans="220:222" x14ac:dyDescent="0.3">
      <c r="HL17647" s="341"/>
      <c r="HM17647" s="341"/>
      <c r="HN17647" s="341"/>
    </row>
    <row r="17648" spans="220:222" x14ac:dyDescent="0.3">
      <c r="HL17648" s="341"/>
      <c r="HM17648" s="341"/>
      <c r="HN17648" s="341"/>
    </row>
    <row r="17649" spans="220:222" x14ac:dyDescent="0.3">
      <c r="HL17649" s="341"/>
      <c r="HM17649" s="341"/>
      <c r="HN17649" s="341"/>
    </row>
    <row r="17650" spans="220:222" x14ac:dyDescent="0.3">
      <c r="HL17650" s="341"/>
      <c r="HM17650" s="341"/>
      <c r="HN17650" s="341"/>
    </row>
    <row r="17651" spans="220:222" x14ac:dyDescent="0.3">
      <c r="HL17651" s="341"/>
      <c r="HM17651" s="341"/>
      <c r="HN17651" s="341"/>
    </row>
    <row r="17652" spans="220:222" x14ac:dyDescent="0.3">
      <c r="HL17652" s="341"/>
      <c r="HM17652" s="341"/>
      <c r="HN17652" s="341"/>
    </row>
    <row r="17653" spans="220:222" x14ac:dyDescent="0.3">
      <c r="HL17653" s="341"/>
      <c r="HM17653" s="341"/>
      <c r="HN17653" s="341"/>
    </row>
    <row r="17654" spans="220:222" x14ac:dyDescent="0.3">
      <c r="HL17654" s="341"/>
      <c r="HM17654" s="341"/>
      <c r="HN17654" s="341"/>
    </row>
    <row r="17655" spans="220:222" x14ac:dyDescent="0.3">
      <c r="HL17655" s="341"/>
      <c r="HM17655" s="341"/>
      <c r="HN17655" s="341"/>
    </row>
    <row r="17656" spans="220:222" x14ac:dyDescent="0.3">
      <c r="HL17656" s="341"/>
      <c r="HM17656" s="341"/>
      <c r="HN17656" s="341"/>
    </row>
    <row r="17657" spans="220:222" x14ac:dyDescent="0.3">
      <c r="HL17657" s="341"/>
      <c r="HM17657" s="341"/>
      <c r="HN17657" s="341"/>
    </row>
    <row r="17658" spans="220:222" x14ac:dyDescent="0.3">
      <c r="HL17658" s="341"/>
      <c r="HM17658" s="341"/>
      <c r="HN17658" s="341"/>
    </row>
    <row r="17659" spans="220:222" x14ac:dyDescent="0.3">
      <c r="HL17659" s="341"/>
      <c r="HM17659" s="341"/>
      <c r="HN17659" s="341"/>
    </row>
    <row r="17660" spans="220:222" x14ac:dyDescent="0.3">
      <c r="HL17660" s="341"/>
      <c r="HM17660" s="341"/>
      <c r="HN17660" s="341"/>
    </row>
    <row r="17661" spans="220:222" x14ac:dyDescent="0.3">
      <c r="HL17661" s="341"/>
      <c r="HM17661" s="341"/>
      <c r="HN17661" s="341"/>
    </row>
    <row r="17662" spans="220:222" x14ac:dyDescent="0.3">
      <c r="HL17662" s="341"/>
      <c r="HM17662" s="341"/>
      <c r="HN17662" s="341"/>
    </row>
    <row r="17663" spans="220:222" x14ac:dyDescent="0.3">
      <c r="HL17663" s="341"/>
      <c r="HM17663" s="341"/>
      <c r="HN17663" s="341"/>
    </row>
    <row r="17664" spans="220:222" x14ac:dyDescent="0.3">
      <c r="HL17664" s="341"/>
      <c r="HM17664" s="341"/>
      <c r="HN17664" s="341"/>
    </row>
    <row r="17665" spans="220:222" x14ac:dyDescent="0.3">
      <c r="HL17665" s="341"/>
      <c r="HM17665" s="341"/>
      <c r="HN17665" s="341"/>
    </row>
    <row r="17666" spans="220:222" x14ac:dyDescent="0.3">
      <c r="HL17666" s="341"/>
      <c r="HM17666" s="341"/>
      <c r="HN17666" s="341"/>
    </row>
    <row r="17667" spans="220:222" x14ac:dyDescent="0.3">
      <c r="HL17667" s="341"/>
      <c r="HM17667" s="341"/>
      <c r="HN17667" s="341"/>
    </row>
    <row r="17668" spans="220:222" x14ac:dyDescent="0.3">
      <c r="HL17668" s="341"/>
      <c r="HM17668" s="341"/>
      <c r="HN17668" s="341"/>
    </row>
    <row r="17669" spans="220:222" x14ac:dyDescent="0.3">
      <c r="HL17669" s="341"/>
      <c r="HM17669" s="341"/>
      <c r="HN17669" s="341"/>
    </row>
    <row r="17670" spans="220:222" x14ac:dyDescent="0.3">
      <c r="HL17670" s="341"/>
      <c r="HM17670" s="341"/>
      <c r="HN17670" s="341"/>
    </row>
    <row r="17671" spans="220:222" x14ac:dyDescent="0.3">
      <c r="HL17671" s="341"/>
      <c r="HM17671" s="341"/>
      <c r="HN17671" s="341"/>
    </row>
    <row r="17672" spans="220:222" x14ac:dyDescent="0.3">
      <c r="HL17672" s="341"/>
      <c r="HM17672" s="341"/>
      <c r="HN17672" s="341"/>
    </row>
    <row r="17673" spans="220:222" x14ac:dyDescent="0.3">
      <c r="HL17673" s="341"/>
      <c r="HM17673" s="341"/>
      <c r="HN17673" s="341"/>
    </row>
    <row r="17674" spans="220:222" x14ac:dyDescent="0.3">
      <c r="HL17674" s="341"/>
      <c r="HM17674" s="341"/>
      <c r="HN17674" s="341"/>
    </row>
    <row r="17675" spans="220:222" x14ac:dyDescent="0.3">
      <c r="HL17675" s="341"/>
      <c r="HM17675" s="341"/>
      <c r="HN17675" s="341"/>
    </row>
    <row r="17676" spans="220:222" x14ac:dyDescent="0.3">
      <c r="HL17676" s="341"/>
      <c r="HM17676" s="341"/>
      <c r="HN17676" s="341"/>
    </row>
    <row r="17677" spans="220:222" x14ac:dyDescent="0.3">
      <c r="HL17677" s="341"/>
      <c r="HM17677" s="341"/>
      <c r="HN17677" s="341"/>
    </row>
    <row r="17678" spans="220:222" x14ac:dyDescent="0.3">
      <c r="HL17678" s="341"/>
      <c r="HM17678" s="341"/>
      <c r="HN17678" s="341"/>
    </row>
    <row r="17679" spans="220:222" x14ac:dyDescent="0.3">
      <c r="HL17679" s="341"/>
      <c r="HM17679" s="341"/>
      <c r="HN17679" s="341"/>
    </row>
    <row r="17680" spans="220:222" x14ac:dyDescent="0.3">
      <c r="HL17680" s="341"/>
      <c r="HM17680" s="341"/>
      <c r="HN17680" s="341"/>
    </row>
    <row r="17681" spans="220:222" x14ac:dyDescent="0.3">
      <c r="HL17681" s="341"/>
      <c r="HM17681" s="341"/>
      <c r="HN17681" s="341"/>
    </row>
    <row r="17682" spans="220:222" x14ac:dyDescent="0.3">
      <c r="HL17682" s="341"/>
      <c r="HM17682" s="341"/>
      <c r="HN17682" s="341"/>
    </row>
    <row r="17683" spans="220:222" x14ac:dyDescent="0.3">
      <c r="HL17683" s="341"/>
      <c r="HM17683" s="341"/>
      <c r="HN17683" s="341"/>
    </row>
    <row r="17684" spans="220:222" x14ac:dyDescent="0.3">
      <c r="HL17684" s="341"/>
      <c r="HM17684" s="341"/>
      <c r="HN17684" s="341"/>
    </row>
    <row r="17685" spans="220:222" x14ac:dyDescent="0.3">
      <c r="HL17685" s="341"/>
      <c r="HM17685" s="341"/>
      <c r="HN17685" s="341"/>
    </row>
    <row r="17686" spans="220:222" x14ac:dyDescent="0.3">
      <c r="HL17686" s="341"/>
      <c r="HM17686" s="341"/>
      <c r="HN17686" s="341"/>
    </row>
    <row r="17687" spans="220:222" x14ac:dyDescent="0.3">
      <c r="HL17687" s="341"/>
      <c r="HM17687" s="341"/>
      <c r="HN17687" s="341"/>
    </row>
    <row r="17688" spans="220:222" x14ac:dyDescent="0.3">
      <c r="HL17688" s="341"/>
      <c r="HM17688" s="341"/>
      <c r="HN17688" s="341"/>
    </row>
    <row r="17689" spans="220:222" x14ac:dyDescent="0.3">
      <c r="HL17689" s="341"/>
      <c r="HM17689" s="341"/>
      <c r="HN17689" s="341"/>
    </row>
    <row r="17690" spans="220:222" x14ac:dyDescent="0.3">
      <c r="HL17690" s="341"/>
      <c r="HM17690" s="341"/>
      <c r="HN17690" s="341"/>
    </row>
    <row r="17691" spans="220:222" x14ac:dyDescent="0.3">
      <c r="HL17691" s="341"/>
      <c r="HM17691" s="341"/>
      <c r="HN17691" s="341"/>
    </row>
    <row r="17692" spans="220:222" x14ac:dyDescent="0.3">
      <c r="HL17692" s="341"/>
      <c r="HM17692" s="341"/>
      <c r="HN17692" s="341"/>
    </row>
    <row r="17693" spans="220:222" x14ac:dyDescent="0.3">
      <c r="HL17693" s="341"/>
      <c r="HM17693" s="341"/>
      <c r="HN17693" s="341"/>
    </row>
    <row r="17694" spans="220:222" x14ac:dyDescent="0.3">
      <c r="HL17694" s="341"/>
      <c r="HM17694" s="341"/>
      <c r="HN17694" s="341"/>
    </row>
    <row r="17695" spans="220:222" x14ac:dyDescent="0.3">
      <c r="HL17695" s="341"/>
      <c r="HM17695" s="341"/>
      <c r="HN17695" s="341"/>
    </row>
    <row r="17696" spans="220:222" x14ac:dyDescent="0.3">
      <c r="HL17696" s="341"/>
      <c r="HM17696" s="341"/>
      <c r="HN17696" s="341"/>
    </row>
    <row r="17697" spans="220:222" x14ac:dyDescent="0.3">
      <c r="HL17697" s="341"/>
      <c r="HM17697" s="341"/>
      <c r="HN17697" s="341"/>
    </row>
    <row r="17698" spans="220:222" x14ac:dyDescent="0.3">
      <c r="HL17698" s="341"/>
      <c r="HM17698" s="341"/>
      <c r="HN17698" s="341"/>
    </row>
    <row r="17699" spans="220:222" x14ac:dyDescent="0.3">
      <c r="HL17699" s="341"/>
      <c r="HM17699" s="341"/>
      <c r="HN17699" s="341"/>
    </row>
    <row r="17700" spans="220:222" x14ac:dyDescent="0.3">
      <c r="HL17700" s="341"/>
      <c r="HM17700" s="341"/>
      <c r="HN17700" s="341"/>
    </row>
    <row r="17701" spans="220:222" x14ac:dyDescent="0.3">
      <c r="HL17701" s="341"/>
      <c r="HM17701" s="341"/>
      <c r="HN17701" s="341"/>
    </row>
    <row r="17702" spans="220:222" x14ac:dyDescent="0.3">
      <c r="HL17702" s="341"/>
      <c r="HM17702" s="341"/>
      <c r="HN17702" s="341"/>
    </row>
    <row r="17703" spans="220:222" x14ac:dyDescent="0.3">
      <c r="HL17703" s="341"/>
      <c r="HM17703" s="341"/>
      <c r="HN17703" s="341"/>
    </row>
    <row r="17704" spans="220:222" x14ac:dyDescent="0.3">
      <c r="HL17704" s="341"/>
      <c r="HM17704" s="341"/>
      <c r="HN17704" s="341"/>
    </row>
    <row r="17705" spans="220:222" x14ac:dyDescent="0.3">
      <c r="HL17705" s="341"/>
      <c r="HM17705" s="341"/>
      <c r="HN17705" s="341"/>
    </row>
    <row r="17706" spans="220:222" x14ac:dyDescent="0.3">
      <c r="HL17706" s="341"/>
      <c r="HM17706" s="341"/>
      <c r="HN17706" s="341"/>
    </row>
    <row r="17707" spans="220:222" x14ac:dyDescent="0.3">
      <c r="HL17707" s="341"/>
      <c r="HM17707" s="341"/>
      <c r="HN17707" s="341"/>
    </row>
    <row r="17708" spans="220:222" x14ac:dyDescent="0.3">
      <c r="HL17708" s="341"/>
      <c r="HM17708" s="341"/>
      <c r="HN17708" s="341"/>
    </row>
    <row r="17709" spans="220:222" x14ac:dyDescent="0.3">
      <c r="HL17709" s="341"/>
      <c r="HM17709" s="341"/>
      <c r="HN17709" s="341"/>
    </row>
    <row r="17710" spans="220:222" x14ac:dyDescent="0.3">
      <c r="HL17710" s="341"/>
      <c r="HM17710" s="341"/>
      <c r="HN17710" s="341"/>
    </row>
    <row r="17711" spans="220:222" x14ac:dyDescent="0.3">
      <c r="HL17711" s="341"/>
      <c r="HM17711" s="341"/>
      <c r="HN17711" s="341"/>
    </row>
    <row r="17712" spans="220:222" x14ac:dyDescent="0.3">
      <c r="HL17712" s="341"/>
      <c r="HM17712" s="341"/>
      <c r="HN17712" s="341"/>
    </row>
    <row r="17713" spans="220:222" x14ac:dyDescent="0.3">
      <c r="HL17713" s="341"/>
      <c r="HM17713" s="341"/>
      <c r="HN17713" s="341"/>
    </row>
    <row r="17714" spans="220:222" x14ac:dyDescent="0.3">
      <c r="HL17714" s="341"/>
      <c r="HM17714" s="341"/>
      <c r="HN17714" s="341"/>
    </row>
    <row r="17715" spans="220:222" x14ac:dyDescent="0.3">
      <c r="HL17715" s="341"/>
      <c r="HM17715" s="341"/>
      <c r="HN17715" s="341"/>
    </row>
    <row r="17716" spans="220:222" x14ac:dyDescent="0.3">
      <c r="HL17716" s="341"/>
      <c r="HM17716" s="341"/>
      <c r="HN17716" s="341"/>
    </row>
    <row r="17717" spans="220:222" x14ac:dyDescent="0.3">
      <c r="HL17717" s="341"/>
      <c r="HM17717" s="341"/>
      <c r="HN17717" s="341"/>
    </row>
    <row r="17718" spans="220:222" x14ac:dyDescent="0.3">
      <c r="HL17718" s="341"/>
      <c r="HM17718" s="341"/>
      <c r="HN17718" s="341"/>
    </row>
    <row r="17719" spans="220:222" x14ac:dyDescent="0.3">
      <c r="HL17719" s="341"/>
      <c r="HM17719" s="341"/>
      <c r="HN17719" s="341"/>
    </row>
    <row r="17720" spans="220:222" x14ac:dyDescent="0.3">
      <c r="HL17720" s="341"/>
      <c r="HM17720" s="341"/>
      <c r="HN17720" s="341"/>
    </row>
    <row r="17721" spans="220:222" x14ac:dyDescent="0.3">
      <c r="HL17721" s="341"/>
      <c r="HM17721" s="341"/>
      <c r="HN17721" s="341"/>
    </row>
    <row r="17722" spans="220:222" x14ac:dyDescent="0.3">
      <c r="HL17722" s="341"/>
      <c r="HM17722" s="341"/>
      <c r="HN17722" s="341"/>
    </row>
    <row r="17723" spans="220:222" x14ac:dyDescent="0.3">
      <c r="HL17723" s="341"/>
      <c r="HM17723" s="341"/>
      <c r="HN17723" s="341"/>
    </row>
    <row r="17724" spans="220:222" x14ac:dyDescent="0.3">
      <c r="HL17724" s="341"/>
      <c r="HM17724" s="341"/>
      <c r="HN17724" s="341"/>
    </row>
    <row r="17725" spans="220:222" x14ac:dyDescent="0.3">
      <c r="HL17725" s="341"/>
      <c r="HM17725" s="341"/>
      <c r="HN17725" s="341"/>
    </row>
    <row r="17726" spans="220:222" x14ac:dyDescent="0.3">
      <c r="HL17726" s="341"/>
      <c r="HM17726" s="341"/>
      <c r="HN17726" s="341"/>
    </row>
    <row r="17727" spans="220:222" x14ac:dyDescent="0.3">
      <c r="HL17727" s="341"/>
      <c r="HM17727" s="341"/>
      <c r="HN17727" s="341"/>
    </row>
    <row r="17728" spans="220:222" x14ac:dyDescent="0.3">
      <c r="HL17728" s="341"/>
      <c r="HM17728" s="341"/>
      <c r="HN17728" s="341"/>
    </row>
    <row r="17729" spans="220:222" x14ac:dyDescent="0.3">
      <c r="HL17729" s="341"/>
      <c r="HM17729" s="341"/>
      <c r="HN17729" s="341"/>
    </row>
    <row r="17730" spans="220:222" x14ac:dyDescent="0.3">
      <c r="HL17730" s="341"/>
      <c r="HM17730" s="341"/>
      <c r="HN17730" s="341"/>
    </row>
    <row r="17731" spans="220:222" x14ac:dyDescent="0.3">
      <c r="HL17731" s="341"/>
      <c r="HM17731" s="341"/>
      <c r="HN17731" s="341"/>
    </row>
    <row r="17732" spans="220:222" x14ac:dyDescent="0.3">
      <c r="HL17732" s="341"/>
      <c r="HM17732" s="341"/>
      <c r="HN17732" s="341"/>
    </row>
    <row r="17733" spans="220:222" x14ac:dyDescent="0.3">
      <c r="HL17733" s="341"/>
      <c r="HM17733" s="341"/>
      <c r="HN17733" s="341"/>
    </row>
    <row r="17734" spans="220:222" x14ac:dyDescent="0.3">
      <c r="HL17734" s="341"/>
      <c r="HM17734" s="341"/>
      <c r="HN17734" s="341"/>
    </row>
    <row r="17735" spans="220:222" x14ac:dyDescent="0.3">
      <c r="HL17735" s="341"/>
      <c r="HM17735" s="341"/>
      <c r="HN17735" s="341"/>
    </row>
    <row r="17736" spans="220:222" x14ac:dyDescent="0.3">
      <c r="HL17736" s="341"/>
      <c r="HM17736" s="341"/>
      <c r="HN17736" s="341"/>
    </row>
    <row r="17737" spans="220:222" x14ac:dyDescent="0.3">
      <c r="HL17737" s="341"/>
      <c r="HM17737" s="341"/>
      <c r="HN17737" s="341"/>
    </row>
    <row r="17738" spans="220:222" x14ac:dyDescent="0.3">
      <c r="HL17738" s="341"/>
      <c r="HM17738" s="341"/>
      <c r="HN17738" s="341"/>
    </row>
    <row r="17739" spans="220:222" x14ac:dyDescent="0.3">
      <c r="HL17739" s="341"/>
      <c r="HM17739" s="341"/>
      <c r="HN17739" s="341"/>
    </row>
    <row r="17740" spans="220:222" x14ac:dyDescent="0.3">
      <c r="HL17740" s="341"/>
      <c r="HM17740" s="341"/>
      <c r="HN17740" s="341"/>
    </row>
    <row r="17741" spans="220:222" x14ac:dyDescent="0.3">
      <c r="HL17741" s="341"/>
      <c r="HM17741" s="341"/>
      <c r="HN17741" s="341"/>
    </row>
    <row r="17742" spans="220:222" x14ac:dyDescent="0.3">
      <c r="HL17742" s="341"/>
      <c r="HM17742" s="341"/>
      <c r="HN17742" s="341"/>
    </row>
    <row r="17743" spans="220:222" x14ac:dyDescent="0.3">
      <c r="HL17743" s="341"/>
      <c r="HM17743" s="341"/>
      <c r="HN17743" s="341"/>
    </row>
    <row r="17744" spans="220:222" x14ac:dyDescent="0.3">
      <c r="HL17744" s="341"/>
      <c r="HM17744" s="341"/>
      <c r="HN17744" s="341"/>
    </row>
    <row r="17745" spans="220:222" x14ac:dyDescent="0.3">
      <c r="HL17745" s="341"/>
      <c r="HM17745" s="341"/>
      <c r="HN17745" s="341"/>
    </row>
    <row r="17746" spans="220:222" x14ac:dyDescent="0.3">
      <c r="HL17746" s="341"/>
      <c r="HM17746" s="341"/>
      <c r="HN17746" s="341"/>
    </row>
    <row r="17747" spans="220:222" x14ac:dyDescent="0.3">
      <c r="HL17747" s="341"/>
      <c r="HM17747" s="341"/>
      <c r="HN17747" s="341"/>
    </row>
    <row r="17748" spans="220:222" x14ac:dyDescent="0.3">
      <c r="HL17748" s="341"/>
      <c r="HM17748" s="341"/>
      <c r="HN17748" s="341"/>
    </row>
    <row r="17749" spans="220:222" x14ac:dyDescent="0.3">
      <c r="HL17749" s="341"/>
      <c r="HM17749" s="341"/>
      <c r="HN17749" s="341"/>
    </row>
    <row r="17750" spans="220:222" x14ac:dyDescent="0.3">
      <c r="HL17750" s="341"/>
      <c r="HM17750" s="341"/>
      <c r="HN17750" s="341"/>
    </row>
    <row r="17751" spans="220:222" x14ac:dyDescent="0.3">
      <c r="HL17751" s="341"/>
      <c r="HM17751" s="341"/>
      <c r="HN17751" s="341"/>
    </row>
    <row r="17752" spans="220:222" x14ac:dyDescent="0.3">
      <c r="HL17752" s="341"/>
      <c r="HM17752" s="341"/>
      <c r="HN17752" s="341"/>
    </row>
    <row r="17753" spans="220:222" x14ac:dyDescent="0.3">
      <c r="HL17753" s="341"/>
      <c r="HM17753" s="341"/>
      <c r="HN17753" s="341"/>
    </row>
    <row r="17754" spans="220:222" x14ac:dyDescent="0.3">
      <c r="HL17754" s="341"/>
      <c r="HM17754" s="341"/>
      <c r="HN17754" s="341"/>
    </row>
    <row r="17755" spans="220:222" x14ac:dyDescent="0.3">
      <c r="HL17755" s="341"/>
      <c r="HM17755" s="341"/>
      <c r="HN17755" s="341"/>
    </row>
    <row r="17756" spans="220:222" x14ac:dyDescent="0.3">
      <c r="HL17756" s="341"/>
      <c r="HM17756" s="341"/>
      <c r="HN17756" s="341"/>
    </row>
    <row r="17757" spans="220:222" x14ac:dyDescent="0.3">
      <c r="HL17757" s="341"/>
      <c r="HM17757" s="341"/>
      <c r="HN17757" s="341"/>
    </row>
    <row r="17758" spans="220:222" x14ac:dyDescent="0.3">
      <c r="HL17758" s="341"/>
      <c r="HM17758" s="341"/>
      <c r="HN17758" s="341"/>
    </row>
    <row r="17759" spans="220:222" x14ac:dyDescent="0.3">
      <c r="HL17759" s="341"/>
      <c r="HM17759" s="341"/>
      <c r="HN17759" s="341"/>
    </row>
    <row r="17760" spans="220:222" x14ac:dyDescent="0.3">
      <c r="HL17760" s="341"/>
      <c r="HM17760" s="341"/>
      <c r="HN17760" s="341"/>
    </row>
    <row r="17761" spans="220:222" x14ac:dyDescent="0.3">
      <c r="HL17761" s="341"/>
      <c r="HM17761" s="341"/>
      <c r="HN17761" s="341"/>
    </row>
    <row r="17762" spans="220:222" x14ac:dyDescent="0.3">
      <c r="HL17762" s="341"/>
      <c r="HM17762" s="341"/>
      <c r="HN17762" s="341"/>
    </row>
    <row r="17763" spans="220:222" x14ac:dyDescent="0.3">
      <c r="HL17763" s="341"/>
      <c r="HM17763" s="341"/>
      <c r="HN17763" s="341"/>
    </row>
    <row r="17764" spans="220:222" x14ac:dyDescent="0.3">
      <c r="HL17764" s="341"/>
      <c r="HM17764" s="341"/>
      <c r="HN17764" s="341"/>
    </row>
    <row r="17765" spans="220:222" x14ac:dyDescent="0.3">
      <c r="HL17765" s="341"/>
      <c r="HM17765" s="341"/>
      <c r="HN17765" s="341"/>
    </row>
    <row r="17766" spans="220:222" x14ac:dyDescent="0.3">
      <c r="HL17766" s="341"/>
      <c r="HM17766" s="341"/>
      <c r="HN17766" s="341"/>
    </row>
    <row r="17767" spans="220:222" x14ac:dyDescent="0.3">
      <c r="HL17767" s="341"/>
      <c r="HM17767" s="341"/>
      <c r="HN17767" s="341"/>
    </row>
    <row r="17768" spans="220:222" x14ac:dyDescent="0.3">
      <c r="HL17768" s="341"/>
      <c r="HM17768" s="341"/>
      <c r="HN17768" s="341"/>
    </row>
    <row r="17769" spans="220:222" x14ac:dyDescent="0.3">
      <c r="HL17769" s="341"/>
      <c r="HM17769" s="341"/>
      <c r="HN17769" s="341"/>
    </row>
    <row r="17770" spans="220:222" x14ac:dyDescent="0.3">
      <c r="HL17770" s="341"/>
      <c r="HM17770" s="341"/>
      <c r="HN17770" s="341"/>
    </row>
    <row r="17771" spans="220:222" x14ac:dyDescent="0.3">
      <c r="HL17771" s="341"/>
      <c r="HM17771" s="341"/>
      <c r="HN17771" s="341"/>
    </row>
    <row r="17772" spans="220:222" x14ac:dyDescent="0.3">
      <c r="HL17772" s="341"/>
      <c r="HM17772" s="341"/>
      <c r="HN17772" s="341"/>
    </row>
    <row r="17773" spans="220:222" x14ac:dyDescent="0.3">
      <c r="HL17773" s="341"/>
      <c r="HM17773" s="341"/>
      <c r="HN17773" s="341"/>
    </row>
    <row r="17774" spans="220:222" x14ac:dyDescent="0.3">
      <c r="HL17774" s="341"/>
      <c r="HM17774" s="341"/>
      <c r="HN17774" s="341"/>
    </row>
    <row r="17775" spans="220:222" x14ac:dyDescent="0.3">
      <c r="HL17775" s="341"/>
      <c r="HM17775" s="341"/>
      <c r="HN17775" s="341"/>
    </row>
    <row r="17776" spans="220:222" x14ac:dyDescent="0.3">
      <c r="HL17776" s="341"/>
      <c r="HM17776" s="341"/>
      <c r="HN17776" s="341"/>
    </row>
    <row r="17777" spans="220:222" x14ac:dyDescent="0.3">
      <c r="HL17777" s="341"/>
      <c r="HM17777" s="341"/>
      <c r="HN17777" s="341"/>
    </row>
    <row r="17778" spans="220:222" x14ac:dyDescent="0.3">
      <c r="HL17778" s="341"/>
      <c r="HM17778" s="341"/>
      <c r="HN17778" s="341"/>
    </row>
    <row r="17779" spans="220:222" x14ac:dyDescent="0.3">
      <c r="HL17779" s="341"/>
      <c r="HM17779" s="341"/>
      <c r="HN17779" s="341"/>
    </row>
    <row r="17780" spans="220:222" x14ac:dyDescent="0.3">
      <c r="HL17780" s="341"/>
      <c r="HM17780" s="341"/>
      <c r="HN17780" s="341"/>
    </row>
    <row r="17781" spans="220:222" x14ac:dyDescent="0.3">
      <c r="HL17781" s="341"/>
      <c r="HM17781" s="341"/>
      <c r="HN17781" s="341"/>
    </row>
    <row r="17782" spans="220:222" x14ac:dyDescent="0.3">
      <c r="HL17782" s="341"/>
      <c r="HM17782" s="341"/>
      <c r="HN17782" s="341"/>
    </row>
    <row r="17783" spans="220:222" x14ac:dyDescent="0.3">
      <c r="HL17783" s="341"/>
      <c r="HM17783" s="341"/>
      <c r="HN17783" s="341"/>
    </row>
    <row r="17784" spans="220:222" x14ac:dyDescent="0.3">
      <c r="HL17784" s="341"/>
      <c r="HM17784" s="341"/>
      <c r="HN17784" s="341"/>
    </row>
    <row r="17785" spans="220:222" x14ac:dyDescent="0.3">
      <c r="HL17785" s="341"/>
      <c r="HM17785" s="341"/>
      <c r="HN17785" s="341"/>
    </row>
    <row r="17786" spans="220:222" x14ac:dyDescent="0.3">
      <c r="HL17786" s="341"/>
      <c r="HM17786" s="341"/>
      <c r="HN17786" s="341"/>
    </row>
    <row r="17787" spans="220:222" x14ac:dyDescent="0.3">
      <c r="HL17787" s="341"/>
      <c r="HM17787" s="341"/>
      <c r="HN17787" s="341"/>
    </row>
    <row r="17788" spans="220:222" x14ac:dyDescent="0.3">
      <c r="HL17788" s="341"/>
      <c r="HM17788" s="341"/>
      <c r="HN17788" s="341"/>
    </row>
    <row r="17789" spans="220:222" x14ac:dyDescent="0.3">
      <c r="HL17789" s="341"/>
      <c r="HM17789" s="341"/>
      <c r="HN17789" s="341"/>
    </row>
    <row r="17790" spans="220:222" x14ac:dyDescent="0.3">
      <c r="HL17790" s="341"/>
      <c r="HM17790" s="341"/>
      <c r="HN17790" s="341"/>
    </row>
    <row r="17791" spans="220:222" x14ac:dyDescent="0.3">
      <c r="HL17791" s="341"/>
      <c r="HM17791" s="341"/>
      <c r="HN17791" s="341"/>
    </row>
    <row r="17792" spans="220:222" x14ac:dyDescent="0.3">
      <c r="HL17792" s="341"/>
      <c r="HM17792" s="341"/>
      <c r="HN17792" s="341"/>
    </row>
    <row r="17793" spans="220:222" x14ac:dyDescent="0.3">
      <c r="HL17793" s="341"/>
      <c r="HM17793" s="341"/>
      <c r="HN17793" s="341"/>
    </row>
    <row r="17794" spans="220:222" x14ac:dyDescent="0.3">
      <c r="HL17794" s="341"/>
      <c r="HM17794" s="341"/>
      <c r="HN17794" s="341"/>
    </row>
    <row r="17795" spans="220:222" x14ac:dyDescent="0.3">
      <c r="HL17795" s="341"/>
      <c r="HM17795" s="341"/>
      <c r="HN17795" s="341"/>
    </row>
    <row r="17796" spans="220:222" x14ac:dyDescent="0.3">
      <c r="HL17796" s="341"/>
      <c r="HM17796" s="341"/>
      <c r="HN17796" s="341"/>
    </row>
    <row r="17797" spans="220:222" x14ac:dyDescent="0.3">
      <c r="HL17797" s="341"/>
      <c r="HM17797" s="341"/>
      <c r="HN17797" s="341"/>
    </row>
    <row r="17798" spans="220:222" x14ac:dyDescent="0.3">
      <c r="HL17798" s="341"/>
      <c r="HM17798" s="341"/>
      <c r="HN17798" s="341"/>
    </row>
    <row r="17799" spans="220:222" x14ac:dyDescent="0.3">
      <c r="HL17799" s="341"/>
      <c r="HM17799" s="341"/>
      <c r="HN17799" s="341"/>
    </row>
    <row r="17800" spans="220:222" x14ac:dyDescent="0.3">
      <c r="HL17800" s="341"/>
      <c r="HM17800" s="341"/>
      <c r="HN17800" s="341"/>
    </row>
    <row r="17801" spans="220:222" x14ac:dyDescent="0.3">
      <c r="HL17801" s="341"/>
      <c r="HM17801" s="341"/>
      <c r="HN17801" s="341"/>
    </row>
    <row r="17802" spans="220:222" x14ac:dyDescent="0.3">
      <c r="HL17802" s="341"/>
      <c r="HM17802" s="341"/>
      <c r="HN17802" s="341"/>
    </row>
    <row r="17803" spans="220:222" x14ac:dyDescent="0.3">
      <c r="HL17803" s="341"/>
      <c r="HM17803" s="341"/>
      <c r="HN17803" s="341"/>
    </row>
    <row r="17804" spans="220:222" x14ac:dyDescent="0.3">
      <c r="HL17804" s="341"/>
      <c r="HM17804" s="341"/>
      <c r="HN17804" s="341"/>
    </row>
    <row r="17805" spans="220:222" x14ac:dyDescent="0.3">
      <c r="HL17805" s="341"/>
      <c r="HM17805" s="341"/>
      <c r="HN17805" s="341"/>
    </row>
    <row r="17806" spans="220:222" x14ac:dyDescent="0.3">
      <c r="HL17806" s="341"/>
      <c r="HM17806" s="341"/>
      <c r="HN17806" s="341"/>
    </row>
    <row r="17807" spans="220:222" x14ac:dyDescent="0.3">
      <c r="HL17807" s="341"/>
      <c r="HM17807" s="341"/>
      <c r="HN17807" s="341"/>
    </row>
    <row r="17808" spans="220:222" x14ac:dyDescent="0.3">
      <c r="HL17808" s="341"/>
      <c r="HM17808" s="341"/>
      <c r="HN17808" s="341"/>
    </row>
    <row r="17809" spans="220:222" x14ac:dyDescent="0.3">
      <c r="HL17809" s="341"/>
      <c r="HM17809" s="341"/>
      <c r="HN17809" s="341"/>
    </row>
    <row r="17810" spans="220:222" x14ac:dyDescent="0.3">
      <c r="HL17810" s="341"/>
      <c r="HM17810" s="341"/>
      <c r="HN17810" s="341"/>
    </row>
    <row r="17811" spans="220:222" x14ac:dyDescent="0.3">
      <c r="HL17811" s="341"/>
      <c r="HM17811" s="341"/>
      <c r="HN17811" s="341"/>
    </row>
    <row r="17812" spans="220:222" x14ac:dyDescent="0.3">
      <c r="HL17812" s="341"/>
      <c r="HM17812" s="341"/>
      <c r="HN17812" s="341"/>
    </row>
    <row r="17813" spans="220:222" x14ac:dyDescent="0.3">
      <c r="HL17813" s="341"/>
      <c r="HM17813" s="341"/>
      <c r="HN17813" s="341"/>
    </row>
    <row r="17814" spans="220:222" x14ac:dyDescent="0.3">
      <c r="HL17814" s="341"/>
      <c r="HM17814" s="341"/>
      <c r="HN17814" s="341"/>
    </row>
    <row r="17815" spans="220:222" x14ac:dyDescent="0.3">
      <c r="HL17815" s="341"/>
      <c r="HM17815" s="341"/>
      <c r="HN17815" s="341"/>
    </row>
    <row r="17816" spans="220:222" x14ac:dyDescent="0.3">
      <c r="HL17816" s="341"/>
      <c r="HM17816" s="341"/>
      <c r="HN17816" s="341"/>
    </row>
    <row r="17817" spans="220:222" x14ac:dyDescent="0.3">
      <c r="HL17817" s="341"/>
      <c r="HM17817" s="341"/>
      <c r="HN17817" s="341"/>
    </row>
    <row r="17818" spans="220:222" x14ac:dyDescent="0.3">
      <c r="HL17818" s="341"/>
      <c r="HM17818" s="341"/>
      <c r="HN17818" s="341"/>
    </row>
    <row r="17819" spans="220:222" x14ac:dyDescent="0.3">
      <c r="HL17819" s="341"/>
      <c r="HM17819" s="341"/>
      <c r="HN17819" s="341"/>
    </row>
    <row r="17820" spans="220:222" x14ac:dyDescent="0.3">
      <c r="HL17820" s="341"/>
      <c r="HM17820" s="341"/>
      <c r="HN17820" s="341"/>
    </row>
    <row r="17821" spans="220:222" x14ac:dyDescent="0.3">
      <c r="HL17821" s="341"/>
      <c r="HM17821" s="341"/>
      <c r="HN17821" s="341"/>
    </row>
    <row r="17822" spans="220:222" x14ac:dyDescent="0.3">
      <c r="HL17822" s="341"/>
      <c r="HM17822" s="341"/>
      <c r="HN17822" s="341"/>
    </row>
    <row r="17823" spans="220:222" x14ac:dyDescent="0.3">
      <c r="HL17823" s="341"/>
      <c r="HM17823" s="341"/>
      <c r="HN17823" s="341"/>
    </row>
    <row r="17824" spans="220:222" x14ac:dyDescent="0.3">
      <c r="HL17824" s="341"/>
      <c r="HM17824" s="341"/>
      <c r="HN17824" s="341"/>
    </row>
    <row r="17825" spans="220:222" x14ac:dyDescent="0.3">
      <c r="HL17825" s="341"/>
      <c r="HM17825" s="341"/>
      <c r="HN17825" s="341"/>
    </row>
    <row r="17826" spans="220:222" x14ac:dyDescent="0.3">
      <c r="HL17826" s="341"/>
      <c r="HM17826" s="341"/>
      <c r="HN17826" s="341"/>
    </row>
    <row r="17827" spans="220:222" x14ac:dyDescent="0.3">
      <c r="HL17827" s="341"/>
      <c r="HM17827" s="341"/>
      <c r="HN17827" s="341"/>
    </row>
    <row r="17828" spans="220:222" x14ac:dyDescent="0.3">
      <c r="HL17828" s="341"/>
      <c r="HM17828" s="341"/>
      <c r="HN17828" s="341"/>
    </row>
    <row r="17829" spans="220:222" x14ac:dyDescent="0.3">
      <c r="HL17829" s="341"/>
      <c r="HM17829" s="341"/>
      <c r="HN17829" s="341"/>
    </row>
    <row r="17830" spans="220:222" x14ac:dyDescent="0.3">
      <c r="HL17830" s="341"/>
      <c r="HM17830" s="341"/>
      <c r="HN17830" s="341"/>
    </row>
    <row r="17831" spans="220:222" x14ac:dyDescent="0.3">
      <c r="HL17831" s="341"/>
      <c r="HM17831" s="341"/>
      <c r="HN17831" s="341"/>
    </row>
    <row r="17832" spans="220:222" x14ac:dyDescent="0.3">
      <c r="HL17832" s="341"/>
      <c r="HM17832" s="341"/>
      <c r="HN17832" s="341"/>
    </row>
    <row r="17833" spans="220:222" x14ac:dyDescent="0.3">
      <c r="HL17833" s="341"/>
      <c r="HM17833" s="341"/>
      <c r="HN17833" s="341"/>
    </row>
    <row r="17834" spans="220:222" x14ac:dyDescent="0.3">
      <c r="HL17834" s="341"/>
      <c r="HM17834" s="341"/>
      <c r="HN17834" s="341"/>
    </row>
    <row r="17835" spans="220:222" x14ac:dyDescent="0.3">
      <c r="HL17835" s="341"/>
      <c r="HM17835" s="341"/>
      <c r="HN17835" s="341"/>
    </row>
    <row r="17836" spans="220:222" x14ac:dyDescent="0.3">
      <c r="HL17836" s="341"/>
      <c r="HM17836" s="341"/>
      <c r="HN17836" s="341"/>
    </row>
    <row r="17837" spans="220:222" x14ac:dyDescent="0.3">
      <c r="HL17837" s="341"/>
      <c r="HM17837" s="341"/>
      <c r="HN17837" s="341"/>
    </row>
    <row r="17838" spans="220:222" x14ac:dyDescent="0.3">
      <c r="HL17838" s="341"/>
      <c r="HM17838" s="341"/>
      <c r="HN17838" s="341"/>
    </row>
    <row r="17839" spans="220:222" x14ac:dyDescent="0.3">
      <c r="HL17839" s="341"/>
      <c r="HM17839" s="341"/>
      <c r="HN17839" s="341"/>
    </row>
    <row r="17840" spans="220:222" x14ac:dyDescent="0.3">
      <c r="HL17840" s="341"/>
      <c r="HM17840" s="341"/>
      <c r="HN17840" s="341"/>
    </row>
    <row r="17841" spans="220:222" x14ac:dyDescent="0.3">
      <c r="HL17841" s="341"/>
      <c r="HM17841" s="341"/>
      <c r="HN17841" s="341"/>
    </row>
    <row r="17842" spans="220:222" x14ac:dyDescent="0.3">
      <c r="HL17842" s="341"/>
      <c r="HM17842" s="341"/>
      <c r="HN17842" s="341"/>
    </row>
    <row r="17843" spans="220:222" x14ac:dyDescent="0.3">
      <c r="HL17843" s="341"/>
      <c r="HM17843" s="341"/>
      <c r="HN17843" s="341"/>
    </row>
    <row r="17844" spans="220:222" x14ac:dyDescent="0.3">
      <c r="HL17844" s="341"/>
      <c r="HM17844" s="341"/>
      <c r="HN17844" s="341"/>
    </row>
    <row r="17845" spans="220:222" x14ac:dyDescent="0.3">
      <c r="HL17845" s="341"/>
      <c r="HM17845" s="341"/>
      <c r="HN17845" s="341"/>
    </row>
    <row r="17846" spans="220:222" x14ac:dyDescent="0.3">
      <c r="HL17846" s="341"/>
      <c r="HM17846" s="341"/>
      <c r="HN17846" s="341"/>
    </row>
    <row r="17847" spans="220:222" x14ac:dyDescent="0.3">
      <c r="HL17847" s="341"/>
      <c r="HM17847" s="341"/>
      <c r="HN17847" s="341"/>
    </row>
    <row r="17848" spans="220:222" x14ac:dyDescent="0.3">
      <c r="HL17848" s="341"/>
      <c r="HM17848" s="341"/>
      <c r="HN17848" s="341"/>
    </row>
    <row r="17849" spans="220:222" x14ac:dyDescent="0.3">
      <c r="HL17849" s="341"/>
      <c r="HM17849" s="341"/>
      <c r="HN17849" s="341"/>
    </row>
    <row r="17850" spans="220:222" x14ac:dyDescent="0.3">
      <c r="HL17850" s="341"/>
      <c r="HM17850" s="341"/>
      <c r="HN17850" s="341"/>
    </row>
    <row r="17851" spans="220:222" x14ac:dyDescent="0.3">
      <c r="HL17851" s="341"/>
      <c r="HM17851" s="341"/>
      <c r="HN17851" s="341"/>
    </row>
    <row r="17852" spans="220:222" x14ac:dyDescent="0.3">
      <c r="HL17852" s="341"/>
      <c r="HM17852" s="341"/>
      <c r="HN17852" s="341"/>
    </row>
    <row r="17853" spans="220:222" x14ac:dyDescent="0.3">
      <c r="HL17853" s="341"/>
      <c r="HM17853" s="341"/>
      <c r="HN17853" s="341"/>
    </row>
    <row r="17854" spans="220:222" x14ac:dyDescent="0.3">
      <c r="HL17854" s="341"/>
      <c r="HM17854" s="341"/>
      <c r="HN17854" s="341"/>
    </row>
    <row r="17855" spans="220:222" x14ac:dyDescent="0.3">
      <c r="HL17855" s="341"/>
      <c r="HM17855" s="341"/>
      <c r="HN17855" s="341"/>
    </row>
    <row r="17856" spans="220:222" x14ac:dyDescent="0.3">
      <c r="HL17856" s="341"/>
      <c r="HM17856" s="341"/>
      <c r="HN17856" s="341"/>
    </row>
    <row r="17857" spans="220:222" x14ac:dyDescent="0.3">
      <c r="HL17857" s="341"/>
      <c r="HM17857" s="341"/>
      <c r="HN17857" s="341"/>
    </row>
    <row r="17858" spans="220:222" x14ac:dyDescent="0.3">
      <c r="HL17858" s="341"/>
      <c r="HM17858" s="341"/>
      <c r="HN17858" s="341"/>
    </row>
    <row r="17859" spans="220:222" x14ac:dyDescent="0.3">
      <c r="HL17859" s="341"/>
      <c r="HM17859" s="341"/>
      <c r="HN17859" s="341"/>
    </row>
    <row r="17860" spans="220:222" x14ac:dyDescent="0.3">
      <c r="HL17860" s="341"/>
      <c r="HM17860" s="341"/>
      <c r="HN17860" s="341"/>
    </row>
    <row r="17861" spans="220:222" x14ac:dyDescent="0.3">
      <c r="HL17861" s="341"/>
      <c r="HM17861" s="341"/>
      <c r="HN17861" s="341"/>
    </row>
    <row r="17862" spans="220:222" x14ac:dyDescent="0.3">
      <c r="HL17862" s="341"/>
      <c r="HM17862" s="341"/>
      <c r="HN17862" s="341"/>
    </row>
    <row r="17863" spans="220:222" x14ac:dyDescent="0.3">
      <c r="HL17863" s="341"/>
      <c r="HM17863" s="341"/>
      <c r="HN17863" s="341"/>
    </row>
    <row r="17864" spans="220:222" x14ac:dyDescent="0.3">
      <c r="HL17864" s="341"/>
      <c r="HM17864" s="341"/>
      <c r="HN17864" s="341"/>
    </row>
    <row r="17865" spans="220:222" x14ac:dyDescent="0.3">
      <c r="HL17865" s="341"/>
      <c r="HM17865" s="341"/>
      <c r="HN17865" s="341"/>
    </row>
    <row r="17866" spans="220:222" x14ac:dyDescent="0.3">
      <c r="HL17866" s="341"/>
      <c r="HM17866" s="341"/>
      <c r="HN17866" s="341"/>
    </row>
    <row r="17867" spans="220:222" x14ac:dyDescent="0.3">
      <c r="HL17867" s="341"/>
      <c r="HM17867" s="341"/>
      <c r="HN17867" s="341"/>
    </row>
    <row r="17868" spans="220:222" x14ac:dyDescent="0.3">
      <c r="HL17868" s="341"/>
      <c r="HM17868" s="341"/>
      <c r="HN17868" s="341"/>
    </row>
    <row r="17869" spans="220:222" x14ac:dyDescent="0.3">
      <c r="HL17869" s="341"/>
      <c r="HM17869" s="341"/>
      <c r="HN17869" s="341"/>
    </row>
    <row r="17870" spans="220:222" x14ac:dyDescent="0.3">
      <c r="HL17870" s="341"/>
      <c r="HM17870" s="341"/>
      <c r="HN17870" s="341"/>
    </row>
    <row r="17871" spans="220:222" x14ac:dyDescent="0.3">
      <c r="HL17871" s="341"/>
      <c r="HM17871" s="341"/>
      <c r="HN17871" s="341"/>
    </row>
    <row r="17872" spans="220:222" x14ac:dyDescent="0.3">
      <c r="HL17872" s="341"/>
      <c r="HM17872" s="341"/>
      <c r="HN17872" s="341"/>
    </row>
    <row r="17873" spans="220:222" x14ac:dyDescent="0.3">
      <c r="HL17873" s="341"/>
      <c r="HM17873" s="341"/>
      <c r="HN17873" s="341"/>
    </row>
    <row r="17874" spans="220:222" x14ac:dyDescent="0.3">
      <c r="HL17874" s="341"/>
      <c r="HM17874" s="341"/>
      <c r="HN17874" s="341"/>
    </row>
    <row r="17875" spans="220:222" x14ac:dyDescent="0.3">
      <c r="HL17875" s="341"/>
      <c r="HM17875" s="341"/>
      <c r="HN17875" s="341"/>
    </row>
    <row r="17876" spans="220:222" x14ac:dyDescent="0.3">
      <c r="HL17876" s="341"/>
      <c r="HM17876" s="341"/>
      <c r="HN17876" s="341"/>
    </row>
    <row r="17877" spans="220:222" x14ac:dyDescent="0.3">
      <c r="HL17877" s="341"/>
      <c r="HM17877" s="341"/>
      <c r="HN17877" s="341"/>
    </row>
    <row r="17878" spans="220:222" x14ac:dyDescent="0.3">
      <c r="HL17878" s="341"/>
      <c r="HM17878" s="341"/>
      <c r="HN17878" s="341"/>
    </row>
    <row r="17879" spans="220:222" x14ac:dyDescent="0.3">
      <c r="HL17879" s="341"/>
      <c r="HM17879" s="341"/>
      <c r="HN17879" s="341"/>
    </row>
    <row r="17880" spans="220:222" x14ac:dyDescent="0.3">
      <c r="HL17880" s="341"/>
      <c r="HM17880" s="341"/>
      <c r="HN17880" s="341"/>
    </row>
    <row r="17881" spans="220:222" x14ac:dyDescent="0.3">
      <c r="HL17881" s="341"/>
      <c r="HM17881" s="341"/>
      <c r="HN17881" s="341"/>
    </row>
    <row r="17882" spans="220:222" x14ac:dyDescent="0.3">
      <c r="HL17882" s="341"/>
      <c r="HM17882" s="341"/>
      <c r="HN17882" s="341"/>
    </row>
    <row r="17883" spans="220:222" x14ac:dyDescent="0.3">
      <c r="HL17883" s="341"/>
      <c r="HM17883" s="341"/>
      <c r="HN17883" s="341"/>
    </row>
    <row r="17884" spans="220:222" x14ac:dyDescent="0.3">
      <c r="HL17884" s="341"/>
      <c r="HM17884" s="341"/>
      <c r="HN17884" s="341"/>
    </row>
    <row r="17885" spans="220:222" x14ac:dyDescent="0.3">
      <c r="HL17885" s="341"/>
      <c r="HM17885" s="341"/>
      <c r="HN17885" s="341"/>
    </row>
    <row r="17886" spans="220:222" x14ac:dyDescent="0.3">
      <c r="HL17886" s="341"/>
      <c r="HM17886" s="341"/>
      <c r="HN17886" s="341"/>
    </row>
    <row r="17887" spans="220:222" x14ac:dyDescent="0.3">
      <c r="HL17887" s="341"/>
      <c r="HM17887" s="341"/>
      <c r="HN17887" s="341"/>
    </row>
    <row r="17888" spans="220:222" x14ac:dyDescent="0.3">
      <c r="HL17888" s="341"/>
      <c r="HM17888" s="341"/>
      <c r="HN17888" s="341"/>
    </row>
    <row r="17889" spans="220:222" x14ac:dyDescent="0.3">
      <c r="HL17889" s="341"/>
      <c r="HM17889" s="341"/>
      <c r="HN17889" s="341"/>
    </row>
    <row r="17890" spans="220:222" x14ac:dyDescent="0.3">
      <c r="HL17890" s="341"/>
      <c r="HM17890" s="341"/>
      <c r="HN17890" s="341"/>
    </row>
    <row r="17891" spans="220:222" x14ac:dyDescent="0.3">
      <c r="HL17891" s="341"/>
      <c r="HM17891" s="341"/>
      <c r="HN17891" s="341"/>
    </row>
    <row r="17892" spans="220:222" x14ac:dyDescent="0.3">
      <c r="HL17892" s="341"/>
      <c r="HM17892" s="341"/>
      <c r="HN17892" s="341"/>
    </row>
    <row r="17893" spans="220:222" x14ac:dyDescent="0.3">
      <c r="HL17893" s="341"/>
      <c r="HM17893" s="341"/>
      <c r="HN17893" s="341"/>
    </row>
    <row r="17894" spans="220:222" x14ac:dyDescent="0.3">
      <c r="HL17894" s="341"/>
      <c r="HM17894" s="341"/>
      <c r="HN17894" s="341"/>
    </row>
    <row r="17895" spans="220:222" x14ac:dyDescent="0.3">
      <c r="HL17895" s="341"/>
      <c r="HM17895" s="341"/>
      <c r="HN17895" s="341"/>
    </row>
    <row r="17896" spans="220:222" x14ac:dyDescent="0.3">
      <c r="HL17896" s="341"/>
      <c r="HM17896" s="341"/>
      <c r="HN17896" s="341"/>
    </row>
    <row r="17897" spans="220:222" x14ac:dyDescent="0.3">
      <c r="HL17897" s="341"/>
      <c r="HM17897" s="341"/>
      <c r="HN17897" s="341"/>
    </row>
    <row r="17898" spans="220:222" x14ac:dyDescent="0.3">
      <c r="HL17898" s="341"/>
      <c r="HM17898" s="341"/>
      <c r="HN17898" s="341"/>
    </row>
    <row r="17899" spans="220:222" x14ac:dyDescent="0.3">
      <c r="HL17899" s="341"/>
      <c r="HM17899" s="341"/>
      <c r="HN17899" s="341"/>
    </row>
    <row r="17900" spans="220:222" x14ac:dyDescent="0.3">
      <c r="HL17900" s="341"/>
      <c r="HM17900" s="341"/>
      <c r="HN17900" s="341"/>
    </row>
    <row r="17901" spans="220:222" x14ac:dyDescent="0.3">
      <c r="HL17901" s="341"/>
      <c r="HM17901" s="341"/>
      <c r="HN17901" s="341"/>
    </row>
    <row r="17902" spans="220:222" x14ac:dyDescent="0.3">
      <c r="HL17902" s="341"/>
      <c r="HM17902" s="341"/>
      <c r="HN17902" s="341"/>
    </row>
    <row r="17903" spans="220:222" x14ac:dyDescent="0.3">
      <c r="HL17903" s="341"/>
      <c r="HM17903" s="341"/>
      <c r="HN17903" s="341"/>
    </row>
    <row r="17904" spans="220:222" x14ac:dyDescent="0.3">
      <c r="HL17904" s="341"/>
      <c r="HM17904" s="341"/>
      <c r="HN17904" s="341"/>
    </row>
    <row r="17905" spans="220:222" x14ac:dyDescent="0.3">
      <c r="HL17905" s="341"/>
      <c r="HM17905" s="341"/>
      <c r="HN17905" s="341"/>
    </row>
    <row r="17906" spans="220:222" x14ac:dyDescent="0.3">
      <c r="HL17906" s="341"/>
      <c r="HM17906" s="341"/>
      <c r="HN17906" s="341"/>
    </row>
    <row r="17907" spans="220:222" x14ac:dyDescent="0.3">
      <c r="HL17907" s="341"/>
      <c r="HM17907" s="341"/>
      <c r="HN17907" s="341"/>
    </row>
    <row r="17908" spans="220:222" x14ac:dyDescent="0.3">
      <c r="HL17908" s="341"/>
      <c r="HM17908" s="341"/>
      <c r="HN17908" s="341"/>
    </row>
    <row r="17909" spans="220:222" x14ac:dyDescent="0.3">
      <c r="HL17909" s="341"/>
      <c r="HM17909" s="341"/>
      <c r="HN17909" s="341"/>
    </row>
    <row r="17910" spans="220:222" x14ac:dyDescent="0.3">
      <c r="HL17910" s="341"/>
      <c r="HM17910" s="341"/>
      <c r="HN17910" s="341"/>
    </row>
    <row r="17911" spans="220:222" x14ac:dyDescent="0.3">
      <c r="HL17911" s="341"/>
      <c r="HM17911" s="341"/>
      <c r="HN17911" s="341"/>
    </row>
    <row r="17912" spans="220:222" x14ac:dyDescent="0.3">
      <c r="HL17912" s="341"/>
      <c r="HM17912" s="341"/>
      <c r="HN17912" s="341"/>
    </row>
    <row r="17913" spans="220:222" x14ac:dyDescent="0.3">
      <c r="HL17913" s="341"/>
      <c r="HM17913" s="341"/>
      <c r="HN17913" s="341"/>
    </row>
    <row r="17914" spans="220:222" x14ac:dyDescent="0.3">
      <c r="HL17914" s="341"/>
      <c r="HM17914" s="341"/>
      <c r="HN17914" s="341"/>
    </row>
    <row r="17915" spans="220:222" x14ac:dyDescent="0.3">
      <c r="HL17915" s="341"/>
      <c r="HM17915" s="341"/>
      <c r="HN17915" s="341"/>
    </row>
    <row r="17916" spans="220:222" x14ac:dyDescent="0.3">
      <c r="HL17916" s="341"/>
      <c r="HM17916" s="341"/>
      <c r="HN17916" s="341"/>
    </row>
    <row r="17917" spans="220:222" x14ac:dyDescent="0.3">
      <c r="HL17917" s="341"/>
      <c r="HM17917" s="341"/>
      <c r="HN17917" s="341"/>
    </row>
    <row r="17918" spans="220:222" x14ac:dyDescent="0.3">
      <c r="HL17918" s="341"/>
      <c r="HM17918" s="341"/>
      <c r="HN17918" s="341"/>
    </row>
    <row r="17919" spans="220:222" x14ac:dyDescent="0.3">
      <c r="HL17919" s="341"/>
      <c r="HM17919" s="341"/>
      <c r="HN17919" s="341"/>
    </row>
    <row r="17920" spans="220:222" x14ac:dyDescent="0.3">
      <c r="HL17920" s="341"/>
      <c r="HM17920" s="341"/>
      <c r="HN17920" s="341"/>
    </row>
    <row r="17921" spans="220:222" x14ac:dyDescent="0.3">
      <c r="HL17921" s="341"/>
      <c r="HM17921" s="341"/>
      <c r="HN17921" s="341"/>
    </row>
    <row r="17922" spans="220:222" x14ac:dyDescent="0.3">
      <c r="HL17922" s="341"/>
      <c r="HM17922" s="341"/>
      <c r="HN17922" s="341"/>
    </row>
    <row r="17923" spans="220:222" x14ac:dyDescent="0.3">
      <c r="HL17923" s="341"/>
      <c r="HM17923" s="341"/>
      <c r="HN17923" s="341"/>
    </row>
    <row r="17924" spans="220:222" x14ac:dyDescent="0.3">
      <c r="HL17924" s="341"/>
      <c r="HM17924" s="341"/>
      <c r="HN17924" s="341"/>
    </row>
    <row r="17925" spans="220:222" x14ac:dyDescent="0.3">
      <c r="HL17925" s="341"/>
      <c r="HM17925" s="341"/>
      <c r="HN17925" s="341"/>
    </row>
    <row r="17926" spans="220:222" x14ac:dyDescent="0.3">
      <c r="HL17926" s="341"/>
      <c r="HM17926" s="341"/>
      <c r="HN17926" s="341"/>
    </row>
    <row r="17927" spans="220:222" x14ac:dyDescent="0.3">
      <c r="HL17927" s="341"/>
      <c r="HM17927" s="341"/>
      <c r="HN17927" s="341"/>
    </row>
    <row r="17928" spans="220:222" x14ac:dyDescent="0.3">
      <c r="HL17928" s="341"/>
      <c r="HM17928" s="341"/>
      <c r="HN17928" s="341"/>
    </row>
    <row r="17929" spans="220:222" x14ac:dyDescent="0.3">
      <c r="HL17929" s="341"/>
      <c r="HM17929" s="341"/>
      <c r="HN17929" s="341"/>
    </row>
    <row r="17930" spans="220:222" x14ac:dyDescent="0.3">
      <c r="HL17930" s="341"/>
      <c r="HM17930" s="341"/>
      <c r="HN17930" s="341"/>
    </row>
    <row r="17931" spans="220:222" x14ac:dyDescent="0.3">
      <c r="HL17931" s="341"/>
      <c r="HM17931" s="341"/>
      <c r="HN17931" s="341"/>
    </row>
    <row r="17932" spans="220:222" x14ac:dyDescent="0.3">
      <c r="HL17932" s="341"/>
      <c r="HM17932" s="341"/>
      <c r="HN17932" s="341"/>
    </row>
    <row r="17933" spans="220:222" x14ac:dyDescent="0.3">
      <c r="HL17933" s="341"/>
      <c r="HM17933" s="341"/>
      <c r="HN17933" s="341"/>
    </row>
    <row r="17934" spans="220:222" x14ac:dyDescent="0.3">
      <c r="HL17934" s="341"/>
      <c r="HM17934" s="341"/>
      <c r="HN17934" s="341"/>
    </row>
    <row r="17935" spans="220:222" x14ac:dyDescent="0.3">
      <c r="HL17935" s="341"/>
      <c r="HM17935" s="341"/>
      <c r="HN17935" s="341"/>
    </row>
    <row r="17936" spans="220:222" x14ac:dyDescent="0.3">
      <c r="HL17936" s="341"/>
      <c r="HM17936" s="341"/>
      <c r="HN17936" s="341"/>
    </row>
    <row r="17937" spans="220:222" x14ac:dyDescent="0.3">
      <c r="HL17937" s="341"/>
      <c r="HM17937" s="341"/>
      <c r="HN17937" s="341"/>
    </row>
    <row r="17938" spans="220:222" x14ac:dyDescent="0.3">
      <c r="HL17938" s="341"/>
      <c r="HM17938" s="341"/>
      <c r="HN17938" s="341"/>
    </row>
    <row r="17939" spans="220:222" x14ac:dyDescent="0.3">
      <c r="HL17939" s="341"/>
      <c r="HM17939" s="341"/>
      <c r="HN17939" s="341"/>
    </row>
    <row r="17940" spans="220:222" x14ac:dyDescent="0.3">
      <c r="HL17940" s="341"/>
      <c r="HM17940" s="341"/>
      <c r="HN17940" s="341"/>
    </row>
    <row r="17941" spans="220:222" x14ac:dyDescent="0.3">
      <c r="HL17941" s="341"/>
      <c r="HM17941" s="341"/>
      <c r="HN17941" s="341"/>
    </row>
    <row r="17942" spans="220:222" x14ac:dyDescent="0.3">
      <c r="HL17942" s="341"/>
      <c r="HM17942" s="341"/>
      <c r="HN17942" s="341"/>
    </row>
    <row r="17943" spans="220:222" x14ac:dyDescent="0.3">
      <c r="HL17943" s="341"/>
      <c r="HM17943" s="341"/>
      <c r="HN17943" s="341"/>
    </row>
    <row r="17944" spans="220:222" x14ac:dyDescent="0.3">
      <c r="HL17944" s="341"/>
      <c r="HM17944" s="341"/>
      <c r="HN17944" s="341"/>
    </row>
    <row r="17945" spans="220:222" x14ac:dyDescent="0.3">
      <c r="HL17945" s="341"/>
      <c r="HM17945" s="341"/>
      <c r="HN17945" s="341"/>
    </row>
    <row r="17946" spans="220:222" x14ac:dyDescent="0.3">
      <c r="HL17946" s="341"/>
      <c r="HM17946" s="341"/>
      <c r="HN17946" s="341"/>
    </row>
    <row r="17947" spans="220:222" x14ac:dyDescent="0.3">
      <c r="HL17947" s="341"/>
      <c r="HM17947" s="341"/>
      <c r="HN17947" s="341"/>
    </row>
    <row r="17948" spans="220:222" x14ac:dyDescent="0.3">
      <c r="HL17948" s="341"/>
      <c r="HM17948" s="341"/>
      <c r="HN17948" s="341"/>
    </row>
    <row r="17949" spans="220:222" x14ac:dyDescent="0.3">
      <c r="HL17949" s="341"/>
      <c r="HM17949" s="341"/>
      <c r="HN17949" s="341"/>
    </row>
    <row r="17950" spans="220:222" x14ac:dyDescent="0.3">
      <c r="HL17950" s="341"/>
      <c r="HM17950" s="341"/>
      <c r="HN17950" s="341"/>
    </row>
    <row r="17951" spans="220:222" x14ac:dyDescent="0.3">
      <c r="HL17951" s="341"/>
      <c r="HM17951" s="341"/>
      <c r="HN17951" s="341"/>
    </row>
    <row r="17952" spans="220:222" x14ac:dyDescent="0.3">
      <c r="HL17952" s="341"/>
      <c r="HM17952" s="341"/>
      <c r="HN17952" s="341"/>
    </row>
    <row r="17953" spans="220:222" x14ac:dyDescent="0.3">
      <c r="HL17953" s="341"/>
      <c r="HM17953" s="341"/>
      <c r="HN17953" s="341"/>
    </row>
    <row r="17954" spans="220:222" x14ac:dyDescent="0.3">
      <c r="HL17954" s="341"/>
      <c r="HM17954" s="341"/>
      <c r="HN17954" s="341"/>
    </row>
    <row r="17955" spans="220:222" x14ac:dyDescent="0.3">
      <c r="HL17955" s="341"/>
      <c r="HM17955" s="341"/>
      <c r="HN17955" s="341"/>
    </row>
    <row r="17956" spans="220:222" x14ac:dyDescent="0.3">
      <c r="HL17956" s="341"/>
      <c r="HM17956" s="341"/>
      <c r="HN17956" s="341"/>
    </row>
    <row r="17957" spans="220:222" x14ac:dyDescent="0.3">
      <c r="HL17957" s="341"/>
      <c r="HM17957" s="341"/>
      <c r="HN17957" s="341"/>
    </row>
    <row r="17958" spans="220:222" x14ac:dyDescent="0.3">
      <c r="HL17958" s="341"/>
      <c r="HM17958" s="341"/>
      <c r="HN17958" s="341"/>
    </row>
    <row r="17959" spans="220:222" x14ac:dyDescent="0.3">
      <c r="HL17959" s="341"/>
      <c r="HM17959" s="341"/>
      <c r="HN17959" s="341"/>
    </row>
    <row r="17960" spans="220:222" x14ac:dyDescent="0.3">
      <c r="HL17960" s="341"/>
      <c r="HM17960" s="341"/>
      <c r="HN17960" s="341"/>
    </row>
    <row r="17961" spans="220:222" x14ac:dyDescent="0.3">
      <c r="HL17961" s="341"/>
      <c r="HM17961" s="341"/>
      <c r="HN17961" s="341"/>
    </row>
    <row r="17962" spans="220:222" x14ac:dyDescent="0.3">
      <c r="HL17962" s="341"/>
      <c r="HM17962" s="341"/>
      <c r="HN17962" s="341"/>
    </row>
    <row r="17963" spans="220:222" x14ac:dyDescent="0.3">
      <c r="HL17963" s="341"/>
      <c r="HM17963" s="341"/>
      <c r="HN17963" s="341"/>
    </row>
    <row r="17964" spans="220:222" x14ac:dyDescent="0.3">
      <c r="HL17964" s="341"/>
      <c r="HM17964" s="341"/>
      <c r="HN17964" s="341"/>
    </row>
    <row r="17965" spans="220:222" x14ac:dyDescent="0.3">
      <c r="HL17965" s="341"/>
      <c r="HM17965" s="341"/>
      <c r="HN17965" s="341"/>
    </row>
    <row r="17966" spans="220:222" x14ac:dyDescent="0.3">
      <c r="HL17966" s="341"/>
      <c r="HM17966" s="341"/>
      <c r="HN17966" s="341"/>
    </row>
    <row r="17967" spans="220:222" x14ac:dyDescent="0.3">
      <c r="HL17967" s="341"/>
      <c r="HM17967" s="341"/>
      <c r="HN17967" s="341"/>
    </row>
    <row r="17968" spans="220:222" x14ac:dyDescent="0.3">
      <c r="HL17968" s="341"/>
      <c r="HM17968" s="341"/>
      <c r="HN17968" s="341"/>
    </row>
    <row r="17969" spans="220:222" x14ac:dyDescent="0.3">
      <c r="HL17969" s="341"/>
      <c r="HM17969" s="341"/>
      <c r="HN17969" s="341"/>
    </row>
    <row r="17970" spans="220:222" x14ac:dyDescent="0.3">
      <c r="HL17970" s="341"/>
      <c r="HM17970" s="341"/>
      <c r="HN17970" s="341"/>
    </row>
    <row r="17971" spans="220:222" x14ac:dyDescent="0.3">
      <c r="HL17971" s="341"/>
      <c r="HM17971" s="341"/>
      <c r="HN17971" s="341"/>
    </row>
    <row r="17972" spans="220:222" x14ac:dyDescent="0.3">
      <c r="HL17972" s="341"/>
      <c r="HM17972" s="341"/>
      <c r="HN17972" s="341"/>
    </row>
    <row r="17973" spans="220:222" x14ac:dyDescent="0.3">
      <c r="HL17973" s="341"/>
      <c r="HM17973" s="341"/>
      <c r="HN17973" s="341"/>
    </row>
    <row r="17974" spans="220:222" x14ac:dyDescent="0.3">
      <c r="HL17974" s="341"/>
      <c r="HM17974" s="341"/>
      <c r="HN17974" s="341"/>
    </row>
    <row r="17975" spans="220:222" x14ac:dyDescent="0.3">
      <c r="HL17975" s="341"/>
      <c r="HM17975" s="341"/>
      <c r="HN17975" s="341"/>
    </row>
    <row r="17976" spans="220:222" x14ac:dyDescent="0.3">
      <c r="HL17976" s="341"/>
      <c r="HM17976" s="341"/>
      <c r="HN17976" s="341"/>
    </row>
    <row r="17977" spans="220:222" x14ac:dyDescent="0.3">
      <c r="HL17977" s="341"/>
      <c r="HM17977" s="341"/>
      <c r="HN17977" s="341"/>
    </row>
    <row r="17978" spans="220:222" x14ac:dyDescent="0.3">
      <c r="HL17978" s="341"/>
      <c r="HM17978" s="341"/>
      <c r="HN17978" s="341"/>
    </row>
    <row r="17979" spans="220:222" x14ac:dyDescent="0.3">
      <c r="HL17979" s="341"/>
      <c r="HM17979" s="341"/>
      <c r="HN17979" s="341"/>
    </row>
    <row r="17980" spans="220:222" x14ac:dyDescent="0.3">
      <c r="HL17980" s="341"/>
      <c r="HM17980" s="341"/>
      <c r="HN17980" s="341"/>
    </row>
    <row r="17981" spans="220:222" x14ac:dyDescent="0.3">
      <c r="HL17981" s="341"/>
      <c r="HM17981" s="341"/>
      <c r="HN17981" s="341"/>
    </row>
    <row r="17982" spans="220:222" x14ac:dyDescent="0.3">
      <c r="HL17982" s="341"/>
      <c r="HM17982" s="341"/>
      <c r="HN17982" s="341"/>
    </row>
    <row r="17983" spans="220:222" x14ac:dyDescent="0.3">
      <c r="HL17983" s="341"/>
      <c r="HM17983" s="341"/>
      <c r="HN17983" s="341"/>
    </row>
    <row r="17984" spans="220:222" x14ac:dyDescent="0.3">
      <c r="HL17984" s="341"/>
      <c r="HM17984" s="341"/>
      <c r="HN17984" s="341"/>
    </row>
    <row r="17985" spans="220:222" x14ac:dyDescent="0.3">
      <c r="HL17985" s="341"/>
      <c r="HM17985" s="341"/>
      <c r="HN17985" s="341"/>
    </row>
    <row r="17986" spans="220:222" x14ac:dyDescent="0.3">
      <c r="HL17986" s="341"/>
      <c r="HM17986" s="341"/>
      <c r="HN17986" s="341"/>
    </row>
    <row r="17987" spans="220:222" x14ac:dyDescent="0.3">
      <c r="HL17987" s="341"/>
      <c r="HM17987" s="341"/>
      <c r="HN17987" s="341"/>
    </row>
    <row r="17988" spans="220:222" x14ac:dyDescent="0.3">
      <c r="HL17988" s="341"/>
      <c r="HM17988" s="341"/>
      <c r="HN17988" s="341"/>
    </row>
    <row r="17989" spans="220:222" x14ac:dyDescent="0.3">
      <c r="HL17989" s="341"/>
      <c r="HM17989" s="341"/>
      <c r="HN17989" s="341"/>
    </row>
    <row r="17990" spans="220:222" x14ac:dyDescent="0.3">
      <c r="HL17990" s="341"/>
      <c r="HM17990" s="341"/>
      <c r="HN17990" s="341"/>
    </row>
    <row r="17991" spans="220:222" x14ac:dyDescent="0.3">
      <c r="HL17991" s="341"/>
      <c r="HM17991" s="341"/>
      <c r="HN17991" s="341"/>
    </row>
    <row r="17992" spans="220:222" x14ac:dyDescent="0.3">
      <c r="HL17992" s="341"/>
      <c r="HM17992" s="341"/>
      <c r="HN17992" s="341"/>
    </row>
    <row r="17993" spans="220:222" x14ac:dyDescent="0.3">
      <c r="HL17993" s="341"/>
      <c r="HM17993" s="341"/>
      <c r="HN17993" s="341"/>
    </row>
    <row r="17994" spans="220:222" x14ac:dyDescent="0.3">
      <c r="HL17994" s="341"/>
      <c r="HM17994" s="341"/>
      <c r="HN17994" s="341"/>
    </row>
    <row r="17995" spans="220:222" x14ac:dyDescent="0.3">
      <c r="HL17995" s="341"/>
      <c r="HM17995" s="341"/>
      <c r="HN17995" s="341"/>
    </row>
    <row r="17996" spans="220:222" x14ac:dyDescent="0.3">
      <c r="HL17996" s="341"/>
      <c r="HM17996" s="341"/>
      <c r="HN17996" s="341"/>
    </row>
    <row r="17997" spans="220:222" x14ac:dyDescent="0.3">
      <c r="HL17997" s="341"/>
      <c r="HM17997" s="341"/>
      <c r="HN17997" s="341"/>
    </row>
    <row r="17998" spans="220:222" x14ac:dyDescent="0.3">
      <c r="HL17998" s="341"/>
      <c r="HM17998" s="341"/>
      <c r="HN17998" s="341"/>
    </row>
    <row r="17999" spans="220:222" x14ac:dyDescent="0.3">
      <c r="HL17999" s="341"/>
      <c r="HM17999" s="341"/>
      <c r="HN17999" s="341"/>
    </row>
    <row r="18000" spans="220:222" x14ac:dyDescent="0.3">
      <c r="HL18000" s="341"/>
      <c r="HM18000" s="341"/>
      <c r="HN18000" s="341"/>
    </row>
    <row r="18001" spans="220:222" x14ac:dyDescent="0.3">
      <c r="HL18001" s="341"/>
      <c r="HM18001" s="341"/>
      <c r="HN18001" s="341"/>
    </row>
    <row r="18002" spans="220:222" x14ac:dyDescent="0.3">
      <c r="HL18002" s="341"/>
      <c r="HM18002" s="341"/>
      <c r="HN18002" s="341"/>
    </row>
    <row r="18003" spans="220:222" x14ac:dyDescent="0.3">
      <c r="HL18003" s="341"/>
      <c r="HM18003" s="341"/>
      <c r="HN18003" s="341"/>
    </row>
    <row r="18004" spans="220:222" x14ac:dyDescent="0.3">
      <c r="HL18004" s="341"/>
      <c r="HM18004" s="341"/>
      <c r="HN18004" s="341"/>
    </row>
    <row r="18005" spans="220:222" x14ac:dyDescent="0.3">
      <c r="HL18005" s="341"/>
      <c r="HM18005" s="341"/>
      <c r="HN18005" s="341"/>
    </row>
    <row r="18006" spans="220:222" x14ac:dyDescent="0.3">
      <c r="HL18006" s="341"/>
      <c r="HM18006" s="341"/>
      <c r="HN18006" s="341"/>
    </row>
    <row r="18007" spans="220:222" x14ac:dyDescent="0.3">
      <c r="HL18007" s="341"/>
      <c r="HM18007" s="341"/>
      <c r="HN18007" s="341"/>
    </row>
    <row r="18008" spans="220:222" x14ac:dyDescent="0.3">
      <c r="HL18008" s="341"/>
      <c r="HM18008" s="341"/>
      <c r="HN18008" s="341"/>
    </row>
    <row r="18009" spans="220:222" x14ac:dyDescent="0.3">
      <c r="HL18009" s="341"/>
      <c r="HM18009" s="341"/>
      <c r="HN18009" s="341"/>
    </row>
    <row r="18010" spans="220:222" x14ac:dyDescent="0.3">
      <c r="HL18010" s="341"/>
      <c r="HM18010" s="341"/>
      <c r="HN18010" s="341"/>
    </row>
    <row r="18011" spans="220:222" x14ac:dyDescent="0.3">
      <c r="HL18011" s="341"/>
      <c r="HM18011" s="341"/>
      <c r="HN18011" s="341"/>
    </row>
    <row r="18012" spans="220:222" x14ac:dyDescent="0.3">
      <c r="HL18012" s="341"/>
      <c r="HM18012" s="341"/>
      <c r="HN18012" s="341"/>
    </row>
    <row r="18013" spans="220:222" x14ac:dyDescent="0.3">
      <c r="HL18013" s="341"/>
      <c r="HM18013" s="341"/>
      <c r="HN18013" s="341"/>
    </row>
    <row r="18014" spans="220:222" x14ac:dyDescent="0.3">
      <c r="HL18014" s="341"/>
      <c r="HM18014" s="341"/>
      <c r="HN18014" s="341"/>
    </row>
    <row r="18015" spans="220:222" x14ac:dyDescent="0.3">
      <c r="HL18015" s="341"/>
      <c r="HM18015" s="341"/>
      <c r="HN18015" s="341"/>
    </row>
    <row r="18016" spans="220:222" x14ac:dyDescent="0.3">
      <c r="HL18016" s="341"/>
      <c r="HM18016" s="341"/>
      <c r="HN18016" s="341"/>
    </row>
    <row r="18017" spans="220:222" x14ac:dyDescent="0.3">
      <c r="HL18017" s="341"/>
      <c r="HM18017" s="341"/>
      <c r="HN18017" s="341"/>
    </row>
    <row r="18018" spans="220:222" x14ac:dyDescent="0.3">
      <c r="HL18018" s="341"/>
      <c r="HM18018" s="341"/>
      <c r="HN18018" s="341"/>
    </row>
    <row r="18019" spans="220:222" x14ac:dyDescent="0.3">
      <c r="HL18019" s="341"/>
      <c r="HM18019" s="341"/>
      <c r="HN18019" s="341"/>
    </row>
    <row r="18020" spans="220:222" x14ac:dyDescent="0.3">
      <c r="HL18020" s="341"/>
      <c r="HM18020" s="341"/>
      <c r="HN18020" s="341"/>
    </row>
    <row r="18021" spans="220:222" x14ac:dyDescent="0.3">
      <c r="HL18021" s="341"/>
      <c r="HM18021" s="341"/>
      <c r="HN18021" s="341"/>
    </row>
    <row r="18022" spans="220:222" x14ac:dyDescent="0.3">
      <c r="HL18022" s="341"/>
      <c r="HM18022" s="341"/>
      <c r="HN18022" s="341"/>
    </row>
    <row r="18023" spans="220:222" x14ac:dyDescent="0.3">
      <c r="HL18023" s="341"/>
      <c r="HM18023" s="341"/>
      <c r="HN18023" s="341"/>
    </row>
    <row r="18024" spans="220:222" x14ac:dyDescent="0.3">
      <c r="HL18024" s="341"/>
      <c r="HM18024" s="341"/>
      <c r="HN18024" s="341"/>
    </row>
    <row r="18025" spans="220:222" x14ac:dyDescent="0.3">
      <c r="HL18025" s="341"/>
      <c r="HM18025" s="341"/>
      <c r="HN18025" s="341"/>
    </row>
    <row r="18026" spans="220:222" x14ac:dyDescent="0.3">
      <c r="HL18026" s="341"/>
      <c r="HM18026" s="341"/>
      <c r="HN18026" s="341"/>
    </row>
    <row r="18027" spans="220:222" x14ac:dyDescent="0.3">
      <c r="HL18027" s="341"/>
      <c r="HM18027" s="341"/>
      <c r="HN18027" s="341"/>
    </row>
    <row r="18028" spans="220:222" x14ac:dyDescent="0.3">
      <c r="HL18028" s="341"/>
      <c r="HM18028" s="341"/>
      <c r="HN18028" s="341"/>
    </row>
    <row r="18029" spans="220:222" x14ac:dyDescent="0.3">
      <c r="HL18029" s="341"/>
      <c r="HM18029" s="341"/>
      <c r="HN18029" s="341"/>
    </row>
    <row r="18030" spans="220:222" x14ac:dyDescent="0.3">
      <c r="HL18030" s="341"/>
      <c r="HM18030" s="341"/>
      <c r="HN18030" s="341"/>
    </row>
    <row r="18031" spans="220:222" x14ac:dyDescent="0.3">
      <c r="HL18031" s="341"/>
      <c r="HM18031" s="341"/>
      <c r="HN18031" s="341"/>
    </row>
    <row r="18032" spans="220:222" x14ac:dyDescent="0.3">
      <c r="HL18032" s="341"/>
      <c r="HM18032" s="341"/>
      <c r="HN18032" s="341"/>
    </row>
    <row r="18033" spans="220:222" x14ac:dyDescent="0.3">
      <c r="HL18033" s="341"/>
      <c r="HM18033" s="341"/>
      <c r="HN18033" s="341"/>
    </row>
    <row r="18034" spans="220:222" x14ac:dyDescent="0.3">
      <c r="HL18034" s="341"/>
      <c r="HM18034" s="341"/>
      <c r="HN18034" s="341"/>
    </row>
    <row r="18035" spans="220:222" x14ac:dyDescent="0.3">
      <c r="HL18035" s="341"/>
      <c r="HM18035" s="341"/>
      <c r="HN18035" s="341"/>
    </row>
    <row r="18036" spans="220:222" x14ac:dyDescent="0.3">
      <c r="HL18036" s="341"/>
      <c r="HM18036" s="341"/>
      <c r="HN18036" s="341"/>
    </row>
    <row r="18037" spans="220:222" x14ac:dyDescent="0.3">
      <c r="HL18037" s="341"/>
      <c r="HM18037" s="341"/>
      <c r="HN18037" s="341"/>
    </row>
    <row r="18038" spans="220:222" x14ac:dyDescent="0.3">
      <c r="HL18038" s="341"/>
      <c r="HM18038" s="341"/>
      <c r="HN18038" s="341"/>
    </row>
    <row r="18039" spans="220:222" x14ac:dyDescent="0.3">
      <c r="HL18039" s="341"/>
      <c r="HM18039" s="341"/>
      <c r="HN18039" s="341"/>
    </row>
    <row r="18040" spans="220:222" x14ac:dyDescent="0.3">
      <c r="HL18040" s="341"/>
      <c r="HM18040" s="341"/>
      <c r="HN18040" s="341"/>
    </row>
    <row r="18041" spans="220:222" x14ac:dyDescent="0.3">
      <c r="HL18041" s="341"/>
      <c r="HM18041" s="341"/>
      <c r="HN18041" s="341"/>
    </row>
    <row r="18042" spans="220:222" x14ac:dyDescent="0.3">
      <c r="HL18042" s="341"/>
      <c r="HM18042" s="341"/>
      <c r="HN18042" s="341"/>
    </row>
    <row r="18043" spans="220:222" x14ac:dyDescent="0.3">
      <c r="HL18043" s="341"/>
      <c r="HM18043" s="341"/>
      <c r="HN18043" s="341"/>
    </row>
    <row r="18044" spans="220:222" x14ac:dyDescent="0.3">
      <c r="HL18044" s="341"/>
      <c r="HM18044" s="341"/>
      <c r="HN18044" s="341"/>
    </row>
    <row r="18045" spans="220:222" x14ac:dyDescent="0.3">
      <c r="HL18045" s="341"/>
      <c r="HM18045" s="341"/>
      <c r="HN18045" s="341"/>
    </row>
    <row r="18046" spans="220:222" x14ac:dyDescent="0.3">
      <c r="HL18046" s="341"/>
      <c r="HM18046" s="341"/>
      <c r="HN18046" s="341"/>
    </row>
    <row r="18047" spans="220:222" x14ac:dyDescent="0.3">
      <c r="HL18047" s="341"/>
      <c r="HM18047" s="341"/>
      <c r="HN18047" s="341"/>
    </row>
    <row r="18048" spans="220:222" x14ac:dyDescent="0.3">
      <c r="HL18048" s="341"/>
      <c r="HM18048" s="341"/>
      <c r="HN18048" s="341"/>
    </row>
    <row r="18049" spans="220:222" x14ac:dyDescent="0.3">
      <c r="HL18049" s="341"/>
      <c r="HM18049" s="341"/>
      <c r="HN18049" s="341"/>
    </row>
    <row r="18050" spans="220:222" x14ac:dyDescent="0.3">
      <c r="HL18050" s="341"/>
      <c r="HM18050" s="341"/>
      <c r="HN18050" s="341"/>
    </row>
    <row r="18051" spans="220:222" x14ac:dyDescent="0.3">
      <c r="HL18051" s="341"/>
      <c r="HM18051" s="341"/>
      <c r="HN18051" s="341"/>
    </row>
    <row r="18052" spans="220:222" x14ac:dyDescent="0.3">
      <c r="HL18052" s="341"/>
      <c r="HM18052" s="341"/>
      <c r="HN18052" s="341"/>
    </row>
    <row r="18053" spans="220:222" x14ac:dyDescent="0.3">
      <c r="HL18053" s="341"/>
      <c r="HM18053" s="341"/>
      <c r="HN18053" s="341"/>
    </row>
    <row r="18054" spans="220:222" x14ac:dyDescent="0.3">
      <c r="HL18054" s="341"/>
      <c r="HM18054" s="341"/>
      <c r="HN18054" s="341"/>
    </row>
    <row r="18055" spans="220:222" x14ac:dyDescent="0.3">
      <c r="HL18055" s="341"/>
      <c r="HM18055" s="341"/>
      <c r="HN18055" s="341"/>
    </row>
    <row r="18056" spans="220:222" x14ac:dyDescent="0.3">
      <c r="HL18056" s="341"/>
      <c r="HM18056" s="341"/>
      <c r="HN18056" s="341"/>
    </row>
    <row r="18057" spans="220:222" x14ac:dyDescent="0.3">
      <c r="HL18057" s="341"/>
      <c r="HM18057" s="341"/>
      <c r="HN18057" s="341"/>
    </row>
    <row r="18058" spans="220:222" x14ac:dyDescent="0.3">
      <c r="HL18058" s="341"/>
      <c r="HM18058" s="341"/>
      <c r="HN18058" s="341"/>
    </row>
    <row r="18059" spans="220:222" x14ac:dyDescent="0.3">
      <c r="HL18059" s="341"/>
      <c r="HM18059" s="341"/>
      <c r="HN18059" s="341"/>
    </row>
    <row r="18060" spans="220:222" x14ac:dyDescent="0.3">
      <c r="HL18060" s="341"/>
      <c r="HM18060" s="341"/>
      <c r="HN18060" s="341"/>
    </row>
    <row r="18061" spans="220:222" x14ac:dyDescent="0.3">
      <c r="HL18061" s="341"/>
      <c r="HM18061" s="341"/>
      <c r="HN18061" s="341"/>
    </row>
    <row r="18062" spans="220:222" x14ac:dyDescent="0.3">
      <c r="HL18062" s="341"/>
      <c r="HM18062" s="341"/>
      <c r="HN18062" s="341"/>
    </row>
    <row r="18063" spans="220:222" x14ac:dyDescent="0.3">
      <c r="HL18063" s="341"/>
      <c r="HM18063" s="341"/>
      <c r="HN18063" s="341"/>
    </row>
    <row r="18064" spans="220:222" x14ac:dyDescent="0.3">
      <c r="HL18064" s="341"/>
      <c r="HM18064" s="341"/>
      <c r="HN18064" s="341"/>
    </row>
    <row r="18065" spans="220:222" x14ac:dyDescent="0.3">
      <c r="HL18065" s="341"/>
      <c r="HM18065" s="341"/>
      <c r="HN18065" s="341"/>
    </row>
    <row r="18066" spans="220:222" x14ac:dyDescent="0.3">
      <c r="HL18066" s="341"/>
      <c r="HM18066" s="341"/>
      <c r="HN18066" s="341"/>
    </row>
    <row r="18067" spans="220:222" x14ac:dyDescent="0.3">
      <c r="HL18067" s="341"/>
      <c r="HM18067" s="341"/>
      <c r="HN18067" s="341"/>
    </row>
    <row r="18068" spans="220:222" x14ac:dyDescent="0.3">
      <c r="HL18068" s="341"/>
      <c r="HM18068" s="341"/>
      <c r="HN18068" s="341"/>
    </row>
    <row r="18069" spans="220:222" x14ac:dyDescent="0.3">
      <c r="HL18069" s="341"/>
      <c r="HM18069" s="341"/>
      <c r="HN18069" s="341"/>
    </row>
    <row r="18070" spans="220:222" x14ac:dyDescent="0.3">
      <c r="HL18070" s="341"/>
      <c r="HM18070" s="341"/>
      <c r="HN18070" s="341"/>
    </row>
    <row r="18071" spans="220:222" x14ac:dyDescent="0.3">
      <c r="HL18071" s="341"/>
      <c r="HM18071" s="341"/>
      <c r="HN18071" s="341"/>
    </row>
    <row r="18072" spans="220:222" x14ac:dyDescent="0.3">
      <c r="HL18072" s="341"/>
      <c r="HM18072" s="341"/>
      <c r="HN18072" s="341"/>
    </row>
    <row r="18073" spans="220:222" x14ac:dyDescent="0.3">
      <c r="HL18073" s="341"/>
      <c r="HM18073" s="341"/>
      <c r="HN18073" s="341"/>
    </row>
    <row r="18074" spans="220:222" x14ac:dyDescent="0.3">
      <c r="HL18074" s="341"/>
      <c r="HM18074" s="341"/>
      <c r="HN18074" s="341"/>
    </row>
    <row r="18075" spans="220:222" x14ac:dyDescent="0.3">
      <c r="HL18075" s="341"/>
      <c r="HM18075" s="341"/>
      <c r="HN18075" s="341"/>
    </row>
    <row r="18076" spans="220:222" x14ac:dyDescent="0.3">
      <c r="HL18076" s="341"/>
      <c r="HM18076" s="341"/>
      <c r="HN18076" s="341"/>
    </row>
    <row r="18077" spans="220:222" x14ac:dyDescent="0.3">
      <c r="HL18077" s="341"/>
      <c r="HM18077" s="341"/>
      <c r="HN18077" s="341"/>
    </row>
    <row r="18078" spans="220:222" x14ac:dyDescent="0.3">
      <c r="HL18078" s="341"/>
      <c r="HM18078" s="341"/>
      <c r="HN18078" s="341"/>
    </row>
    <row r="18079" spans="220:222" x14ac:dyDescent="0.3">
      <c r="HL18079" s="341"/>
      <c r="HM18079" s="341"/>
      <c r="HN18079" s="341"/>
    </row>
    <row r="18080" spans="220:222" x14ac:dyDescent="0.3">
      <c r="HL18080" s="341"/>
      <c r="HM18080" s="341"/>
      <c r="HN18080" s="341"/>
    </row>
    <row r="18081" spans="220:222" x14ac:dyDescent="0.3">
      <c r="HL18081" s="341"/>
      <c r="HM18081" s="341"/>
      <c r="HN18081" s="341"/>
    </row>
    <row r="18082" spans="220:222" x14ac:dyDescent="0.3">
      <c r="HL18082" s="341"/>
      <c r="HM18082" s="341"/>
      <c r="HN18082" s="341"/>
    </row>
    <row r="18083" spans="220:222" x14ac:dyDescent="0.3">
      <c r="HL18083" s="341"/>
      <c r="HM18083" s="341"/>
      <c r="HN18083" s="341"/>
    </row>
    <row r="18084" spans="220:222" x14ac:dyDescent="0.3">
      <c r="HL18084" s="341"/>
      <c r="HM18084" s="341"/>
      <c r="HN18084" s="341"/>
    </row>
    <row r="18085" spans="220:222" x14ac:dyDescent="0.3">
      <c r="HL18085" s="341"/>
      <c r="HM18085" s="341"/>
      <c r="HN18085" s="341"/>
    </row>
    <row r="18086" spans="220:222" x14ac:dyDescent="0.3">
      <c r="HL18086" s="341"/>
      <c r="HM18086" s="341"/>
      <c r="HN18086" s="341"/>
    </row>
    <row r="18087" spans="220:222" x14ac:dyDescent="0.3">
      <c r="HL18087" s="341"/>
      <c r="HM18087" s="341"/>
      <c r="HN18087" s="341"/>
    </row>
    <row r="18088" spans="220:222" x14ac:dyDescent="0.3">
      <c r="HL18088" s="341"/>
      <c r="HM18088" s="341"/>
      <c r="HN18088" s="341"/>
    </row>
    <row r="18089" spans="220:222" x14ac:dyDescent="0.3">
      <c r="HL18089" s="341"/>
      <c r="HM18089" s="341"/>
      <c r="HN18089" s="341"/>
    </row>
    <row r="18090" spans="220:222" x14ac:dyDescent="0.3">
      <c r="HL18090" s="341"/>
      <c r="HM18090" s="341"/>
      <c r="HN18090" s="341"/>
    </row>
    <row r="18091" spans="220:222" x14ac:dyDescent="0.3">
      <c r="HL18091" s="341"/>
      <c r="HM18091" s="341"/>
      <c r="HN18091" s="341"/>
    </row>
    <row r="18092" spans="220:222" x14ac:dyDescent="0.3">
      <c r="HL18092" s="341"/>
      <c r="HM18092" s="341"/>
      <c r="HN18092" s="341"/>
    </row>
    <row r="18093" spans="220:222" x14ac:dyDescent="0.3">
      <c r="HL18093" s="341"/>
      <c r="HM18093" s="341"/>
      <c r="HN18093" s="341"/>
    </row>
    <row r="18094" spans="220:222" x14ac:dyDescent="0.3">
      <c r="HL18094" s="341"/>
      <c r="HM18094" s="341"/>
      <c r="HN18094" s="341"/>
    </row>
    <row r="18095" spans="220:222" x14ac:dyDescent="0.3">
      <c r="HL18095" s="341"/>
      <c r="HM18095" s="341"/>
      <c r="HN18095" s="341"/>
    </row>
    <row r="18096" spans="220:222" x14ac:dyDescent="0.3">
      <c r="HL18096" s="341"/>
      <c r="HM18096" s="341"/>
      <c r="HN18096" s="341"/>
    </row>
    <row r="18097" spans="220:222" x14ac:dyDescent="0.3">
      <c r="HL18097" s="341"/>
      <c r="HM18097" s="341"/>
      <c r="HN18097" s="341"/>
    </row>
    <row r="18098" spans="220:222" x14ac:dyDescent="0.3">
      <c r="HL18098" s="341"/>
      <c r="HM18098" s="341"/>
      <c r="HN18098" s="341"/>
    </row>
    <row r="18099" spans="220:222" x14ac:dyDescent="0.3">
      <c r="HL18099" s="341"/>
      <c r="HM18099" s="341"/>
      <c r="HN18099" s="341"/>
    </row>
    <row r="18100" spans="220:222" x14ac:dyDescent="0.3">
      <c r="HL18100" s="341"/>
      <c r="HM18100" s="341"/>
      <c r="HN18100" s="341"/>
    </row>
    <row r="18101" spans="220:222" x14ac:dyDescent="0.3">
      <c r="HL18101" s="341"/>
      <c r="HM18101" s="341"/>
      <c r="HN18101" s="341"/>
    </row>
    <row r="18102" spans="220:222" x14ac:dyDescent="0.3">
      <c r="HL18102" s="341"/>
      <c r="HM18102" s="341"/>
      <c r="HN18102" s="341"/>
    </row>
    <row r="18103" spans="220:222" x14ac:dyDescent="0.3">
      <c r="HL18103" s="341"/>
      <c r="HM18103" s="341"/>
      <c r="HN18103" s="341"/>
    </row>
    <row r="18104" spans="220:222" x14ac:dyDescent="0.3">
      <c r="HL18104" s="341"/>
      <c r="HM18104" s="341"/>
      <c r="HN18104" s="341"/>
    </row>
    <row r="18105" spans="220:222" x14ac:dyDescent="0.3">
      <c r="HL18105" s="341"/>
      <c r="HM18105" s="341"/>
      <c r="HN18105" s="341"/>
    </row>
    <row r="18106" spans="220:222" x14ac:dyDescent="0.3">
      <c r="HL18106" s="341"/>
      <c r="HM18106" s="341"/>
      <c r="HN18106" s="341"/>
    </row>
    <row r="18107" spans="220:222" x14ac:dyDescent="0.3">
      <c r="HL18107" s="341"/>
      <c r="HM18107" s="341"/>
      <c r="HN18107" s="341"/>
    </row>
    <row r="18108" spans="220:222" x14ac:dyDescent="0.3">
      <c r="HL18108" s="341"/>
      <c r="HM18108" s="341"/>
      <c r="HN18108" s="341"/>
    </row>
    <row r="18109" spans="220:222" x14ac:dyDescent="0.3">
      <c r="HL18109" s="341"/>
      <c r="HM18109" s="341"/>
      <c r="HN18109" s="341"/>
    </row>
    <row r="18110" spans="220:222" x14ac:dyDescent="0.3">
      <c r="HL18110" s="341"/>
      <c r="HM18110" s="341"/>
      <c r="HN18110" s="341"/>
    </row>
    <row r="18111" spans="220:222" x14ac:dyDescent="0.3">
      <c r="HL18111" s="341"/>
      <c r="HM18111" s="341"/>
      <c r="HN18111" s="341"/>
    </row>
    <row r="18112" spans="220:222" x14ac:dyDescent="0.3">
      <c r="HL18112" s="341"/>
      <c r="HM18112" s="341"/>
      <c r="HN18112" s="341"/>
    </row>
    <row r="18113" spans="220:222" x14ac:dyDescent="0.3">
      <c r="HL18113" s="341"/>
      <c r="HM18113" s="341"/>
      <c r="HN18113" s="341"/>
    </row>
    <row r="18114" spans="220:222" x14ac:dyDescent="0.3">
      <c r="HL18114" s="341"/>
      <c r="HM18114" s="341"/>
      <c r="HN18114" s="341"/>
    </row>
    <row r="18115" spans="220:222" x14ac:dyDescent="0.3">
      <c r="HL18115" s="341"/>
      <c r="HM18115" s="341"/>
      <c r="HN18115" s="341"/>
    </row>
    <row r="18116" spans="220:222" x14ac:dyDescent="0.3">
      <c r="HL18116" s="341"/>
      <c r="HM18116" s="341"/>
      <c r="HN18116" s="341"/>
    </row>
    <row r="18117" spans="220:222" x14ac:dyDescent="0.3">
      <c r="HL18117" s="341"/>
      <c r="HM18117" s="341"/>
      <c r="HN18117" s="341"/>
    </row>
    <row r="18118" spans="220:222" x14ac:dyDescent="0.3">
      <c r="HL18118" s="341"/>
      <c r="HM18118" s="341"/>
      <c r="HN18118" s="341"/>
    </row>
    <row r="18119" spans="220:222" x14ac:dyDescent="0.3">
      <c r="HL18119" s="341"/>
      <c r="HM18119" s="341"/>
      <c r="HN18119" s="341"/>
    </row>
    <row r="18120" spans="220:222" x14ac:dyDescent="0.3">
      <c r="HL18120" s="341"/>
      <c r="HM18120" s="341"/>
      <c r="HN18120" s="341"/>
    </row>
    <row r="18121" spans="220:222" x14ac:dyDescent="0.3">
      <c r="HL18121" s="341"/>
      <c r="HM18121" s="341"/>
      <c r="HN18121" s="341"/>
    </row>
    <row r="18122" spans="220:222" x14ac:dyDescent="0.3">
      <c r="HL18122" s="341"/>
      <c r="HM18122" s="341"/>
      <c r="HN18122" s="341"/>
    </row>
    <row r="18123" spans="220:222" x14ac:dyDescent="0.3">
      <c r="HL18123" s="341"/>
      <c r="HM18123" s="341"/>
      <c r="HN18123" s="341"/>
    </row>
    <row r="18124" spans="220:222" x14ac:dyDescent="0.3">
      <c r="HL18124" s="341"/>
      <c r="HM18124" s="341"/>
      <c r="HN18124" s="341"/>
    </row>
    <row r="18125" spans="220:222" x14ac:dyDescent="0.3">
      <c r="HL18125" s="341"/>
      <c r="HM18125" s="341"/>
      <c r="HN18125" s="341"/>
    </row>
    <row r="18126" spans="220:222" x14ac:dyDescent="0.3">
      <c r="HL18126" s="341"/>
      <c r="HM18126" s="341"/>
      <c r="HN18126" s="341"/>
    </row>
    <row r="18127" spans="220:222" x14ac:dyDescent="0.3">
      <c r="HL18127" s="341"/>
      <c r="HM18127" s="341"/>
      <c r="HN18127" s="341"/>
    </row>
    <row r="18128" spans="220:222" x14ac:dyDescent="0.3">
      <c r="HL18128" s="341"/>
      <c r="HM18128" s="341"/>
      <c r="HN18128" s="341"/>
    </row>
    <row r="18129" spans="220:222" x14ac:dyDescent="0.3">
      <c r="HL18129" s="341"/>
      <c r="HM18129" s="341"/>
      <c r="HN18129" s="341"/>
    </row>
    <row r="18130" spans="220:222" x14ac:dyDescent="0.3">
      <c r="HL18130" s="341"/>
      <c r="HM18130" s="341"/>
      <c r="HN18130" s="341"/>
    </row>
    <row r="18131" spans="220:222" x14ac:dyDescent="0.3">
      <c r="HL18131" s="341"/>
      <c r="HM18131" s="341"/>
      <c r="HN18131" s="341"/>
    </row>
    <row r="18132" spans="220:222" x14ac:dyDescent="0.3">
      <c r="HL18132" s="341"/>
      <c r="HM18132" s="341"/>
      <c r="HN18132" s="341"/>
    </row>
    <row r="18133" spans="220:222" x14ac:dyDescent="0.3">
      <c r="HL18133" s="341"/>
      <c r="HM18133" s="341"/>
      <c r="HN18133" s="341"/>
    </row>
    <row r="18134" spans="220:222" x14ac:dyDescent="0.3">
      <c r="HL18134" s="341"/>
      <c r="HM18134" s="341"/>
      <c r="HN18134" s="341"/>
    </row>
    <row r="18135" spans="220:222" x14ac:dyDescent="0.3">
      <c r="HL18135" s="341"/>
      <c r="HM18135" s="341"/>
      <c r="HN18135" s="341"/>
    </row>
    <row r="18136" spans="220:222" x14ac:dyDescent="0.3">
      <c r="HL18136" s="341"/>
      <c r="HM18136" s="341"/>
      <c r="HN18136" s="341"/>
    </row>
    <row r="18137" spans="220:222" x14ac:dyDescent="0.3">
      <c r="HL18137" s="341"/>
      <c r="HM18137" s="341"/>
      <c r="HN18137" s="341"/>
    </row>
    <row r="18138" spans="220:222" x14ac:dyDescent="0.3">
      <c r="HL18138" s="341"/>
      <c r="HM18138" s="341"/>
      <c r="HN18138" s="341"/>
    </row>
    <row r="18139" spans="220:222" x14ac:dyDescent="0.3">
      <c r="HL18139" s="341"/>
      <c r="HM18139" s="341"/>
      <c r="HN18139" s="341"/>
    </row>
    <row r="18140" spans="220:222" x14ac:dyDescent="0.3">
      <c r="HL18140" s="341"/>
      <c r="HM18140" s="341"/>
      <c r="HN18140" s="341"/>
    </row>
    <row r="18141" spans="220:222" x14ac:dyDescent="0.3">
      <c r="HL18141" s="341"/>
      <c r="HM18141" s="341"/>
      <c r="HN18141" s="341"/>
    </row>
    <row r="18142" spans="220:222" x14ac:dyDescent="0.3">
      <c r="HL18142" s="341"/>
      <c r="HM18142" s="341"/>
      <c r="HN18142" s="341"/>
    </row>
    <row r="18143" spans="220:222" x14ac:dyDescent="0.3">
      <c r="HL18143" s="341"/>
      <c r="HM18143" s="341"/>
      <c r="HN18143" s="341"/>
    </row>
    <row r="18144" spans="220:222" x14ac:dyDescent="0.3">
      <c r="HL18144" s="341"/>
      <c r="HM18144" s="341"/>
      <c r="HN18144" s="341"/>
    </row>
    <row r="18145" spans="220:222" x14ac:dyDescent="0.3">
      <c r="HL18145" s="341"/>
      <c r="HM18145" s="341"/>
      <c r="HN18145" s="341"/>
    </row>
    <row r="18146" spans="220:222" x14ac:dyDescent="0.3">
      <c r="HL18146" s="341"/>
      <c r="HM18146" s="341"/>
      <c r="HN18146" s="341"/>
    </row>
    <row r="18147" spans="220:222" x14ac:dyDescent="0.3">
      <c r="HL18147" s="341"/>
      <c r="HM18147" s="341"/>
      <c r="HN18147" s="341"/>
    </row>
    <row r="18148" spans="220:222" x14ac:dyDescent="0.3">
      <c r="HL18148" s="341"/>
      <c r="HM18148" s="341"/>
      <c r="HN18148" s="341"/>
    </row>
    <row r="18149" spans="220:222" x14ac:dyDescent="0.3">
      <c r="HL18149" s="341"/>
      <c r="HM18149" s="341"/>
      <c r="HN18149" s="341"/>
    </row>
    <row r="18150" spans="220:222" x14ac:dyDescent="0.3">
      <c r="HL18150" s="341"/>
      <c r="HM18150" s="341"/>
      <c r="HN18150" s="341"/>
    </row>
    <row r="18151" spans="220:222" x14ac:dyDescent="0.3">
      <c r="HL18151" s="341"/>
      <c r="HM18151" s="341"/>
      <c r="HN18151" s="341"/>
    </row>
    <row r="18152" spans="220:222" x14ac:dyDescent="0.3">
      <c r="HL18152" s="341"/>
      <c r="HM18152" s="341"/>
      <c r="HN18152" s="341"/>
    </row>
    <row r="18153" spans="220:222" x14ac:dyDescent="0.3">
      <c r="HL18153" s="341"/>
      <c r="HM18153" s="341"/>
      <c r="HN18153" s="341"/>
    </row>
    <row r="18154" spans="220:222" x14ac:dyDescent="0.3">
      <c r="HL18154" s="341"/>
      <c r="HM18154" s="341"/>
      <c r="HN18154" s="341"/>
    </row>
    <row r="18155" spans="220:222" x14ac:dyDescent="0.3">
      <c r="HL18155" s="341"/>
      <c r="HM18155" s="341"/>
      <c r="HN18155" s="341"/>
    </row>
    <row r="18156" spans="220:222" x14ac:dyDescent="0.3">
      <c r="HL18156" s="341"/>
      <c r="HM18156" s="341"/>
      <c r="HN18156" s="341"/>
    </row>
    <row r="18157" spans="220:222" x14ac:dyDescent="0.3">
      <c r="HL18157" s="341"/>
      <c r="HM18157" s="341"/>
      <c r="HN18157" s="341"/>
    </row>
    <row r="18158" spans="220:222" x14ac:dyDescent="0.3">
      <c r="HL18158" s="341"/>
      <c r="HM18158" s="341"/>
      <c r="HN18158" s="341"/>
    </row>
    <row r="18159" spans="220:222" x14ac:dyDescent="0.3">
      <c r="HL18159" s="341"/>
      <c r="HM18159" s="341"/>
      <c r="HN18159" s="341"/>
    </row>
    <row r="18160" spans="220:222" x14ac:dyDescent="0.3">
      <c r="HL18160" s="341"/>
      <c r="HM18160" s="341"/>
      <c r="HN18160" s="341"/>
    </row>
    <row r="18161" spans="220:222" x14ac:dyDescent="0.3">
      <c r="HL18161" s="341"/>
      <c r="HM18161" s="341"/>
      <c r="HN18161" s="341"/>
    </row>
    <row r="18162" spans="220:222" x14ac:dyDescent="0.3">
      <c r="HL18162" s="341"/>
      <c r="HM18162" s="341"/>
      <c r="HN18162" s="341"/>
    </row>
    <row r="18163" spans="220:222" x14ac:dyDescent="0.3">
      <c r="HL18163" s="341"/>
      <c r="HM18163" s="341"/>
      <c r="HN18163" s="341"/>
    </row>
    <row r="18164" spans="220:222" x14ac:dyDescent="0.3">
      <c r="HL18164" s="341"/>
      <c r="HM18164" s="341"/>
      <c r="HN18164" s="341"/>
    </row>
    <row r="18165" spans="220:222" x14ac:dyDescent="0.3">
      <c r="HL18165" s="341"/>
      <c r="HM18165" s="341"/>
      <c r="HN18165" s="341"/>
    </row>
    <row r="18166" spans="220:222" x14ac:dyDescent="0.3">
      <c r="HL18166" s="341"/>
      <c r="HM18166" s="341"/>
      <c r="HN18166" s="341"/>
    </row>
    <row r="18167" spans="220:222" x14ac:dyDescent="0.3">
      <c r="HL18167" s="341"/>
      <c r="HM18167" s="341"/>
      <c r="HN18167" s="341"/>
    </row>
    <row r="18168" spans="220:222" x14ac:dyDescent="0.3">
      <c r="HL18168" s="341"/>
      <c r="HM18168" s="341"/>
      <c r="HN18168" s="341"/>
    </row>
    <row r="18169" spans="220:222" x14ac:dyDescent="0.3">
      <c r="HL18169" s="341"/>
      <c r="HM18169" s="341"/>
      <c r="HN18169" s="341"/>
    </row>
    <row r="18170" spans="220:222" x14ac:dyDescent="0.3">
      <c r="HL18170" s="341"/>
      <c r="HM18170" s="341"/>
      <c r="HN18170" s="341"/>
    </row>
    <row r="18171" spans="220:222" x14ac:dyDescent="0.3">
      <c r="HL18171" s="341"/>
      <c r="HM18171" s="341"/>
      <c r="HN18171" s="341"/>
    </row>
    <row r="18172" spans="220:222" x14ac:dyDescent="0.3">
      <c r="HL18172" s="341"/>
      <c r="HM18172" s="341"/>
      <c r="HN18172" s="341"/>
    </row>
    <row r="18173" spans="220:222" x14ac:dyDescent="0.3">
      <c r="HL18173" s="341"/>
      <c r="HM18173" s="341"/>
      <c r="HN18173" s="341"/>
    </row>
    <row r="18174" spans="220:222" x14ac:dyDescent="0.3">
      <c r="HL18174" s="341"/>
      <c r="HM18174" s="341"/>
      <c r="HN18174" s="341"/>
    </row>
    <row r="18175" spans="220:222" x14ac:dyDescent="0.3">
      <c r="HL18175" s="341"/>
      <c r="HM18175" s="341"/>
      <c r="HN18175" s="341"/>
    </row>
    <row r="18176" spans="220:222" x14ac:dyDescent="0.3">
      <c r="HL18176" s="341"/>
      <c r="HM18176" s="341"/>
      <c r="HN18176" s="341"/>
    </row>
    <row r="18177" spans="220:222" x14ac:dyDescent="0.3">
      <c r="HL18177" s="341"/>
      <c r="HM18177" s="341"/>
      <c r="HN18177" s="341"/>
    </row>
    <row r="18178" spans="220:222" x14ac:dyDescent="0.3">
      <c r="HL18178" s="341"/>
      <c r="HM18178" s="341"/>
      <c r="HN18178" s="341"/>
    </row>
    <row r="18179" spans="220:222" x14ac:dyDescent="0.3">
      <c r="HL18179" s="341"/>
      <c r="HM18179" s="341"/>
      <c r="HN18179" s="341"/>
    </row>
    <row r="18180" spans="220:222" x14ac:dyDescent="0.3">
      <c r="HL18180" s="341"/>
      <c r="HM18180" s="341"/>
      <c r="HN18180" s="341"/>
    </row>
    <row r="18181" spans="220:222" x14ac:dyDescent="0.3">
      <c r="HL18181" s="341"/>
      <c r="HM18181" s="341"/>
      <c r="HN18181" s="341"/>
    </row>
    <row r="18182" spans="220:222" x14ac:dyDescent="0.3">
      <c r="HL18182" s="341"/>
      <c r="HM18182" s="341"/>
      <c r="HN18182" s="341"/>
    </row>
    <row r="18183" spans="220:222" x14ac:dyDescent="0.3">
      <c r="HL18183" s="341"/>
      <c r="HM18183" s="341"/>
      <c r="HN18183" s="341"/>
    </row>
    <row r="18184" spans="220:222" x14ac:dyDescent="0.3">
      <c r="HL18184" s="341"/>
      <c r="HM18184" s="341"/>
      <c r="HN18184" s="341"/>
    </row>
    <row r="18185" spans="220:222" x14ac:dyDescent="0.3">
      <c r="HL18185" s="341"/>
      <c r="HM18185" s="341"/>
      <c r="HN18185" s="341"/>
    </row>
    <row r="18186" spans="220:222" x14ac:dyDescent="0.3">
      <c r="HL18186" s="341"/>
      <c r="HM18186" s="341"/>
      <c r="HN18186" s="341"/>
    </row>
    <row r="18187" spans="220:222" x14ac:dyDescent="0.3">
      <c r="HL18187" s="341"/>
      <c r="HM18187" s="341"/>
      <c r="HN18187" s="341"/>
    </row>
    <row r="18188" spans="220:222" x14ac:dyDescent="0.3">
      <c r="HL18188" s="341"/>
      <c r="HM18188" s="341"/>
      <c r="HN18188" s="341"/>
    </row>
    <row r="18189" spans="220:222" x14ac:dyDescent="0.3">
      <c r="HL18189" s="341"/>
      <c r="HM18189" s="341"/>
      <c r="HN18189" s="341"/>
    </row>
    <row r="18190" spans="220:222" x14ac:dyDescent="0.3">
      <c r="HL18190" s="341"/>
      <c r="HM18190" s="341"/>
      <c r="HN18190" s="341"/>
    </row>
    <row r="18191" spans="220:222" x14ac:dyDescent="0.3">
      <c r="HL18191" s="341"/>
      <c r="HM18191" s="341"/>
      <c r="HN18191" s="341"/>
    </row>
    <row r="18192" spans="220:222" x14ac:dyDescent="0.3">
      <c r="HL18192" s="341"/>
      <c r="HM18192" s="341"/>
      <c r="HN18192" s="341"/>
    </row>
    <row r="18193" spans="220:222" x14ac:dyDescent="0.3">
      <c r="HL18193" s="341"/>
      <c r="HM18193" s="341"/>
      <c r="HN18193" s="341"/>
    </row>
    <row r="18194" spans="220:222" x14ac:dyDescent="0.3">
      <c r="HL18194" s="341"/>
      <c r="HM18194" s="341"/>
      <c r="HN18194" s="341"/>
    </row>
    <row r="18195" spans="220:222" x14ac:dyDescent="0.3">
      <c r="HL18195" s="341"/>
      <c r="HM18195" s="341"/>
      <c r="HN18195" s="341"/>
    </row>
    <row r="18196" spans="220:222" x14ac:dyDescent="0.3">
      <c r="HL18196" s="341"/>
      <c r="HM18196" s="341"/>
      <c r="HN18196" s="341"/>
    </row>
    <row r="18197" spans="220:222" x14ac:dyDescent="0.3">
      <c r="HL18197" s="341"/>
      <c r="HM18197" s="341"/>
      <c r="HN18197" s="341"/>
    </row>
    <row r="18198" spans="220:222" x14ac:dyDescent="0.3">
      <c r="HL18198" s="341"/>
      <c r="HM18198" s="341"/>
      <c r="HN18198" s="341"/>
    </row>
    <row r="18199" spans="220:222" x14ac:dyDescent="0.3">
      <c r="HL18199" s="341"/>
      <c r="HM18199" s="341"/>
      <c r="HN18199" s="341"/>
    </row>
    <row r="18200" spans="220:222" x14ac:dyDescent="0.3">
      <c r="HL18200" s="341"/>
      <c r="HM18200" s="341"/>
      <c r="HN18200" s="341"/>
    </row>
    <row r="18201" spans="220:222" x14ac:dyDescent="0.3">
      <c r="HL18201" s="341"/>
      <c r="HM18201" s="341"/>
      <c r="HN18201" s="341"/>
    </row>
    <row r="18202" spans="220:222" x14ac:dyDescent="0.3">
      <c r="HL18202" s="341"/>
      <c r="HM18202" s="341"/>
      <c r="HN18202" s="341"/>
    </row>
    <row r="18203" spans="220:222" x14ac:dyDescent="0.3">
      <c r="HL18203" s="341"/>
      <c r="HM18203" s="341"/>
      <c r="HN18203" s="341"/>
    </row>
    <row r="18204" spans="220:222" x14ac:dyDescent="0.3">
      <c r="HL18204" s="341"/>
      <c r="HM18204" s="341"/>
      <c r="HN18204" s="341"/>
    </row>
    <row r="18205" spans="220:222" x14ac:dyDescent="0.3">
      <c r="HL18205" s="341"/>
      <c r="HM18205" s="341"/>
      <c r="HN18205" s="341"/>
    </row>
    <row r="18206" spans="220:222" x14ac:dyDescent="0.3">
      <c r="HL18206" s="341"/>
      <c r="HM18206" s="341"/>
      <c r="HN18206" s="341"/>
    </row>
    <row r="18207" spans="220:222" x14ac:dyDescent="0.3">
      <c r="HL18207" s="341"/>
      <c r="HM18207" s="341"/>
      <c r="HN18207" s="341"/>
    </row>
    <row r="18208" spans="220:222" x14ac:dyDescent="0.3">
      <c r="HL18208" s="341"/>
      <c r="HM18208" s="341"/>
      <c r="HN18208" s="341"/>
    </row>
    <row r="18209" spans="220:222" x14ac:dyDescent="0.3">
      <c r="HL18209" s="341"/>
      <c r="HM18209" s="341"/>
      <c r="HN18209" s="341"/>
    </row>
    <row r="18210" spans="220:222" x14ac:dyDescent="0.3">
      <c r="HL18210" s="341"/>
      <c r="HM18210" s="341"/>
      <c r="HN18210" s="341"/>
    </row>
    <row r="18211" spans="220:222" x14ac:dyDescent="0.3">
      <c r="HL18211" s="341"/>
      <c r="HM18211" s="341"/>
      <c r="HN18211" s="341"/>
    </row>
    <row r="18212" spans="220:222" x14ac:dyDescent="0.3">
      <c r="HL18212" s="341"/>
      <c r="HM18212" s="341"/>
      <c r="HN18212" s="341"/>
    </row>
    <row r="18213" spans="220:222" x14ac:dyDescent="0.3">
      <c r="HL18213" s="341"/>
      <c r="HM18213" s="341"/>
      <c r="HN18213" s="341"/>
    </row>
    <row r="18214" spans="220:222" x14ac:dyDescent="0.3">
      <c r="HL18214" s="341"/>
      <c r="HM18214" s="341"/>
      <c r="HN18214" s="341"/>
    </row>
    <row r="18215" spans="220:222" x14ac:dyDescent="0.3">
      <c r="HL18215" s="341"/>
      <c r="HM18215" s="341"/>
      <c r="HN18215" s="341"/>
    </row>
    <row r="18216" spans="220:222" x14ac:dyDescent="0.3">
      <c r="HL18216" s="341"/>
      <c r="HM18216" s="341"/>
      <c r="HN18216" s="341"/>
    </row>
    <row r="18217" spans="220:222" x14ac:dyDescent="0.3">
      <c r="HL18217" s="341"/>
      <c r="HM18217" s="341"/>
      <c r="HN18217" s="341"/>
    </row>
    <row r="18218" spans="220:222" x14ac:dyDescent="0.3">
      <c r="HL18218" s="341"/>
      <c r="HM18218" s="341"/>
      <c r="HN18218" s="341"/>
    </row>
    <row r="18219" spans="220:222" x14ac:dyDescent="0.3">
      <c r="HL18219" s="341"/>
      <c r="HM18219" s="341"/>
      <c r="HN18219" s="341"/>
    </row>
    <row r="18220" spans="220:222" x14ac:dyDescent="0.3">
      <c r="HL18220" s="341"/>
      <c r="HM18220" s="341"/>
      <c r="HN18220" s="341"/>
    </row>
    <row r="18221" spans="220:222" x14ac:dyDescent="0.3">
      <c r="HL18221" s="341"/>
      <c r="HM18221" s="341"/>
      <c r="HN18221" s="341"/>
    </row>
    <row r="18222" spans="220:222" x14ac:dyDescent="0.3">
      <c r="HL18222" s="341"/>
      <c r="HM18222" s="341"/>
      <c r="HN18222" s="341"/>
    </row>
    <row r="18223" spans="220:222" x14ac:dyDescent="0.3">
      <c r="HL18223" s="341"/>
      <c r="HM18223" s="341"/>
      <c r="HN18223" s="341"/>
    </row>
    <row r="18224" spans="220:222" x14ac:dyDescent="0.3">
      <c r="HL18224" s="341"/>
      <c r="HM18224" s="341"/>
      <c r="HN18224" s="341"/>
    </row>
    <row r="18225" spans="220:222" x14ac:dyDescent="0.3">
      <c r="HL18225" s="341"/>
      <c r="HM18225" s="341"/>
      <c r="HN18225" s="341"/>
    </row>
    <row r="18226" spans="220:222" x14ac:dyDescent="0.3">
      <c r="HL18226" s="341"/>
      <c r="HM18226" s="341"/>
      <c r="HN18226" s="341"/>
    </row>
    <row r="18227" spans="220:222" x14ac:dyDescent="0.3">
      <c r="HL18227" s="341"/>
      <c r="HM18227" s="341"/>
      <c r="HN18227" s="341"/>
    </row>
    <row r="18228" spans="220:222" x14ac:dyDescent="0.3">
      <c r="HL18228" s="341"/>
      <c r="HM18228" s="341"/>
      <c r="HN18228" s="341"/>
    </row>
    <row r="18229" spans="220:222" x14ac:dyDescent="0.3">
      <c r="HL18229" s="341"/>
      <c r="HM18229" s="341"/>
      <c r="HN18229" s="341"/>
    </row>
    <row r="18230" spans="220:222" x14ac:dyDescent="0.3">
      <c r="HL18230" s="341"/>
      <c r="HM18230" s="341"/>
      <c r="HN18230" s="341"/>
    </row>
    <row r="18231" spans="220:222" x14ac:dyDescent="0.3">
      <c r="HL18231" s="341"/>
      <c r="HM18231" s="341"/>
      <c r="HN18231" s="341"/>
    </row>
    <row r="18232" spans="220:222" x14ac:dyDescent="0.3">
      <c r="HL18232" s="341"/>
      <c r="HM18232" s="341"/>
      <c r="HN18232" s="341"/>
    </row>
    <row r="18233" spans="220:222" x14ac:dyDescent="0.3">
      <c r="HL18233" s="341"/>
      <c r="HM18233" s="341"/>
      <c r="HN18233" s="341"/>
    </row>
    <row r="18234" spans="220:222" x14ac:dyDescent="0.3">
      <c r="HL18234" s="341"/>
      <c r="HM18234" s="341"/>
      <c r="HN18234" s="341"/>
    </row>
    <row r="18235" spans="220:222" x14ac:dyDescent="0.3">
      <c r="HL18235" s="341"/>
      <c r="HM18235" s="341"/>
      <c r="HN18235" s="341"/>
    </row>
    <row r="18236" spans="220:222" x14ac:dyDescent="0.3">
      <c r="HL18236" s="341"/>
      <c r="HM18236" s="341"/>
      <c r="HN18236" s="341"/>
    </row>
    <row r="18237" spans="220:222" x14ac:dyDescent="0.3">
      <c r="HL18237" s="341"/>
      <c r="HM18237" s="341"/>
      <c r="HN18237" s="341"/>
    </row>
    <row r="18238" spans="220:222" x14ac:dyDescent="0.3">
      <c r="HL18238" s="341"/>
      <c r="HM18238" s="341"/>
      <c r="HN18238" s="341"/>
    </row>
    <row r="18239" spans="220:222" x14ac:dyDescent="0.3">
      <c r="HL18239" s="341"/>
      <c r="HM18239" s="341"/>
      <c r="HN18239" s="341"/>
    </row>
    <row r="18240" spans="220:222" x14ac:dyDescent="0.3">
      <c r="HL18240" s="341"/>
      <c r="HM18240" s="341"/>
      <c r="HN18240" s="341"/>
    </row>
    <row r="18241" spans="220:222" x14ac:dyDescent="0.3">
      <c r="HL18241" s="341"/>
      <c r="HM18241" s="341"/>
      <c r="HN18241" s="341"/>
    </row>
    <row r="18242" spans="220:222" x14ac:dyDescent="0.3">
      <c r="HL18242" s="341"/>
      <c r="HM18242" s="341"/>
      <c r="HN18242" s="341"/>
    </row>
    <row r="18243" spans="220:222" x14ac:dyDescent="0.3">
      <c r="HL18243" s="341"/>
      <c r="HM18243" s="341"/>
      <c r="HN18243" s="341"/>
    </row>
    <row r="18244" spans="220:222" x14ac:dyDescent="0.3">
      <c r="HL18244" s="341"/>
      <c r="HM18244" s="341"/>
      <c r="HN18244" s="341"/>
    </row>
    <row r="18245" spans="220:222" x14ac:dyDescent="0.3">
      <c r="HL18245" s="341"/>
      <c r="HM18245" s="341"/>
      <c r="HN18245" s="341"/>
    </row>
    <row r="18246" spans="220:222" x14ac:dyDescent="0.3">
      <c r="HL18246" s="341"/>
      <c r="HM18246" s="341"/>
      <c r="HN18246" s="341"/>
    </row>
    <row r="18247" spans="220:222" x14ac:dyDescent="0.3">
      <c r="HL18247" s="341"/>
      <c r="HM18247" s="341"/>
      <c r="HN18247" s="341"/>
    </row>
    <row r="18248" spans="220:222" x14ac:dyDescent="0.3">
      <c r="HL18248" s="341"/>
      <c r="HM18248" s="341"/>
      <c r="HN18248" s="341"/>
    </row>
    <row r="18249" spans="220:222" x14ac:dyDescent="0.3">
      <c r="HL18249" s="341"/>
      <c r="HM18249" s="341"/>
      <c r="HN18249" s="341"/>
    </row>
    <row r="18250" spans="220:222" x14ac:dyDescent="0.3">
      <c r="HL18250" s="341"/>
      <c r="HM18250" s="341"/>
      <c r="HN18250" s="341"/>
    </row>
    <row r="18251" spans="220:222" x14ac:dyDescent="0.3">
      <c r="HL18251" s="341"/>
      <c r="HM18251" s="341"/>
      <c r="HN18251" s="341"/>
    </row>
    <row r="18252" spans="220:222" x14ac:dyDescent="0.3">
      <c r="HL18252" s="341"/>
      <c r="HM18252" s="341"/>
      <c r="HN18252" s="341"/>
    </row>
    <row r="18253" spans="220:222" x14ac:dyDescent="0.3">
      <c r="HL18253" s="341"/>
      <c r="HM18253" s="341"/>
      <c r="HN18253" s="341"/>
    </row>
    <row r="18254" spans="220:222" x14ac:dyDescent="0.3">
      <c r="HL18254" s="341"/>
      <c r="HM18254" s="341"/>
      <c r="HN18254" s="341"/>
    </row>
    <row r="18255" spans="220:222" x14ac:dyDescent="0.3">
      <c r="HL18255" s="341"/>
      <c r="HM18255" s="341"/>
      <c r="HN18255" s="341"/>
    </row>
    <row r="18256" spans="220:222" x14ac:dyDescent="0.3">
      <c r="HL18256" s="341"/>
      <c r="HM18256" s="341"/>
      <c r="HN18256" s="341"/>
    </row>
    <row r="18257" spans="220:222" x14ac:dyDescent="0.3">
      <c r="HL18257" s="341"/>
      <c r="HM18257" s="341"/>
      <c r="HN18257" s="341"/>
    </row>
    <row r="18258" spans="220:222" x14ac:dyDescent="0.3">
      <c r="HL18258" s="341"/>
      <c r="HM18258" s="341"/>
      <c r="HN18258" s="341"/>
    </row>
    <row r="18259" spans="220:222" x14ac:dyDescent="0.3">
      <c r="HL18259" s="341"/>
      <c r="HM18259" s="341"/>
      <c r="HN18259" s="341"/>
    </row>
    <row r="18260" spans="220:222" x14ac:dyDescent="0.3">
      <c r="HL18260" s="341"/>
      <c r="HM18260" s="341"/>
      <c r="HN18260" s="341"/>
    </row>
    <row r="18261" spans="220:222" x14ac:dyDescent="0.3">
      <c r="HL18261" s="341"/>
      <c r="HM18261" s="341"/>
      <c r="HN18261" s="341"/>
    </row>
    <row r="18262" spans="220:222" x14ac:dyDescent="0.3">
      <c r="HL18262" s="341"/>
      <c r="HM18262" s="341"/>
      <c r="HN18262" s="341"/>
    </row>
    <row r="18263" spans="220:222" x14ac:dyDescent="0.3">
      <c r="HL18263" s="341"/>
      <c r="HM18263" s="341"/>
      <c r="HN18263" s="341"/>
    </row>
    <row r="18264" spans="220:222" x14ac:dyDescent="0.3">
      <c r="HL18264" s="341"/>
      <c r="HM18264" s="341"/>
      <c r="HN18264" s="341"/>
    </row>
    <row r="18265" spans="220:222" x14ac:dyDescent="0.3">
      <c r="HL18265" s="341"/>
      <c r="HM18265" s="341"/>
      <c r="HN18265" s="341"/>
    </row>
    <row r="18266" spans="220:222" x14ac:dyDescent="0.3">
      <c r="HL18266" s="341"/>
      <c r="HM18266" s="341"/>
      <c r="HN18266" s="341"/>
    </row>
    <row r="18267" spans="220:222" x14ac:dyDescent="0.3">
      <c r="HL18267" s="341"/>
      <c r="HM18267" s="341"/>
      <c r="HN18267" s="341"/>
    </row>
    <row r="18268" spans="220:222" x14ac:dyDescent="0.3">
      <c r="HL18268" s="341"/>
      <c r="HM18268" s="341"/>
      <c r="HN18268" s="341"/>
    </row>
    <row r="18269" spans="220:222" x14ac:dyDescent="0.3">
      <c r="HL18269" s="341"/>
      <c r="HM18269" s="341"/>
      <c r="HN18269" s="341"/>
    </row>
    <row r="18270" spans="220:222" x14ac:dyDescent="0.3">
      <c r="HL18270" s="341"/>
      <c r="HM18270" s="341"/>
      <c r="HN18270" s="341"/>
    </row>
    <row r="18271" spans="220:222" x14ac:dyDescent="0.3">
      <c r="HL18271" s="341"/>
      <c r="HM18271" s="341"/>
      <c r="HN18271" s="341"/>
    </row>
    <row r="18272" spans="220:222" x14ac:dyDescent="0.3">
      <c r="HL18272" s="341"/>
      <c r="HM18272" s="341"/>
      <c r="HN18272" s="341"/>
    </row>
    <row r="18273" spans="220:222" x14ac:dyDescent="0.3">
      <c r="HL18273" s="341"/>
      <c r="HM18273" s="341"/>
      <c r="HN18273" s="341"/>
    </row>
    <row r="18274" spans="220:222" x14ac:dyDescent="0.3">
      <c r="HL18274" s="341"/>
      <c r="HM18274" s="341"/>
      <c r="HN18274" s="341"/>
    </row>
    <row r="18275" spans="220:222" x14ac:dyDescent="0.3">
      <c r="HL18275" s="341"/>
      <c r="HM18275" s="341"/>
      <c r="HN18275" s="341"/>
    </row>
    <row r="18276" spans="220:222" x14ac:dyDescent="0.3">
      <c r="HL18276" s="341"/>
      <c r="HM18276" s="341"/>
      <c r="HN18276" s="341"/>
    </row>
    <row r="18277" spans="220:222" x14ac:dyDescent="0.3">
      <c r="HL18277" s="341"/>
      <c r="HM18277" s="341"/>
      <c r="HN18277" s="341"/>
    </row>
    <row r="18278" spans="220:222" x14ac:dyDescent="0.3">
      <c r="HL18278" s="341"/>
      <c r="HM18278" s="341"/>
      <c r="HN18278" s="341"/>
    </row>
    <row r="18279" spans="220:222" x14ac:dyDescent="0.3">
      <c r="HL18279" s="341"/>
      <c r="HM18279" s="341"/>
      <c r="HN18279" s="341"/>
    </row>
    <row r="18280" spans="220:222" x14ac:dyDescent="0.3">
      <c r="HL18280" s="341"/>
      <c r="HM18280" s="341"/>
      <c r="HN18280" s="341"/>
    </row>
    <row r="18281" spans="220:222" x14ac:dyDescent="0.3">
      <c r="HL18281" s="341"/>
      <c r="HM18281" s="341"/>
      <c r="HN18281" s="341"/>
    </row>
    <row r="18282" spans="220:222" x14ac:dyDescent="0.3">
      <c r="HL18282" s="341"/>
      <c r="HM18282" s="341"/>
      <c r="HN18282" s="341"/>
    </row>
    <row r="18283" spans="220:222" x14ac:dyDescent="0.3">
      <c r="HL18283" s="341"/>
      <c r="HM18283" s="341"/>
      <c r="HN18283" s="341"/>
    </row>
    <row r="18284" spans="220:222" x14ac:dyDescent="0.3">
      <c r="HL18284" s="341"/>
      <c r="HM18284" s="341"/>
      <c r="HN18284" s="341"/>
    </row>
    <row r="18285" spans="220:222" x14ac:dyDescent="0.3">
      <c r="HL18285" s="341"/>
      <c r="HM18285" s="341"/>
      <c r="HN18285" s="341"/>
    </row>
    <row r="18286" spans="220:222" x14ac:dyDescent="0.3">
      <c r="HL18286" s="341"/>
      <c r="HM18286" s="341"/>
      <c r="HN18286" s="341"/>
    </row>
    <row r="18287" spans="220:222" x14ac:dyDescent="0.3">
      <c r="HL18287" s="341"/>
      <c r="HM18287" s="341"/>
      <c r="HN18287" s="341"/>
    </row>
    <row r="18288" spans="220:222" x14ac:dyDescent="0.3">
      <c r="HL18288" s="341"/>
      <c r="HM18288" s="341"/>
      <c r="HN18288" s="341"/>
    </row>
    <row r="18289" spans="220:222" x14ac:dyDescent="0.3">
      <c r="HL18289" s="341"/>
      <c r="HM18289" s="341"/>
      <c r="HN18289" s="341"/>
    </row>
    <row r="18290" spans="220:222" x14ac:dyDescent="0.3">
      <c r="HL18290" s="341"/>
      <c r="HM18290" s="341"/>
      <c r="HN18290" s="341"/>
    </row>
    <row r="18291" spans="220:222" x14ac:dyDescent="0.3">
      <c r="HL18291" s="341"/>
      <c r="HM18291" s="341"/>
      <c r="HN18291" s="341"/>
    </row>
    <row r="18292" spans="220:222" x14ac:dyDescent="0.3">
      <c r="HL18292" s="341"/>
      <c r="HM18292" s="341"/>
      <c r="HN18292" s="341"/>
    </row>
    <row r="18293" spans="220:222" x14ac:dyDescent="0.3">
      <c r="HL18293" s="341"/>
      <c r="HM18293" s="341"/>
      <c r="HN18293" s="341"/>
    </row>
    <row r="18294" spans="220:222" x14ac:dyDescent="0.3">
      <c r="HL18294" s="341"/>
      <c r="HM18294" s="341"/>
      <c r="HN18294" s="341"/>
    </row>
    <row r="18295" spans="220:222" x14ac:dyDescent="0.3">
      <c r="HL18295" s="341"/>
      <c r="HM18295" s="341"/>
      <c r="HN18295" s="341"/>
    </row>
    <row r="18296" spans="220:222" x14ac:dyDescent="0.3">
      <c r="HL18296" s="341"/>
      <c r="HM18296" s="341"/>
      <c r="HN18296" s="341"/>
    </row>
    <row r="18297" spans="220:222" x14ac:dyDescent="0.3">
      <c r="HL18297" s="341"/>
      <c r="HM18297" s="341"/>
      <c r="HN18297" s="341"/>
    </row>
    <row r="18298" spans="220:222" x14ac:dyDescent="0.3">
      <c r="HL18298" s="341"/>
      <c r="HM18298" s="341"/>
      <c r="HN18298" s="341"/>
    </row>
    <row r="18299" spans="220:222" x14ac:dyDescent="0.3">
      <c r="HL18299" s="341"/>
      <c r="HM18299" s="341"/>
      <c r="HN18299" s="341"/>
    </row>
    <row r="18300" spans="220:222" x14ac:dyDescent="0.3">
      <c r="HL18300" s="341"/>
      <c r="HM18300" s="341"/>
      <c r="HN18300" s="341"/>
    </row>
    <row r="18301" spans="220:222" x14ac:dyDescent="0.3">
      <c r="HL18301" s="341"/>
      <c r="HM18301" s="341"/>
      <c r="HN18301" s="341"/>
    </row>
    <row r="18302" spans="220:222" x14ac:dyDescent="0.3">
      <c r="HL18302" s="341"/>
      <c r="HM18302" s="341"/>
      <c r="HN18302" s="341"/>
    </row>
    <row r="18303" spans="220:222" x14ac:dyDescent="0.3">
      <c r="HL18303" s="341"/>
      <c r="HM18303" s="341"/>
      <c r="HN18303" s="341"/>
    </row>
    <row r="18304" spans="220:222" x14ac:dyDescent="0.3">
      <c r="HL18304" s="341"/>
      <c r="HM18304" s="341"/>
      <c r="HN18304" s="341"/>
    </row>
    <row r="18305" spans="220:222" x14ac:dyDescent="0.3">
      <c r="HL18305" s="341"/>
      <c r="HM18305" s="341"/>
      <c r="HN18305" s="341"/>
    </row>
    <row r="18306" spans="220:222" x14ac:dyDescent="0.3">
      <c r="HL18306" s="341"/>
      <c r="HM18306" s="341"/>
      <c r="HN18306" s="341"/>
    </row>
    <row r="18307" spans="220:222" x14ac:dyDescent="0.3">
      <c r="HL18307" s="341"/>
      <c r="HM18307" s="341"/>
      <c r="HN18307" s="341"/>
    </row>
    <row r="18308" spans="220:222" x14ac:dyDescent="0.3">
      <c r="HL18308" s="341"/>
      <c r="HM18308" s="341"/>
      <c r="HN18308" s="341"/>
    </row>
    <row r="18309" spans="220:222" x14ac:dyDescent="0.3">
      <c r="HL18309" s="341"/>
      <c r="HM18309" s="341"/>
      <c r="HN18309" s="341"/>
    </row>
    <row r="18310" spans="220:222" x14ac:dyDescent="0.3">
      <c r="HL18310" s="341"/>
      <c r="HM18310" s="341"/>
      <c r="HN18310" s="341"/>
    </row>
    <row r="18311" spans="220:222" x14ac:dyDescent="0.3">
      <c r="HL18311" s="341"/>
      <c r="HM18311" s="341"/>
      <c r="HN18311" s="341"/>
    </row>
    <row r="18312" spans="220:222" x14ac:dyDescent="0.3">
      <c r="HL18312" s="341"/>
      <c r="HM18312" s="341"/>
      <c r="HN18312" s="341"/>
    </row>
    <row r="18313" spans="220:222" x14ac:dyDescent="0.3">
      <c r="HL18313" s="341"/>
      <c r="HM18313" s="341"/>
      <c r="HN18313" s="341"/>
    </row>
    <row r="18314" spans="220:222" x14ac:dyDescent="0.3">
      <c r="HL18314" s="341"/>
      <c r="HM18314" s="341"/>
      <c r="HN18314" s="341"/>
    </row>
    <row r="18315" spans="220:222" x14ac:dyDescent="0.3">
      <c r="HL18315" s="341"/>
      <c r="HM18315" s="341"/>
      <c r="HN18315" s="341"/>
    </row>
    <row r="18316" spans="220:222" x14ac:dyDescent="0.3">
      <c r="HL18316" s="341"/>
      <c r="HM18316" s="341"/>
      <c r="HN18316" s="341"/>
    </row>
    <row r="18317" spans="220:222" x14ac:dyDescent="0.3">
      <c r="HL18317" s="341"/>
      <c r="HM18317" s="341"/>
      <c r="HN18317" s="341"/>
    </row>
    <row r="18318" spans="220:222" x14ac:dyDescent="0.3">
      <c r="HL18318" s="341"/>
      <c r="HM18318" s="341"/>
      <c r="HN18318" s="341"/>
    </row>
    <row r="18319" spans="220:222" x14ac:dyDescent="0.3">
      <c r="HL18319" s="341"/>
      <c r="HM18319" s="341"/>
      <c r="HN18319" s="341"/>
    </row>
    <row r="18320" spans="220:222" x14ac:dyDescent="0.3">
      <c r="HL18320" s="341"/>
      <c r="HM18320" s="341"/>
      <c r="HN18320" s="341"/>
    </row>
    <row r="18321" spans="220:222" x14ac:dyDescent="0.3">
      <c r="HL18321" s="341"/>
      <c r="HM18321" s="341"/>
      <c r="HN18321" s="341"/>
    </row>
    <row r="18322" spans="220:222" x14ac:dyDescent="0.3">
      <c r="HL18322" s="341"/>
      <c r="HM18322" s="341"/>
      <c r="HN18322" s="341"/>
    </row>
    <row r="18323" spans="220:222" x14ac:dyDescent="0.3">
      <c r="HL18323" s="341"/>
      <c r="HM18323" s="341"/>
      <c r="HN18323" s="341"/>
    </row>
    <row r="18324" spans="220:222" x14ac:dyDescent="0.3">
      <c r="HL18324" s="341"/>
      <c r="HM18324" s="341"/>
      <c r="HN18324" s="341"/>
    </row>
    <row r="18325" spans="220:222" x14ac:dyDescent="0.3">
      <c r="HL18325" s="341"/>
      <c r="HM18325" s="341"/>
      <c r="HN18325" s="341"/>
    </row>
    <row r="18326" spans="220:222" x14ac:dyDescent="0.3">
      <c r="HL18326" s="341"/>
      <c r="HM18326" s="341"/>
      <c r="HN18326" s="341"/>
    </row>
    <row r="18327" spans="220:222" x14ac:dyDescent="0.3">
      <c r="HL18327" s="341"/>
      <c r="HM18327" s="341"/>
      <c r="HN18327" s="341"/>
    </row>
    <row r="18328" spans="220:222" x14ac:dyDescent="0.3">
      <c r="HL18328" s="341"/>
      <c r="HM18328" s="341"/>
      <c r="HN18328" s="341"/>
    </row>
    <row r="18329" spans="220:222" x14ac:dyDescent="0.3">
      <c r="HL18329" s="341"/>
      <c r="HM18329" s="341"/>
      <c r="HN18329" s="341"/>
    </row>
    <row r="18330" spans="220:222" x14ac:dyDescent="0.3">
      <c r="HL18330" s="341"/>
      <c r="HM18330" s="341"/>
      <c r="HN18330" s="341"/>
    </row>
    <row r="18331" spans="220:222" x14ac:dyDescent="0.3">
      <c r="HL18331" s="341"/>
      <c r="HM18331" s="341"/>
      <c r="HN18331" s="341"/>
    </row>
    <row r="18332" spans="220:222" x14ac:dyDescent="0.3">
      <c r="HL18332" s="341"/>
      <c r="HM18332" s="341"/>
      <c r="HN18332" s="341"/>
    </row>
    <row r="18333" spans="220:222" x14ac:dyDescent="0.3">
      <c r="HL18333" s="341"/>
      <c r="HM18333" s="341"/>
      <c r="HN18333" s="341"/>
    </row>
    <row r="18334" spans="220:222" x14ac:dyDescent="0.3">
      <c r="HL18334" s="341"/>
      <c r="HM18334" s="341"/>
      <c r="HN18334" s="341"/>
    </row>
    <row r="18335" spans="220:222" x14ac:dyDescent="0.3">
      <c r="HL18335" s="341"/>
      <c r="HM18335" s="341"/>
      <c r="HN18335" s="341"/>
    </row>
    <row r="18336" spans="220:222" x14ac:dyDescent="0.3">
      <c r="HL18336" s="341"/>
      <c r="HM18336" s="341"/>
      <c r="HN18336" s="341"/>
    </row>
    <row r="18337" spans="220:222" x14ac:dyDescent="0.3">
      <c r="HL18337" s="341"/>
      <c r="HM18337" s="341"/>
      <c r="HN18337" s="341"/>
    </row>
    <row r="18338" spans="220:222" x14ac:dyDescent="0.3">
      <c r="HL18338" s="341"/>
      <c r="HM18338" s="341"/>
      <c r="HN18338" s="341"/>
    </row>
    <row r="18339" spans="220:222" x14ac:dyDescent="0.3">
      <c r="HL18339" s="341"/>
      <c r="HM18339" s="341"/>
      <c r="HN18339" s="341"/>
    </row>
    <row r="18340" spans="220:222" x14ac:dyDescent="0.3">
      <c r="HL18340" s="341"/>
      <c r="HM18340" s="341"/>
      <c r="HN18340" s="341"/>
    </row>
    <row r="18341" spans="220:222" x14ac:dyDescent="0.3">
      <c r="HL18341" s="341"/>
      <c r="HM18341" s="341"/>
      <c r="HN18341" s="341"/>
    </row>
    <row r="18342" spans="220:222" x14ac:dyDescent="0.3">
      <c r="HL18342" s="341"/>
      <c r="HM18342" s="341"/>
      <c r="HN18342" s="341"/>
    </row>
    <row r="18343" spans="220:222" x14ac:dyDescent="0.3">
      <c r="HL18343" s="341"/>
      <c r="HM18343" s="341"/>
      <c r="HN18343" s="341"/>
    </row>
    <row r="18344" spans="220:222" x14ac:dyDescent="0.3">
      <c r="HL18344" s="341"/>
      <c r="HM18344" s="341"/>
      <c r="HN18344" s="341"/>
    </row>
    <row r="18345" spans="220:222" x14ac:dyDescent="0.3">
      <c r="HL18345" s="341"/>
      <c r="HM18345" s="341"/>
      <c r="HN18345" s="341"/>
    </row>
    <row r="18346" spans="220:222" x14ac:dyDescent="0.3">
      <c r="HL18346" s="341"/>
      <c r="HM18346" s="341"/>
      <c r="HN18346" s="341"/>
    </row>
    <row r="18347" spans="220:222" x14ac:dyDescent="0.3">
      <c r="HL18347" s="341"/>
      <c r="HM18347" s="341"/>
      <c r="HN18347" s="341"/>
    </row>
    <row r="18348" spans="220:222" x14ac:dyDescent="0.3">
      <c r="HL18348" s="341"/>
      <c r="HM18348" s="341"/>
      <c r="HN18348" s="341"/>
    </row>
    <row r="18349" spans="220:222" x14ac:dyDescent="0.3">
      <c r="HL18349" s="341"/>
      <c r="HM18349" s="341"/>
      <c r="HN18349" s="341"/>
    </row>
    <row r="18350" spans="220:222" x14ac:dyDescent="0.3">
      <c r="HL18350" s="341"/>
      <c r="HM18350" s="341"/>
      <c r="HN18350" s="341"/>
    </row>
    <row r="18351" spans="220:222" x14ac:dyDescent="0.3">
      <c r="HL18351" s="341"/>
      <c r="HM18351" s="341"/>
      <c r="HN18351" s="341"/>
    </row>
    <row r="18352" spans="220:222" x14ac:dyDescent="0.3">
      <c r="HL18352" s="341"/>
      <c r="HM18352" s="341"/>
      <c r="HN18352" s="341"/>
    </row>
    <row r="18353" spans="220:222" x14ac:dyDescent="0.3">
      <c r="HL18353" s="341"/>
      <c r="HM18353" s="341"/>
      <c r="HN18353" s="341"/>
    </row>
    <row r="18354" spans="220:222" x14ac:dyDescent="0.3">
      <c r="HL18354" s="341"/>
      <c r="HM18354" s="341"/>
      <c r="HN18354" s="341"/>
    </row>
    <row r="18355" spans="220:222" x14ac:dyDescent="0.3">
      <c r="HL18355" s="341"/>
      <c r="HM18355" s="341"/>
      <c r="HN18355" s="341"/>
    </row>
    <row r="18356" spans="220:222" x14ac:dyDescent="0.3">
      <c r="HL18356" s="341"/>
      <c r="HM18356" s="341"/>
      <c r="HN18356" s="341"/>
    </row>
    <row r="18357" spans="220:222" x14ac:dyDescent="0.3">
      <c r="HL18357" s="341"/>
      <c r="HM18357" s="341"/>
      <c r="HN18357" s="341"/>
    </row>
    <row r="18358" spans="220:222" x14ac:dyDescent="0.3">
      <c r="HL18358" s="341"/>
      <c r="HM18358" s="341"/>
      <c r="HN18358" s="341"/>
    </row>
    <row r="18359" spans="220:222" x14ac:dyDescent="0.3">
      <c r="HL18359" s="341"/>
      <c r="HM18359" s="341"/>
      <c r="HN18359" s="341"/>
    </row>
    <row r="18360" spans="220:222" x14ac:dyDescent="0.3">
      <c r="HL18360" s="341"/>
      <c r="HM18360" s="341"/>
      <c r="HN18360" s="341"/>
    </row>
    <row r="18361" spans="220:222" x14ac:dyDescent="0.3">
      <c r="HL18361" s="341"/>
      <c r="HM18361" s="341"/>
      <c r="HN18361" s="341"/>
    </row>
    <row r="18362" spans="220:222" x14ac:dyDescent="0.3">
      <c r="HL18362" s="341"/>
      <c r="HM18362" s="341"/>
      <c r="HN18362" s="341"/>
    </row>
    <row r="18363" spans="220:222" x14ac:dyDescent="0.3">
      <c r="HL18363" s="341"/>
      <c r="HM18363" s="341"/>
      <c r="HN18363" s="341"/>
    </row>
    <row r="18364" spans="220:222" x14ac:dyDescent="0.3">
      <c r="HL18364" s="341"/>
      <c r="HM18364" s="341"/>
      <c r="HN18364" s="341"/>
    </row>
    <row r="18365" spans="220:222" x14ac:dyDescent="0.3">
      <c r="HL18365" s="341"/>
      <c r="HM18365" s="341"/>
      <c r="HN18365" s="341"/>
    </row>
    <row r="18366" spans="220:222" x14ac:dyDescent="0.3">
      <c r="HL18366" s="341"/>
      <c r="HM18366" s="341"/>
      <c r="HN18366" s="341"/>
    </row>
    <row r="18367" spans="220:222" x14ac:dyDescent="0.3">
      <c r="HL18367" s="341"/>
      <c r="HM18367" s="341"/>
      <c r="HN18367" s="341"/>
    </row>
    <row r="18368" spans="220:222" x14ac:dyDescent="0.3">
      <c r="HL18368" s="341"/>
      <c r="HM18368" s="341"/>
      <c r="HN18368" s="341"/>
    </row>
    <row r="18369" spans="220:222" x14ac:dyDescent="0.3">
      <c r="HL18369" s="341"/>
      <c r="HM18369" s="341"/>
      <c r="HN18369" s="341"/>
    </row>
    <row r="18370" spans="220:222" x14ac:dyDescent="0.3">
      <c r="HL18370" s="341"/>
      <c r="HM18370" s="341"/>
      <c r="HN18370" s="341"/>
    </row>
    <row r="18371" spans="220:222" x14ac:dyDescent="0.3">
      <c r="HL18371" s="341"/>
      <c r="HM18371" s="341"/>
      <c r="HN18371" s="341"/>
    </row>
    <row r="18372" spans="220:222" x14ac:dyDescent="0.3">
      <c r="HL18372" s="341"/>
      <c r="HM18372" s="341"/>
      <c r="HN18372" s="341"/>
    </row>
    <row r="18373" spans="220:222" x14ac:dyDescent="0.3">
      <c r="HL18373" s="341"/>
      <c r="HM18373" s="341"/>
      <c r="HN18373" s="341"/>
    </row>
    <row r="18374" spans="220:222" x14ac:dyDescent="0.3">
      <c r="HL18374" s="341"/>
      <c r="HM18374" s="341"/>
      <c r="HN18374" s="341"/>
    </row>
    <row r="18375" spans="220:222" x14ac:dyDescent="0.3">
      <c r="HL18375" s="341"/>
      <c r="HM18375" s="341"/>
      <c r="HN18375" s="341"/>
    </row>
    <row r="18376" spans="220:222" x14ac:dyDescent="0.3">
      <c r="HL18376" s="341"/>
      <c r="HM18376" s="341"/>
      <c r="HN18376" s="341"/>
    </row>
    <row r="18377" spans="220:222" x14ac:dyDescent="0.3">
      <c r="HL18377" s="341"/>
      <c r="HM18377" s="341"/>
      <c r="HN18377" s="341"/>
    </row>
    <row r="18378" spans="220:222" x14ac:dyDescent="0.3">
      <c r="HL18378" s="341"/>
      <c r="HM18378" s="341"/>
      <c r="HN18378" s="341"/>
    </row>
    <row r="18379" spans="220:222" x14ac:dyDescent="0.3">
      <c r="HL18379" s="341"/>
      <c r="HM18379" s="341"/>
      <c r="HN18379" s="341"/>
    </row>
    <row r="18380" spans="220:222" x14ac:dyDescent="0.3">
      <c r="HL18380" s="341"/>
      <c r="HM18380" s="341"/>
      <c r="HN18380" s="341"/>
    </row>
    <row r="18381" spans="220:222" x14ac:dyDescent="0.3">
      <c r="HL18381" s="341"/>
      <c r="HM18381" s="341"/>
      <c r="HN18381" s="341"/>
    </row>
    <row r="18382" spans="220:222" x14ac:dyDescent="0.3">
      <c r="HL18382" s="341"/>
      <c r="HM18382" s="341"/>
      <c r="HN18382" s="341"/>
    </row>
    <row r="18383" spans="220:222" x14ac:dyDescent="0.3">
      <c r="HL18383" s="341"/>
      <c r="HM18383" s="341"/>
      <c r="HN18383" s="341"/>
    </row>
    <row r="18384" spans="220:222" x14ac:dyDescent="0.3">
      <c r="HL18384" s="341"/>
      <c r="HM18384" s="341"/>
      <c r="HN18384" s="341"/>
    </row>
    <row r="18385" spans="220:222" x14ac:dyDescent="0.3">
      <c r="HL18385" s="341"/>
      <c r="HM18385" s="341"/>
      <c r="HN18385" s="341"/>
    </row>
    <row r="18386" spans="220:222" x14ac:dyDescent="0.3">
      <c r="HL18386" s="341"/>
      <c r="HM18386" s="341"/>
      <c r="HN18386" s="341"/>
    </row>
    <row r="18387" spans="220:222" x14ac:dyDescent="0.3">
      <c r="HL18387" s="341"/>
      <c r="HM18387" s="341"/>
      <c r="HN18387" s="341"/>
    </row>
    <row r="18388" spans="220:222" x14ac:dyDescent="0.3">
      <c r="HL18388" s="341"/>
      <c r="HM18388" s="341"/>
      <c r="HN18388" s="341"/>
    </row>
    <row r="18389" spans="220:222" x14ac:dyDescent="0.3">
      <c r="HL18389" s="341"/>
      <c r="HM18389" s="341"/>
      <c r="HN18389" s="341"/>
    </row>
    <row r="18390" spans="220:222" x14ac:dyDescent="0.3">
      <c r="HL18390" s="341"/>
      <c r="HM18390" s="341"/>
      <c r="HN18390" s="341"/>
    </row>
    <row r="18391" spans="220:222" x14ac:dyDescent="0.3">
      <c r="HL18391" s="341"/>
      <c r="HM18391" s="341"/>
      <c r="HN18391" s="341"/>
    </row>
    <row r="18392" spans="220:222" x14ac:dyDescent="0.3">
      <c r="HL18392" s="341"/>
      <c r="HM18392" s="341"/>
      <c r="HN18392" s="341"/>
    </row>
    <row r="18393" spans="220:222" x14ac:dyDescent="0.3">
      <c r="HL18393" s="341"/>
      <c r="HM18393" s="341"/>
      <c r="HN18393" s="341"/>
    </row>
    <row r="18394" spans="220:222" x14ac:dyDescent="0.3">
      <c r="HL18394" s="341"/>
      <c r="HM18394" s="341"/>
      <c r="HN18394" s="341"/>
    </row>
    <row r="18395" spans="220:222" x14ac:dyDescent="0.3">
      <c r="HL18395" s="341"/>
      <c r="HM18395" s="341"/>
      <c r="HN18395" s="341"/>
    </row>
    <row r="18396" spans="220:222" x14ac:dyDescent="0.3">
      <c r="HL18396" s="341"/>
      <c r="HM18396" s="341"/>
      <c r="HN18396" s="341"/>
    </row>
    <row r="18397" spans="220:222" x14ac:dyDescent="0.3">
      <c r="HL18397" s="341"/>
      <c r="HM18397" s="341"/>
      <c r="HN18397" s="341"/>
    </row>
    <row r="18398" spans="220:222" x14ac:dyDescent="0.3">
      <c r="HL18398" s="341"/>
      <c r="HM18398" s="341"/>
      <c r="HN18398" s="341"/>
    </row>
    <row r="18399" spans="220:222" x14ac:dyDescent="0.3">
      <c r="HL18399" s="341"/>
      <c r="HM18399" s="341"/>
      <c r="HN18399" s="341"/>
    </row>
    <row r="18400" spans="220:222" x14ac:dyDescent="0.3">
      <c r="HL18400" s="341"/>
      <c r="HM18400" s="341"/>
      <c r="HN18400" s="341"/>
    </row>
    <row r="18401" spans="220:222" x14ac:dyDescent="0.3">
      <c r="HL18401" s="341"/>
      <c r="HM18401" s="341"/>
      <c r="HN18401" s="341"/>
    </row>
    <row r="18402" spans="220:222" x14ac:dyDescent="0.3">
      <c r="HL18402" s="341"/>
      <c r="HM18402" s="341"/>
      <c r="HN18402" s="341"/>
    </row>
    <row r="18403" spans="220:222" x14ac:dyDescent="0.3">
      <c r="HL18403" s="341"/>
      <c r="HM18403" s="341"/>
      <c r="HN18403" s="341"/>
    </row>
    <row r="18404" spans="220:222" x14ac:dyDescent="0.3">
      <c r="HL18404" s="341"/>
      <c r="HM18404" s="341"/>
      <c r="HN18404" s="341"/>
    </row>
    <row r="18405" spans="220:222" x14ac:dyDescent="0.3">
      <c r="HL18405" s="341"/>
      <c r="HM18405" s="341"/>
      <c r="HN18405" s="341"/>
    </row>
    <row r="18406" spans="220:222" x14ac:dyDescent="0.3">
      <c r="HL18406" s="341"/>
      <c r="HM18406" s="341"/>
      <c r="HN18406" s="341"/>
    </row>
    <row r="18407" spans="220:222" x14ac:dyDescent="0.3">
      <c r="HL18407" s="341"/>
      <c r="HM18407" s="341"/>
      <c r="HN18407" s="341"/>
    </row>
    <row r="18408" spans="220:222" x14ac:dyDescent="0.3">
      <c r="HL18408" s="341"/>
      <c r="HM18408" s="341"/>
      <c r="HN18408" s="341"/>
    </row>
    <row r="18409" spans="220:222" x14ac:dyDescent="0.3">
      <c r="HL18409" s="341"/>
      <c r="HM18409" s="341"/>
      <c r="HN18409" s="341"/>
    </row>
    <row r="18410" spans="220:222" x14ac:dyDescent="0.3">
      <c r="HL18410" s="341"/>
      <c r="HM18410" s="341"/>
      <c r="HN18410" s="341"/>
    </row>
    <row r="18411" spans="220:222" x14ac:dyDescent="0.3">
      <c r="HL18411" s="341"/>
      <c r="HM18411" s="341"/>
      <c r="HN18411" s="341"/>
    </row>
    <row r="18412" spans="220:222" x14ac:dyDescent="0.3">
      <c r="HL18412" s="341"/>
      <c r="HM18412" s="341"/>
      <c r="HN18412" s="341"/>
    </row>
    <row r="18413" spans="220:222" x14ac:dyDescent="0.3">
      <c r="HL18413" s="341"/>
      <c r="HM18413" s="341"/>
      <c r="HN18413" s="341"/>
    </row>
    <row r="18414" spans="220:222" x14ac:dyDescent="0.3">
      <c r="HL18414" s="341"/>
      <c r="HM18414" s="341"/>
      <c r="HN18414" s="341"/>
    </row>
    <row r="18415" spans="220:222" x14ac:dyDescent="0.3">
      <c r="HL18415" s="341"/>
      <c r="HM18415" s="341"/>
      <c r="HN18415" s="341"/>
    </row>
    <row r="18416" spans="220:222" x14ac:dyDescent="0.3">
      <c r="HL18416" s="341"/>
      <c r="HM18416" s="341"/>
      <c r="HN18416" s="341"/>
    </row>
    <row r="18417" spans="220:222" x14ac:dyDescent="0.3">
      <c r="HL18417" s="341"/>
      <c r="HM18417" s="341"/>
      <c r="HN18417" s="341"/>
    </row>
    <row r="18418" spans="220:222" x14ac:dyDescent="0.3">
      <c r="HL18418" s="341"/>
      <c r="HM18418" s="341"/>
      <c r="HN18418" s="341"/>
    </row>
    <row r="18419" spans="220:222" x14ac:dyDescent="0.3">
      <c r="HL18419" s="341"/>
      <c r="HM18419" s="341"/>
      <c r="HN18419" s="341"/>
    </row>
    <row r="18420" spans="220:222" x14ac:dyDescent="0.3">
      <c r="HL18420" s="341"/>
      <c r="HM18420" s="341"/>
      <c r="HN18420" s="341"/>
    </row>
    <row r="18421" spans="220:222" x14ac:dyDescent="0.3">
      <c r="HL18421" s="341"/>
      <c r="HM18421" s="341"/>
      <c r="HN18421" s="341"/>
    </row>
    <row r="18422" spans="220:222" x14ac:dyDescent="0.3">
      <c r="HL18422" s="341"/>
      <c r="HM18422" s="341"/>
      <c r="HN18422" s="341"/>
    </row>
    <row r="18423" spans="220:222" x14ac:dyDescent="0.3">
      <c r="HL18423" s="341"/>
      <c r="HM18423" s="341"/>
      <c r="HN18423" s="341"/>
    </row>
    <row r="18424" spans="220:222" x14ac:dyDescent="0.3">
      <c r="HL18424" s="341"/>
      <c r="HM18424" s="341"/>
      <c r="HN18424" s="341"/>
    </row>
    <row r="18425" spans="220:222" x14ac:dyDescent="0.3">
      <c r="HL18425" s="341"/>
      <c r="HM18425" s="341"/>
      <c r="HN18425" s="341"/>
    </row>
    <row r="18426" spans="220:222" x14ac:dyDescent="0.3">
      <c r="HL18426" s="341"/>
      <c r="HM18426" s="341"/>
      <c r="HN18426" s="341"/>
    </row>
    <row r="18427" spans="220:222" x14ac:dyDescent="0.3">
      <c r="HL18427" s="341"/>
      <c r="HM18427" s="341"/>
      <c r="HN18427" s="341"/>
    </row>
    <row r="18428" spans="220:222" x14ac:dyDescent="0.3">
      <c r="HL18428" s="341"/>
      <c r="HM18428" s="341"/>
      <c r="HN18428" s="341"/>
    </row>
    <row r="18429" spans="220:222" x14ac:dyDescent="0.3">
      <c r="HL18429" s="341"/>
      <c r="HM18429" s="341"/>
      <c r="HN18429" s="341"/>
    </row>
    <row r="18430" spans="220:222" x14ac:dyDescent="0.3">
      <c r="HL18430" s="341"/>
      <c r="HM18430" s="341"/>
      <c r="HN18430" s="341"/>
    </row>
    <row r="18431" spans="220:222" x14ac:dyDescent="0.3">
      <c r="HL18431" s="341"/>
      <c r="HM18431" s="341"/>
      <c r="HN18431" s="341"/>
    </row>
    <row r="18432" spans="220:222" x14ac:dyDescent="0.3">
      <c r="HL18432" s="341"/>
      <c r="HM18432" s="341"/>
      <c r="HN18432" s="341"/>
    </row>
    <row r="18433" spans="220:222" x14ac:dyDescent="0.3">
      <c r="HL18433" s="341"/>
      <c r="HM18433" s="341"/>
      <c r="HN18433" s="341"/>
    </row>
    <row r="18434" spans="220:222" x14ac:dyDescent="0.3">
      <c r="HL18434" s="341"/>
      <c r="HM18434" s="341"/>
      <c r="HN18434" s="341"/>
    </row>
    <row r="18435" spans="220:222" x14ac:dyDescent="0.3">
      <c r="HL18435" s="341"/>
      <c r="HM18435" s="341"/>
      <c r="HN18435" s="341"/>
    </row>
    <row r="18436" spans="220:222" x14ac:dyDescent="0.3">
      <c r="HL18436" s="341"/>
      <c r="HM18436" s="341"/>
      <c r="HN18436" s="341"/>
    </row>
    <row r="18437" spans="220:222" x14ac:dyDescent="0.3">
      <c r="HL18437" s="341"/>
      <c r="HM18437" s="341"/>
      <c r="HN18437" s="341"/>
    </row>
    <row r="18438" spans="220:222" x14ac:dyDescent="0.3">
      <c r="HL18438" s="341"/>
      <c r="HM18438" s="341"/>
      <c r="HN18438" s="341"/>
    </row>
    <row r="18439" spans="220:222" x14ac:dyDescent="0.3">
      <c r="HL18439" s="341"/>
      <c r="HM18439" s="341"/>
      <c r="HN18439" s="341"/>
    </row>
    <row r="18440" spans="220:222" x14ac:dyDescent="0.3">
      <c r="HL18440" s="341"/>
      <c r="HM18440" s="341"/>
      <c r="HN18440" s="341"/>
    </row>
    <row r="18441" spans="220:222" x14ac:dyDescent="0.3">
      <c r="HL18441" s="341"/>
      <c r="HM18441" s="341"/>
      <c r="HN18441" s="341"/>
    </row>
    <row r="18442" spans="220:222" x14ac:dyDescent="0.3">
      <c r="HL18442" s="341"/>
      <c r="HM18442" s="341"/>
      <c r="HN18442" s="341"/>
    </row>
    <row r="18443" spans="220:222" x14ac:dyDescent="0.3">
      <c r="HL18443" s="341"/>
      <c r="HM18443" s="341"/>
      <c r="HN18443" s="341"/>
    </row>
    <row r="18444" spans="220:222" x14ac:dyDescent="0.3">
      <c r="HL18444" s="341"/>
      <c r="HM18444" s="341"/>
      <c r="HN18444" s="341"/>
    </row>
    <row r="18445" spans="220:222" x14ac:dyDescent="0.3">
      <c r="HL18445" s="341"/>
      <c r="HM18445" s="341"/>
      <c r="HN18445" s="341"/>
    </row>
    <row r="18446" spans="220:222" x14ac:dyDescent="0.3">
      <c r="HL18446" s="341"/>
      <c r="HM18446" s="341"/>
      <c r="HN18446" s="341"/>
    </row>
    <row r="18447" spans="220:222" x14ac:dyDescent="0.3">
      <c r="HL18447" s="341"/>
      <c r="HM18447" s="341"/>
      <c r="HN18447" s="341"/>
    </row>
    <row r="18448" spans="220:222" x14ac:dyDescent="0.3">
      <c r="HL18448" s="341"/>
      <c r="HM18448" s="341"/>
      <c r="HN18448" s="341"/>
    </row>
    <row r="18449" spans="220:222" x14ac:dyDescent="0.3">
      <c r="HL18449" s="341"/>
      <c r="HM18449" s="341"/>
      <c r="HN18449" s="341"/>
    </row>
    <row r="18450" spans="220:222" x14ac:dyDescent="0.3">
      <c r="HL18450" s="341"/>
      <c r="HM18450" s="341"/>
      <c r="HN18450" s="341"/>
    </row>
    <row r="18451" spans="220:222" x14ac:dyDescent="0.3">
      <c r="HL18451" s="341"/>
      <c r="HM18451" s="341"/>
      <c r="HN18451" s="341"/>
    </row>
    <row r="18452" spans="220:222" x14ac:dyDescent="0.3">
      <c r="HL18452" s="341"/>
      <c r="HM18452" s="341"/>
      <c r="HN18452" s="341"/>
    </row>
    <row r="18453" spans="220:222" x14ac:dyDescent="0.3">
      <c r="HL18453" s="341"/>
      <c r="HM18453" s="341"/>
      <c r="HN18453" s="341"/>
    </row>
    <row r="18454" spans="220:222" x14ac:dyDescent="0.3">
      <c r="HL18454" s="341"/>
      <c r="HM18454" s="341"/>
      <c r="HN18454" s="341"/>
    </row>
    <row r="18455" spans="220:222" x14ac:dyDescent="0.3">
      <c r="HL18455" s="341"/>
      <c r="HM18455" s="341"/>
      <c r="HN18455" s="341"/>
    </row>
    <row r="18456" spans="220:222" x14ac:dyDescent="0.3">
      <c r="HL18456" s="341"/>
      <c r="HM18456" s="341"/>
      <c r="HN18456" s="341"/>
    </row>
    <row r="18457" spans="220:222" x14ac:dyDescent="0.3">
      <c r="HL18457" s="341"/>
      <c r="HM18457" s="341"/>
      <c r="HN18457" s="341"/>
    </row>
    <row r="18458" spans="220:222" x14ac:dyDescent="0.3">
      <c r="HL18458" s="341"/>
      <c r="HM18458" s="341"/>
      <c r="HN18458" s="341"/>
    </row>
    <row r="18459" spans="220:222" x14ac:dyDescent="0.3">
      <c r="HL18459" s="341"/>
      <c r="HM18459" s="341"/>
      <c r="HN18459" s="341"/>
    </row>
    <row r="18460" spans="220:222" x14ac:dyDescent="0.3">
      <c r="HL18460" s="341"/>
      <c r="HM18460" s="341"/>
      <c r="HN18460" s="341"/>
    </row>
    <row r="18461" spans="220:222" x14ac:dyDescent="0.3">
      <c r="HL18461" s="341"/>
      <c r="HM18461" s="341"/>
      <c r="HN18461" s="341"/>
    </row>
    <row r="18462" spans="220:222" x14ac:dyDescent="0.3">
      <c r="HL18462" s="341"/>
      <c r="HM18462" s="341"/>
      <c r="HN18462" s="341"/>
    </row>
    <row r="18463" spans="220:222" x14ac:dyDescent="0.3">
      <c r="HL18463" s="341"/>
      <c r="HM18463" s="341"/>
      <c r="HN18463" s="341"/>
    </row>
    <row r="18464" spans="220:222" x14ac:dyDescent="0.3">
      <c r="HL18464" s="341"/>
      <c r="HM18464" s="341"/>
      <c r="HN18464" s="341"/>
    </row>
    <row r="18465" spans="220:222" x14ac:dyDescent="0.3">
      <c r="HL18465" s="341"/>
      <c r="HM18465" s="341"/>
      <c r="HN18465" s="341"/>
    </row>
    <row r="18466" spans="220:222" x14ac:dyDescent="0.3">
      <c r="HL18466" s="341"/>
      <c r="HM18466" s="341"/>
      <c r="HN18466" s="341"/>
    </row>
    <row r="18467" spans="220:222" x14ac:dyDescent="0.3">
      <c r="HL18467" s="341"/>
      <c r="HM18467" s="341"/>
      <c r="HN18467" s="341"/>
    </row>
    <row r="18468" spans="220:222" x14ac:dyDescent="0.3">
      <c r="HL18468" s="341"/>
      <c r="HM18468" s="341"/>
      <c r="HN18468" s="341"/>
    </row>
    <row r="18469" spans="220:222" x14ac:dyDescent="0.3">
      <c r="HL18469" s="341"/>
      <c r="HM18469" s="341"/>
      <c r="HN18469" s="341"/>
    </row>
    <row r="18470" spans="220:222" x14ac:dyDescent="0.3">
      <c r="HL18470" s="341"/>
      <c r="HM18470" s="341"/>
      <c r="HN18470" s="341"/>
    </row>
    <row r="18471" spans="220:222" x14ac:dyDescent="0.3">
      <c r="HL18471" s="341"/>
      <c r="HM18471" s="341"/>
      <c r="HN18471" s="341"/>
    </row>
    <row r="18472" spans="220:222" x14ac:dyDescent="0.3">
      <c r="HL18472" s="341"/>
      <c r="HM18472" s="341"/>
      <c r="HN18472" s="341"/>
    </row>
    <row r="18473" spans="220:222" x14ac:dyDescent="0.3">
      <c r="HL18473" s="341"/>
      <c r="HM18473" s="341"/>
      <c r="HN18473" s="341"/>
    </row>
    <row r="18474" spans="220:222" x14ac:dyDescent="0.3">
      <c r="HL18474" s="341"/>
      <c r="HM18474" s="341"/>
      <c r="HN18474" s="341"/>
    </row>
    <row r="18475" spans="220:222" x14ac:dyDescent="0.3">
      <c r="HL18475" s="341"/>
      <c r="HM18475" s="341"/>
      <c r="HN18475" s="341"/>
    </row>
    <row r="18476" spans="220:222" x14ac:dyDescent="0.3">
      <c r="HL18476" s="341"/>
      <c r="HM18476" s="341"/>
      <c r="HN18476" s="341"/>
    </row>
    <row r="18477" spans="220:222" x14ac:dyDescent="0.3">
      <c r="HL18477" s="341"/>
      <c r="HM18477" s="341"/>
      <c r="HN18477" s="341"/>
    </row>
    <row r="18478" spans="220:222" x14ac:dyDescent="0.3">
      <c r="HL18478" s="341"/>
      <c r="HM18478" s="341"/>
      <c r="HN18478" s="341"/>
    </row>
    <row r="18479" spans="220:222" x14ac:dyDescent="0.3">
      <c r="HL18479" s="341"/>
      <c r="HM18479" s="341"/>
      <c r="HN18479" s="341"/>
    </row>
    <row r="18480" spans="220:222" x14ac:dyDescent="0.3">
      <c r="HL18480" s="341"/>
      <c r="HM18480" s="341"/>
      <c r="HN18480" s="341"/>
    </row>
    <row r="18481" spans="220:222" x14ac:dyDescent="0.3">
      <c r="HL18481" s="341"/>
      <c r="HM18481" s="341"/>
      <c r="HN18481" s="341"/>
    </row>
    <row r="18482" spans="220:222" x14ac:dyDescent="0.3">
      <c r="HL18482" s="341"/>
      <c r="HM18482" s="341"/>
      <c r="HN18482" s="341"/>
    </row>
    <row r="18483" spans="220:222" x14ac:dyDescent="0.3">
      <c r="HL18483" s="341"/>
      <c r="HM18483" s="341"/>
      <c r="HN18483" s="341"/>
    </row>
    <row r="18484" spans="220:222" x14ac:dyDescent="0.3">
      <c r="HL18484" s="341"/>
      <c r="HM18484" s="341"/>
      <c r="HN18484" s="341"/>
    </row>
    <row r="18485" spans="220:222" x14ac:dyDescent="0.3">
      <c r="HL18485" s="341"/>
      <c r="HM18485" s="341"/>
      <c r="HN18485" s="341"/>
    </row>
    <row r="18486" spans="220:222" x14ac:dyDescent="0.3">
      <c r="HL18486" s="341"/>
      <c r="HM18486" s="341"/>
      <c r="HN18486" s="341"/>
    </row>
    <row r="18487" spans="220:222" x14ac:dyDescent="0.3">
      <c r="HL18487" s="341"/>
      <c r="HM18487" s="341"/>
      <c r="HN18487" s="341"/>
    </row>
    <row r="18488" spans="220:222" x14ac:dyDescent="0.3">
      <c r="HL18488" s="341"/>
      <c r="HM18488" s="341"/>
      <c r="HN18488" s="341"/>
    </row>
    <row r="18489" spans="220:222" x14ac:dyDescent="0.3">
      <c r="HL18489" s="341"/>
      <c r="HM18489" s="341"/>
      <c r="HN18489" s="341"/>
    </row>
    <row r="18490" spans="220:222" x14ac:dyDescent="0.3">
      <c r="HL18490" s="341"/>
      <c r="HM18490" s="341"/>
      <c r="HN18490" s="341"/>
    </row>
    <row r="18491" spans="220:222" x14ac:dyDescent="0.3">
      <c r="HL18491" s="341"/>
      <c r="HM18491" s="341"/>
      <c r="HN18491" s="341"/>
    </row>
    <row r="18492" spans="220:222" x14ac:dyDescent="0.3">
      <c r="HL18492" s="341"/>
      <c r="HM18492" s="341"/>
      <c r="HN18492" s="341"/>
    </row>
    <row r="18493" spans="220:222" x14ac:dyDescent="0.3">
      <c r="HL18493" s="341"/>
      <c r="HM18493" s="341"/>
      <c r="HN18493" s="341"/>
    </row>
    <row r="18494" spans="220:222" x14ac:dyDescent="0.3">
      <c r="HL18494" s="341"/>
      <c r="HM18494" s="341"/>
      <c r="HN18494" s="341"/>
    </row>
    <row r="18495" spans="220:222" x14ac:dyDescent="0.3">
      <c r="HL18495" s="341"/>
      <c r="HM18495" s="341"/>
      <c r="HN18495" s="341"/>
    </row>
    <row r="18496" spans="220:222" x14ac:dyDescent="0.3">
      <c r="HL18496" s="341"/>
      <c r="HM18496" s="341"/>
      <c r="HN18496" s="341"/>
    </row>
    <row r="18497" spans="220:222" x14ac:dyDescent="0.3">
      <c r="HL18497" s="341"/>
      <c r="HM18497" s="341"/>
      <c r="HN18497" s="341"/>
    </row>
    <row r="18498" spans="220:222" x14ac:dyDescent="0.3">
      <c r="HL18498" s="341"/>
      <c r="HM18498" s="341"/>
      <c r="HN18498" s="341"/>
    </row>
    <row r="18499" spans="220:222" x14ac:dyDescent="0.3">
      <c r="HL18499" s="341"/>
      <c r="HM18499" s="341"/>
      <c r="HN18499" s="341"/>
    </row>
    <row r="18500" spans="220:222" x14ac:dyDescent="0.3">
      <c r="HL18500" s="341"/>
      <c r="HM18500" s="341"/>
      <c r="HN18500" s="341"/>
    </row>
    <row r="18501" spans="220:222" x14ac:dyDescent="0.3">
      <c r="HL18501" s="341"/>
      <c r="HM18501" s="341"/>
      <c r="HN18501" s="341"/>
    </row>
    <row r="18502" spans="220:222" x14ac:dyDescent="0.3">
      <c r="HL18502" s="341"/>
      <c r="HM18502" s="341"/>
      <c r="HN18502" s="341"/>
    </row>
    <row r="18503" spans="220:222" x14ac:dyDescent="0.3">
      <c r="HL18503" s="341"/>
      <c r="HM18503" s="341"/>
      <c r="HN18503" s="341"/>
    </row>
    <row r="18504" spans="220:222" x14ac:dyDescent="0.3">
      <c r="HL18504" s="341"/>
      <c r="HM18504" s="341"/>
      <c r="HN18504" s="341"/>
    </row>
    <row r="18505" spans="220:222" x14ac:dyDescent="0.3">
      <c r="HL18505" s="341"/>
      <c r="HM18505" s="341"/>
      <c r="HN18505" s="341"/>
    </row>
    <row r="18506" spans="220:222" x14ac:dyDescent="0.3">
      <c r="HL18506" s="341"/>
      <c r="HM18506" s="341"/>
      <c r="HN18506" s="341"/>
    </row>
    <row r="18507" spans="220:222" x14ac:dyDescent="0.3">
      <c r="HL18507" s="341"/>
      <c r="HM18507" s="341"/>
      <c r="HN18507" s="341"/>
    </row>
    <row r="18508" spans="220:222" x14ac:dyDescent="0.3">
      <c r="HL18508" s="341"/>
      <c r="HM18508" s="341"/>
      <c r="HN18508" s="341"/>
    </row>
    <row r="18509" spans="220:222" x14ac:dyDescent="0.3">
      <c r="HL18509" s="341"/>
      <c r="HM18509" s="341"/>
      <c r="HN18509" s="341"/>
    </row>
    <row r="18510" spans="220:222" x14ac:dyDescent="0.3">
      <c r="HL18510" s="341"/>
      <c r="HM18510" s="341"/>
      <c r="HN18510" s="341"/>
    </row>
    <row r="18511" spans="220:222" x14ac:dyDescent="0.3">
      <c r="HL18511" s="341"/>
      <c r="HM18511" s="341"/>
      <c r="HN18511" s="341"/>
    </row>
    <row r="18512" spans="220:222" x14ac:dyDescent="0.3">
      <c r="HL18512" s="341"/>
      <c r="HM18512" s="341"/>
      <c r="HN18512" s="341"/>
    </row>
    <row r="18513" spans="220:222" x14ac:dyDescent="0.3">
      <c r="HL18513" s="341"/>
      <c r="HM18513" s="341"/>
      <c r="HN18513" s="341"/>
    </row>
    <row r="18514" spans="220:222" x14ac:dyDescent="0.3">
      <c r="HL18514" s="341"/>
      <c r="HM18514" s="341"/>
      <c r="HN18514" s="341"/>
    </row>
    <row r="18515" spans="220:222" x14ac:dyDescent="0.3">
      <c r="HL18515" s="341"/>
      <c r="HM18515" s="341"/>
      <c r="HN18515" s="341"/>
    </row>
    <row r="18516" spans="220:222" x14ac:dyDescent="0.3">
      <c r="HL18516" s="341"/>
      <c r="HM18516" s="341"/>
      <c r="HN18516" s="341"/>
    </row>
    <row r="18517" spans="220:222" x14ac:dyDescent="0.3">
      <c r="HL18517" s="341"/>
      <c r="HM18517" s="341"/>
      <c r="HN18517" s="341"/>
    </row>
    <row r="18518" spans="220:222" x14ac:dyDescent="0.3">
      <c r="HL18518" s="341"/>
      <c r="HM18518" s="341"/>
      <c r="HN18518" s="341"/>
    </row>
    <row r="18519" spans="220:222" x14ac:dyDescent="0.3">
      <c r="HL18519" s="341"/>
      <c r="HM18519" s="341"/>
      <c r="HN18519" s="341"/>
    </row>
    <row r="18520" spans="220:222" x14ac:dyDescent="0.3">
      <c r="HL18520" s="341"/>
      <c r="HM18520" s="341"/>
      <c r="HN18520" s="341"/>
    </row>
    <row r="18521" spans="220:222" x14ac:dyDescent="0.3">
      <c r="HL18521" s="341"/>
      <c r="HM18521" s="341"/>
      <c r="HN18521" s="341"/>
    </row>
    <row r="18522" spans="220:222" x14ac:dyDescent="0.3">
      <c r="HL18522" s="341"/>
      <c r="HM18522" s="341"/>
      <c r="HN18522" s="341"/>
    </row>
    <row r="18523" spans="220:222" x14ac:dyDescent="0.3">
      <c r="HL18523" s="341"/>
      <c r="HM18523" s="341"/>
      <c r="HN18523" s="341"/>
    </row>
    <row r="18524" spans="220:222" x14ac:dyDescent="0.3">
      <c r="HL18524" s="341"/>
      <c r="HM18524" s="341"/>
      <c r="HN18524" s="341"/>
    </row>
    <row r="18525" spans="220:222" x14ac:dyDescent="0.3">
      <c r="HL18525" s="341"/>
      <c r="HM18525" s="341"/>
      <c r="HN18525" s="341"/>
    </row>
    <row r="18526" spans="220:222" x14ac:dyDescent="0.3">
      <c r="HL18526" s="341"/>
      <c r="HM18526" s="341"/>
      <c r="HN18526" s="341"/>
    </row>
    <row r="18527" spans="220:222" x14ac:dyDescent="0.3">
      <c r="HL18527" s="341"/>
      <c r="HM18527" s="341"/>
      <c r="HN18527" s="341"/>
    </row>
    <row r="18528" spans="220:222" x14ac:dyDescent="0.3">
      <c r="HL18528" s="341"/>
      <c r="HM18528" s="341"/>
      <c r="HN18528" s="341"/>
    </row>
    <row r="18529" spans="220:222" x14ac:dyDescent="0.3">
      <c r="HL18529" s="341"/>
      <c r="HM18529" s="341"/>
      <c r="HN18529" s="341"/>
    </row>
    <row r="18530" spans="220:222" x14ac:dyDescent="0.3">
      <c r="HL18530" s="341"/>
      <c r="HM18530" s="341"/>
      <c r="HN18530" s="341"/>
    </row>
    <row r="18531" spans="220:222" x14ac:dyDescent="0.3">
      <c r="HL18531" s="341"/>
      <c r="HM18531" s="341"/>
      <c r="HN18531" s="341"/>
    </row>
    <row r="18532" spans="220:222" x14ac:dyDescent="0.3">
      <c r="HL18532" s="341"/>
      <c r="HM18532" s="341"/>
      <c r="HN18532" s="341"/>
    </row>
    <row r="18533" spans="220:222" x14ac:dyDescent="0.3">
      <c r="HL18533" s="341"/>
      <c r="HM18533" s="341"/>
      <c r="HN18533" s="341"/>
    </row>
    <row r="18534" spans="220:222" x14ac:dyDescent="0.3">
      <c r="HL18534" s="341"/>
      <c r="HM18534" s="341"/>
      <c r="HN18534" s="341"/>
    </row>
    <row r="18535" spans="220:222" x14ac:dyDescent="0.3">
      <c r="HL18535" s="341"/>
      <c r="HM18535" s="341"/>
      <c r="HN18535" s="341"/>
    </row>
    <row r="18536" spans="220:222" x14ac:dyDescent="0.3">
      <c r="HL18536" s="341"/>
      <c r="HM18536" s="341"/>
      <c r="HN18536" s="341"/>
    </row>
    <row r="18537" spans="220:222" x14ac:dyDescent="0.3">
      <c r="HL18537" s="341"/>
      <c r="HM18537" s="341"/>
      <c r="HN18537" s="341"/>
    </row>
    <row r="18538" spans="220:222" x14ac:dyDescent="0.3">
      <c r="HL18538" s="341"/>
      <c r="HM18538" s="341"/>
      <c r="HN18538" s="341"/>
    </row>
    <row r="18539" spans="220:222" x14ac:dyDescent="0.3">
      <c r="HL18539" s="341"/>
      <c r="HM18539" s="341"/>
      <c r="HN18539" s="341"/>
    </row>
    <row r="18540" spans="220:222" x14ac:dyDescent="0.3">
      <c r="HL18540" s="341"/>
      <c r="HM18540" s="341"/>
      <c r="HN18540" s="341"/>
    </row>
    <row r="18541" spans="220:222" x14ac:dyDescent="0.3">
      <c r="HL18541" s="341"/>
      <c r="HM18541" s="341"/>
      <c r="HN18541" s="341"/>
    </row>
    <row r="18542" spans="220:222" x14ac:dyDescent="0.3">
      <c r="HL18542" s="341"/>
      <c r="HM18542" s="341"/>
      <c r="HN18542" s="341"/>
    </row>
    <row r="18543" spans="220:222" x14ac:dyDescent="0.3">
      <c r="HL18543" s="341"/>
      <c r="HM18543" s="341"/>
      <c r="HN18543" s="341"/>
    </row>
    <row r="18544" spans="220:222" x14ac:dyDescent="0.3">
      <c r="HL18544" s="341"/>
      <c r="HM18544" s="341"/>
      <c r="HN18544" s="341"/>
    </row>
    <row r="18545" spans="220:222" x14ac:dyDescent="0.3">
      <c r="HL18545" s="341"/>
      <c r="HM18545" s="341"/>
      <c r="HN18545" s="341"/>
    </row>
    <row r="18546" spans="220:222" x14ac:dyDescent="0.3">
      <c r="HL18546" s="341"/>
      <c r="HM18546" s="341"/>
      <c r="HN18546" s="341"/>
    </row>
    <row r="18547" spans="220:222" x14ac:dyDescent="0.3">
      <c r="HL18547" s="341"/>
      <c r="HM18547" s="341"/>
      <c r="HN18547" s="341"/>
    </row>
    <row r="18548" spans="220:222" x14ac:dyDescent="0.3">
      <c r="HL18548" s="341"/>
      <c r="HM18548" s="341"/>
      <c r="HN18548" s="341"/>
    </row>
    <row r="18549" spans="220:222" x14ac:dyDescent="0.3">
      <c r="HL18549" s="341"/>
      <c r="HM18549" s="341"/>
      <c r="HN18549" s="341"/>
    </row>
    <row r="18550" spans="220:222" x14ac:dyDescent="0.3">
      <c r="HL18550" s="341"/>
      <c r="HM18550" s="341"/>
      <c r="HN18550" s="341"/>
    </row>
    <row r="18551" spans="220:222" x14ac:dyDescent="0.3">
      <c r="HL18551" s="341"/>
      <c r="HM18551" s="341"/>
      <c r="HN18551" s="341"/>
    </row>
    <row r="18552" spans="220:222" x14ac:dyDescent="0.3">
      <c r="HL18552" s="341"/>
      <c r="HM18552" s="341"/>
      <c r="HN18552" s="341"/>
    </row>
    <row r="18553" spans="220:222" x14ac:dyDescent="0.3">
      <c r="HL18553" s="341"/>
      <c r="HM18553" s="341"/>
      <c r="HN18553" s="341"/>
    </row>
    <row r="18554" spans="220:222" x14ac:dyDescent="0.3">
      <c r="HL18554" s="341"/>
      <c r="HM18554" s="341"/>
      <c r="HN18554" s="341"/>
    </row>
    <row r="18555" spans="220:222" x14ac:dyDescent="0.3">
      <c r="HL18555" s="341"/>
      <c r="HM18555" s="341"/>
      <c r="HN18555" s="341"/>
    </row>
    <row r="18556" spans="220:222" x14ac:dyDescent="0.3">
      <c r="HL18556" s="341"/>
      <c r="HM18556" s="341"/>
      <c r="HN18556" s="341"/>
    </row>
    <row r="18557" spans="220:222" x14ac:dyDescent="0.3">
      <c r="HL18557" s="341"/>
      <c r="HM18557" s="341"/>
      <c r="HN18557" s="341"/>
    </row>
    <row r="18558" spans="220:222" x14ac:dyDescent="0.3">
      <c r="HL18558" s="341"/>
      <c r="HM18558" s="341"/>
      <c r="HN18558" s="341"/>
    </row>
    <row r="18559" spans="220:222" x14ac:dyDescent="0.3">
      <c r="HL18559" s="341"/>
      <c r="HM18559" s="341"/>
      <c r="HN18559" s="341"/>
    </row>
    <row r="18560" spans="220:222" x14ac:dyDescent="0.3">
      <c r="HL18560" s="341"/>
      <c r="HM18560" s="341"/>
      <c r="HN18560" s="341"/>
    </row>
    <row r="18561" spans="220:222" x14ac:dyDescent="0.3">
      <c r="HL18561" s="341"/>
      <c r="HM18561" s="341"/>
      <c r="HN18561" s="341"/>
    </row>
    <row r="18562" spans="220:222" x14ac:dyDescent="0.3">
      <c r="HL18562" s="341"/>
      <c r="HM18562" s="341"/>
      <c r="HN18562" s="341"/>
    </row>
    <row r="18563" spans="220:222" x14ac:dyDescent="0.3">
      <c r="HL18563" s="341"/>
      <c r="HM18563" s="341"/>
      <c r="HN18563" s="341"/>
    </row>
    <row r="18564" spans="220:222" x14ac:dyDescent="0.3">
      <c r="HL18564" s="341"/>
      <c r="HM18564" s="341"/>
      <c r="HN18564" s="341"/>
    </row>
    <row r="18565" spans="220:222" x14ac:dyDescent="0.3">
      <c r="HL18565" s="341"/>
      <c r="HM18565" s="341"/>
      <c r="HN18565" s="341"/>
    </row>
    <row r="18566" spans="220:222" x14ac:dyDescent="0.3">
      <c r="HL18566" s="341"/>
      <c r="HM18566" s="341"/>
      <c r="HN18566" s="341"/>
    </row>
    <row r="18567" spans="220:222" x14ac:dyDescent="0.3">
      <c r="HL18567" s="341"/>
      <c r="HM18567" s="341"/>
      <c r="HN18567" s="341"/>
    </row>
    <row r="18568" spans="220:222" x14ac:dyDescent="0.3">
      <c r="HL18568" s="341"/>
      <c r="HM18568" s="341"/>
      <c r="HN18568" s="341"/>
    </row>
    <row r="18569" spans="220:222" x14ac:dyDescent="0.3">
      <c r="HL18569" s="341"/>
      <c r="HM18569" s="341"/>
      <c r="HN18569" s="341"/>
    </row>
    <row r="18570" spans="220:222" x14ac:dyDescent="0.3">
      <c r="HL18570" s="341"/>
      <c r="HM18570" s="341"/>
      <c r="HN18570" s="341"/>
    </row>
    <row r="18571" spans="220:222" x14ac:dyDescent="0.3">
      <c r="HL18571" s="341"/>
      <c r="HM18571" s="341"/>
      <c r="HN18571" s="341"/>
    </row>
    <row r="18572" spans="220:222" x14ac:dyDescent="0.3">
      <c r="HL18572" s="341"/>
      <c r="HM18572" s="341"/>
      <c r="HN18572" s="341"/>
    </row>
    <row r="18573" spans="220:222" x14ac:dyDescent="0.3">
      <c r="HL18573" s="341"/>
      <c r="HM18573" s="341"/>
      <c r="HN18573" s="341"/>
    </row>
    <row r="18574" spans="220:222" x14ac:dyDescent="0.3">
      <c r="HL18574" s="341"/>
      <c r="HM18574" s="341"/>
      <c r="HN18574" s="341"/>
    </row>
    <row r="18575" spans="220:222" x14ac:dyDescent="0.3">
      <c r="HL18575" s="341"/>
      <c r="HM18575" s="341"/>
      <c r="HN18575" s="341"/>
    </row>
    <row r="18576" spans="220:222" x14ac:dyDescent="0.3">
      <c r="HL18576" s="341"/>
      <c r="HM18576" s="341"/>
      <c r="HN18576" s="341"/>
    </row>
    <row r="18577" spans="220:222" x14ac:dyDescent="0.3">
      <c r="HL18577" s="341"/>
      <c r="HM18577" s="341"/>
      <c r="HN18577" s="341"/>
    </row>
    <row r="18578" spans="220:222" x14ac:dyDescent="0.3">
      <c r="HL18578" s="341"/>
      <c r="HM18578" s="341"/>
      <c r="HN18578" s="341"/>
    </row>
    <row r="18579" spans="220:222" x14ac:dyDescent="0.3">
      <c r="HL18579" s="341"/>
      <c r="HM18579" s="341"/>
      <c r="HN18579" s="341"/>
    </row>
    <row r="18580" spans="220:222" x14ac:dyDescent="0.3">
      <c r="HL18580" s="341"/>
      <c r="HM18580" s="341"/>
      <c r="HN18580" s="341"/>
    </row>
    <row r="18581" spans="220:222" x14ac:dyDescent="0.3">
      <c r="HL18581" s="341"/>
      <c r="HM18581" s="341"/>
      <c r="HN18581" s="341"/>
    </row>
    <row r="18582" spans="220:222" x14ac:dyDescent="0.3">
      <c r="HL18582" s="341"/>
      <c r="HM18582" s="341"/>
      <c r="HN18582" s="341"/>
    </row>
    <row r="18583" spans="220:222" x14ac:dyDescent="0.3">
      <c r="HL18583" s="341"/>
      <c r="HM18583" s="341"/>
      <c r="HN18583" s="341"/>
    </row>
    <row r="18584" spans="220:222" x14ac:dyDescent="0.3">
      <c r="HL18584" s="341"/>
      <c r="HM18584" s="341"/>
      <c r="HN18584" s="341"/>
    </row>
    <row r="18585" spans="220:222" x14ac:dyDescent="0.3">
      <c r="HL18585" s="341"/>
      <c r="HM18585" s="341"/>
      <c r="HN18585" s="341"/>
    </row>
    <row r="18586" spans="220:222" x14ac:dyDescent="0.3">
      <c r="HL18586" s="341"/>
      <c r="HM18586" s="341"/>
      <c r="HN18586" s="341"/>
    </row>
    <row r="18587" spans="220:222" x14ac:dyDescent="0.3">
      <c r="HL18587" s="341"/>
      <c r="HM18587" s="341"/>
      <c r="HN18587" s="341"/>
    </row>
    <row r="18588" spans="220:222" x14ac:dyDescent="0.3">
      <c r="HL18588" s="341"/>
      <c r="HM18588" s="341"/>
      <c r="HN18588" s="341"/>
    </row>
    <row r="18589" spans="220:222" x14ac:dyDescent="0.3">
      <c r="HL18589" s="341"/>
      <c r="HM18589" s="341"/>
      <c r="HN18589" s="341"/>
    </row>
    <row r="18590" spans="220:222" x14ac:dyDescent="0.3">
      <c r="HL18590" s="341"/>
      <c r="HM18590" s="341"/>
      <c r="HN18590" s="341"/>
    </row>
    <row r="18591" spans="220:222" x14ac:dyDescent="0.3">
      <c r="HL18591" s="341"/>
      <c r="HM18591" s="341"/>
      <c r="HN18591" s="341"/>
    </row>
    <row r="18592" spans="220:222" x14ac:dyDescent="0.3">
      <c r="HL18592" s="341"/>
      <c r="HM18592" s="341"/>
      <c r="HN18592" s="341"/>
    </row>
    <row r="18593" spans="220:222" x14ac:dyDescent="0.3">
      <c r="HL18593" s="341"/>
      <c r="HM18593" s="341"/>
      <c r="HN18593" s="341"/>
    </row>
    <row r="18594" spans="220:222" x14ac:dyDescent="0.3">
      <c r="HL18594" s="341"/>
      <c r="HM18594" s="341"/>
      <c r="HN18594" s="341"/>
    </row>
    <row r="18595" spans="220:222" x14ac:dyDescent="0.3">
      <c r="HL18595" s="341"/>
      <c r="HM18595" s="341"/>
      <c r="HN18595" s="341"/>
    </row>
    <row r="18596" spans="220:222" x14ac:dyDescent="0.3">
      <c r="HL18596" s="341"/>
      <c r="HM18596" s="341"/>
      <c r="HN18596" s="341"/>
    </row>
    <row r="18597" spans="220:222" x14ac:dyDescent="0.3">
      <c r="HL18597" s="341"/>
      <c r="HM18597" s="341"/>
      <c r="HN18597" s="341"/>
    </row>
    <row r="18598" spans="220:222" x14ac:dyDescent="0.3">
      <c r="HL18598" s="341"/>
      <c r="HM18598" s="341"/>
      <c r="HN18598" s="341"/>
    </row>
    <row r="18599" spans="220:222" x14ac:dyDescent="0.3">
      <c r="HL18599" s="341"/>
      <c r="HM18599" s="341"/>
      <c r="HN18599" s="341"/>
    </row>
    <row r="18600" spans="220:222" x14ac:dyDescent="0.3">
      <c r="HL18600" s="341"/>
      <c r="HM18600" s="341"/>
      <c r="HN18600" s="341"/>
    </row>
    <row r="18601" spans="220:222" x14ac:dyDescent="0.3">
      <c r="HL18601" s="341"/>
      <c r="HM18601" s="341"/>
      <c r="HN18601" s="341"/>
    </row>
    <row r="18602" spans="220:222" x14ac:dyDescent="0.3">
      <c r="HL18602" s="341"/>
      <c r="HM18602" s="341"/>
      <c r="HN18602" s="341"/>
    </row>
    <row r="18603" spans="220:222" x14ac:dyDescent="0.3">
      <c r="HL18603" s="341"/>
      <c r="HM18603" s="341"/>
      <c r="HN18603" s="341"/>
    </row>
    <row r="18604" spans="220:222" x14ac:dyDescent="0.3">
      <c r="HL18604" s="341"/>
      <c r="HM18604" s="341"/>
      <c r="HN18604" s="341"/>
    </row>
    <row r="18605" spans="220:222" x14ac:dyDescent="0.3">
      <c r="HL18605" s="341"/>
      <c r="HM18605" s="341"/>
      <c r="HN18605" s="341"/>
    </row>
    <row r="18606" spans="220:222" x14ac:dyDescent="0.3">
      <c r="HL18606" s="341"/>
      <c r="HM18606" s="341"/>
      <c r="HN18606" s="341"/>
    </row>
    <row r="18607" spans="220:222" x14ac:dyDescent="0.3">
      <c r="HL18607" s="341"/>
      <c r="HM18607" s="341"/>
      <c r="HN18607" s="341"/>
    </row>
    <row r="18608" spans="220:222" x14ac:dyDescent="0.3">
      <c r="HL18608" s="341"/>
      <c r="HM18608" s="341"/>
      <c r="HN18608" s="341"/>
    </row>
    <row r="18609" spans="220:222" x14ac:dyDescent="0.3">
      <c r="HL18609" s="341"/>
      <c r="HM18609" s="341"/>
      <c r="HN18609" s="341"/>
    </row>
    <row r="18610" spans="220:222" x14ac:dyDescent="0.3">
      <c r="HL18610" s="341"/>
      <c r="HM18610" s="341"/>
      <c r="HN18610" s="341"/>
    </row>
    <row r="18611" spans="220:222" x14ac:dyDescent="0.3">
      <c r="HL18611" s="341"/>
      <c r="HM18611" s="341"/>
      <c r="HN18611" s="341"/>
    </row>
    <row r="18612" spans="220:222" x14ac:dyDescent="0.3">
      <c r="HL18612" s="341"/>
      <c r="HM18612" s="341"/>
      <c r="HN18612" s="341"/>
    </row>
    <row r="18613" spans="220:222" x14ac:dyDescent="0.3">
      <c r="HL18613" s="341"/>
      <c r="HM18613" s="341"/>
      <c r="HN18613" s="341"/>
    </row>
    <row r="18614" spans="220:222" x14ac:dyDescent="0.3">
      <c r="HL18614" s="341"/>
      <c r="HM18614" s="341"/>
      <c r="HN18614" s="341"/>
    </row>
    <row r="18615" spans="220:222" x14ac:dyDescent="0.3">
      <c r="HL18615" s="341"/>
      <c r="HM18615" s="341"/>
      <c r="HN18615" s="341"/>
    </row>
    <row r="18616" spans="220:222" x14ac:dyDescent="0.3">
      <c r="HL18616" s="341"/>
      <c r="HM18616" s="341"/>
      <c r="HN18616" s="341"/>
    </row>
    <row r="18617" spans="220:222" x14ac:dyDescent="0.3">
      <c r="HL18617" s="341"/>
      <c r="HM18617" s="341"/>
      <c r="HN18617" s="341"/>
    </row>
    <row r="18618" spans="220:222" x14ac:dyDescent="0.3">
      <c r="HL18618" s="341"/>
      <c r="HM18618" s="341"/>
      <c r="HN18618" s="341"/>
    </row>
    <row r="18619" spans="220:222" x14ac:dyDescent="0.3">
      <c r="HL18619" s="341"/>
      <c r="HM18619" s="341"/>
      <c r="HN18619" s="341"/>
    </row>
    <row r="18620" spans="220:222" x14ac:dyDescent="0.3">
      <c r="HL18620" s="341"/>
      <c r="HM18620" s="341"/>
      <c r="HN18620" s="341"/>
    </row>
    <row r="18621" spans="220:222" x14ac:dyDescent="0.3">
      <c r="HL18621" s="341"/>
      <c r="HM18621" s="341"/>
      <c r="HN18621" s="341"/>
    </row>
    <row r="18622" spans="220:222" x14ac:dyDescent="0.3">
      <c r="HL18622" s="341"/>
      <c r="HM18622" s="341"/>
      <c r="HN18622" s="341"/>
    </row>
    <row r="18623" spans="220:222" x14ac:dyDescent="0.3">
      <c r="HL18623" s="341"/>
      <c r="HM18623" s="341"/>
      <c r="HN18623" s="341"/>
    </row>
    <row r="18624" spans="220:222" x14ac:dyDescent="0.3">
      <c r="HL18624" s="341"/>
      <c r="HM18624" s="341"/>
      <c r="HN18624" s="341"/>
    </row>
    <row r="18625" spans="220:222" x14ac:dyDescent="0.3">
      <c r="HL18625" s="341"/>
      <c r="HM18625" s="341"/>
      <c r="HN18625" s="341"/>
    </row>
    <row r="18626" spans="220:222" x14ac:dyDescent="0.3">
      <c r="HL18626" s="341"/>
      <c r="HM18626" s="341"/>
      <c r="HN18626" s="341"/>
    </row>
    <row r="18627" spans="220:222" x14ac:dyDescent="0.3">
      <c r="HL18627" s="341"/>
      <c r="HM18627" s="341"/>
      <c r="HN18627" s="341"/>
    </row>
    <row r="18628" spans="220:222" x14ac:dyDescent="0.3">
      <c r="HL18628" s="341"/>
      <c r="HM18628" s="341"/>
      <c r="HN18628" s="341"/>
    </row>
    <row r="18629" spans="220:222" x14ac:dyDescent="0.3">
      <c r="HL18629" s="341"/>
      <c r="HM18629" s="341"/>
      <c r="HN18629" s="341"/>
    </row>
    <row r="18630" spans="220:222" x14ac:dyDescent="0.3">
      <c r="HL18630" s="341"/>
      <c r="HM18630" s="341"/>
      <c r="HN18630" s="341"/>
    </row>
    <row r="18631" spans="220:222" x14ac:dyDescent="0.3">
      <c r="HL18631" s="341"/>
      <c r="HM18631" s="341"/>
      <c r="HN18631" s="341"/>
    </row>
    <row r="18632" spans="220:222" x14ac:dyDescent="0.3">
      <c r="HL18632" s="341"/>
      <c r="HM18632" s="341"/>
      <c r="HN18632" s="341"/>
    </row>
    <row r="18633" spans="220:222" x14ac:dyDescent="0.3">
      <c r="HL18633" s="341"/>
      <c r="HM18633" s="341"/>
      <c r="HN18633" s="341"/>
    </row>
    <row r="18634" spans="220:222" x14ac:dyDescent="0.3">
      <c r="HL18634" s="341"/>
      <c r="HM18634" s="341"/>
      <c r="HN18634" s="341"/>
    </row>
    <row r="18635" spans="220:222" x14ac:dyDescent="0.3">
      <c r="HL18635" s="341"/>
      <c r="HM18635" s="341"/>
      <c r="HN18635" s="341"/>
    </row>
    <row r="18636" spans="220:222" x14ac:dyDescent="0.3">
      <c r="HL18636" s="341"/>
      <c r="HM18636" s="341"/>
      <c r="HN18636" s="341"/>
    </row>
    <row r="18637" spans="220:222" x14ac:dyDescent="0.3">
      <c r="HL18637" s="341"/>
      <c r="HM18637" s="341"/>
      <c r="HN18637" s="341"/>
    </row>
    <row r="18638" spans="220:222" x14ac:dyDescent="0.3">
      <c r="HL18638" s="341"/>
      <c r="HM18638" s="341"/>
      <c r="HN18638" s="341"/>
    </row>
    <row r="18639" spans="220:222" x14ac:dyDescent="0.3">
      <c r="HL18639" s="341"/>
      <c r="HM18639" s="341"/>
      <c r="HN18639" s="341"/>
    </row>
    <row r="18640" spans="220:222" x14ac:dyDescent="0.3">
      <c r="HL18640" s="341"/>
      <c r="HM18640" s="341"/>
      <c r="HN18640" s="341"/>
    </row>
    <row r="18641" spans="220:222" x14ac:dyDescent="0.3">
      <c r="HL18641" s="341"/>
      <c r="HM18641" s="341"/>
      <c r="HN18641" s="341"/>
    </row>
    <row r="18642" spans="220:222" x14ac:dyDescent="0.3">
      <c r="HL18642" s="341"/>
      <c r="HM18642" s="341"/>
      <c r="HN18642" s="341"/>
    </row>
    <row r="18643" spans="220:222" x14ac:dyDescent="0.3">
      <c r="HL18643" s="341"/>
      <c r="HM18643" s="341"/>
      <c r="HN18643" s="341"/>
    </row>
    <row r="18644" spans="220:222" x14ac:dyDescent="0.3">
      <c r="HL18644" s="341"/>
      <c r="HM18644" s="341"/>
      <c r="HN18644" s="341"/>
    </row>
    <row r="18645" spans="220:222" x14ac:dyDescent="0.3">
      <c r="HL18645" s="341"/>
      <c r="HM18645" s="341"/>
      <c r="HN18645" s="341"/>
    </row>
    <row r="18646" spans="220:222" x14ac:dyDescent="0.3">
      <c r="HL18646" s="341"/>
      <c r="HM18646" s="341"/>
      <c r="HN18646" s="341"/>
    </row>
    <row r="18647" spans="220:222" x14ac:dyDescent="0.3">
      <c r="HL18647" s="341"/>
      <c r="HM18647" s="341"/>
      <c r="HN18647" s="341"/>
    </row>
    <row r="18648" spans="220:222" x14ac:dyDescent="0.3">
      <c r="HL18648" s="341"/>
      <c r="HM18648" s="341"/>
      <c r="HN18648" s="341"/>
    </row>
    <row r="18649" spans="220:222" x14ac:dyDescent="0.3">
      <c r="HL18649" s="341"/>
      <c r="HM18649" s="341"/>
      <c r="HN18649" s="341"/>
    </row>
    <row r="18650" spans="220:222" x14ac:dyDescent="0.3">
      <c r="HL18650" s="341"/>
      <c r="HM18650" s="341"/>
      <c r="HN18650" s="341"/>
    </row>
    <row r="18651" spans="220:222" x14ac:dyDescent="0.3">
      <c r="HL18651" s="341"/>
      <c r="HM18651" s="341"/>
      <c r="HN18651" s="341"/>
    </row>
    <row r="18652" spans="220:222" x14ac:dyDescent="0.3">
      <c r="HL18652" s="341"/>
      <c r="HM18652" s="341"/>
      <c r="HN18652" s="341"/>
    </row>
    <row r="18653" spans="220:222" x14ac:dyDescent="0.3">
      <c r="HL18653" s="341"/>
      <c r="HM18653" s="341"/>
      <c r="HN18653" s="341"/>
    </row>
    <row r="18654" spans="220:222" x14ac:dyDescent="0.3">
      <c r="HL18654" s="341"/>
      <c r="HM18654" s="341"/>
      <c r="HN18654" s="341"/>
    </row>
    <row r="18655" spans="220:222" x14ac:dyDescent="0.3">
      <c r="HL18655" s="341"/>
      <c r="HM18655" s="341"/>
      <c r="HN18655" s="341"/>
    </row>
    <row r="18656" spans="220:222" x14ac:dyDescent="0.3">
      <c r="HL18656" s="341"/>
      <c r="HM18656" s="341"/>
      <c r="HN18656" s="341"/>
    </row>
    <row r="18657" spans="220:222" x14ac:dyDescent="0.3">
      <c r="HL18657" s="341"/>
      <c r="HM18657" s="341"/>
      <c r="HN18657" s="341"/>
    </row>
    <row r="18658" spans="220:222" x14ac:dyDescent="0.3">
      <c r="HL18658" s="341"/>
      <c r="HM18658" s="341"/>
      <c r="HN18658" s="341"/>
    </row>
    <row r="18659" spans="220:222" x14ac:dyDescent="0.3">
      <c r="HL18659" s="341"/>
      <c r="HM18659" s="341"/>
      <c r="HN18659" s="341"/>
    </row>
    <row r="18660" spans="220:222" x14ac:dyDescent="0.3">
      <c r="HL18660" s="341"/>
      <c r="HM18660" s="341"/>
      <c r="HN18660" s="341"/>
    </row>
    <row r="18661" spans="220:222" x14ac:dyDescent="0.3">
      <c r="HL18661" s="341"/>
      <c r="HM18661" s="341"/>
      <c r="HN18661" s="341"/>
    </row>
    <row r="18662" spans="220:222" x14ac:dyDescent="0.3">
      <c r="HL18662" s="341"/>
      <c r="HM18662" s="341"/>
      <c r="HN18662" s="341"/>
    </row>
    <row r="18663" spans="220:222" x14ac:dyDescent="0.3">
      <c r="HL18663" s="341"/>
      <c r="HM18663" s="341"/>
      <c r="HN18663" s="341"/>
    </row>
    <row r="18664" spans="220:222" x14ac:dyDescent="0.3">
      <c r="HL18664" s="341"/>
      <c r="HM18664" s="341"/>
      <c r="HN18664" s="341"/>
    </row>
    <row r="18665" spans="220:222" x14ac:dyDescent="0.3">
      <c r="HL18665" s="341"/>
      <c r="HM18665" s="341"/>
      <c r="HN18665" s="341"/>
    </row>
    <row r="18666" spans="220:222" x14ac:dyDescent="0.3">
      <c r="HL18666" s="341"/>
      <c r="HM18666" s="341"/>
      <c r="HN18666" s="341"/>
    </row>
    <row r="18667" spans="220:222" x14ac:dyDescent="0.3">
      <c r="HL18667" s="341"/>
      <c r="HM18667" s="341"/>
      <c r="HN18667" s="341"/>
    </row>
    <row r="18668" spans="220:222" x14ac:dyDescent="0.3">
      <c r="HL18668" s="341"/>
      <c r="HM18668" s="341"/>
      <c r="HN18668" s="341"/>
    </row>
    <row r="18669" spans="220:222" x14ac:dyDescent="0.3">
      <c r="HL18669" s="341"/>
      <c r="HM18669" s="341"/>
      <c r="HN18669" s="341"/>
    </row>
    <row r="18670" spans="220:222" x14ac:dyDescent="0.3">
      <c r="HL18670" s="341"/>
      <c r="HM18670" s="341"/>
      <c r="HN18670" s="341"/>
    </row>
    <row r="18671" spans="220:222" x14ac:dyDescent="0.3">
      <c r="HL18671" s="341"/>
      <c r="HM18671" s="341"/>
      <c r="HN18671" s="341"/>
    </row>
    <row r="18672" spans="220:222" x14ac:dyDescent="0.3">
      <c r="HL18672" s="341"/>
      <c r="HM18672" s="341"/>
      <c r="HN18672" s="341"/>
    </row>
    <row r="18673" spans="220:222" x14ac:dyDescent="0.3">
      <c r="HL18673" s="341"/>
      <c r="HM18673" s="341"/>
      <c r="HN18673" s="341"/>
    </row>
    <row r="18674" spans="220:222" x14ac:dyDescent="0.3">
      <c r="HL18674" s="341"/>
      <c r="HM18674" s="341"/>
      <c r="HN18674" s="341"/>
    </row>
    <row r="18675" spans="220:222" x14ac:dyDescent="0.3">
      <c r="HL18675" s="341"/>
      <c r="HM18675" s="341"/>
      <c r="HN18675" s="341"/>
    </row>
    <row r="18676" spans="220:222" x14ac:dyDescent="0.3">
      <c r="HL18676" s="341"/>
      <c r="HM18676" s="341"/>
      <c r="HN18676" s="341"/>
    </row>
    <row r="18677" spans="220:222" x14ac:dyDescent="0.3">
      <c r="HL18677" s="341"/>
      <c r="HM18677" s="341"/>
      <c r="HN18677" s="341"/>
    </row>
    <row r="18678" spans="220:222" x14ac:dyDescent="0.3">
      <c r="HL18678" s="341"/>
      <c r="HM18678" s="341"/>
      <c r="HN18678" s="341"/>
    </row>
    <row r="18679" spans="220:222" x14ac:dyDescent="0.3">
      <c r="HL18679" s="341"/>
      <c r="HM18679" s="341"/>
      <c r="HN18679" s="341"/>
    </row>
    <row r="18680" spans="220:222" x14ac:dyDescent="0.3">
      <c r="HL18680" s="341"/>
      <c r="HM18680" s="341"/>
      <c r="HN18680" s="341"/>
    </row>
    <row r="18681" spans="220:222" x14ac:dyDescent="0.3">
      <c r="HL18681" s="341"/>
      <c r="HM18681" s="341"/>
      <c r="HN18681" s="341"/>
    </row>
    <row r="18682" spans="220:222" x14ac:dyDescent="0.3">
      <c r="HL18682" s="341"/>
      <c r="HM18682" s="341"/>
      <c r="HN18682" s="341"/>
    </row>
    <row r="18683" spans="220:222" x14ac:dyDescent="0.3">
      <c r="HL18683" s="341"/>
      <c r="HM18683" s="341"/>
      <c r="HN18683" s="341"/>
    </row>
    <row r="18684" spans="220:222" x14ac:dyDescent="0.3">
      <c r="HL18684" s="341"/>
      <c r="HM18684" s="341"/>
      <c r="HN18684" s="341"/>
    </row>
    <row r="18685" spans="220:222" x14ac:dyDescent="0.3">
      <c r="HL18685" s="341"/>
      <c r="HM18685" s="341"/>
      <c r="HN18685" s="341"/>
    </row>
    <row r="18686" spans="220:222" x14ac:dyDescent="0.3">
      <c r="HL18686" s="341"/>
      <c r="HM18686" s="341"/>
      <c r="HN18686" s="341"/>
    </row>
    <row r="18687" spans="220:222" x14ac:dyDescent="0.3">
      <c r="HL18687" s="341"/>
      <c r="HM18687" s="341"/>
      <c r="HN18687" s="341"/>
    </row>
    <row r="18688" spans="220:222" x14ac:dyDescent="0.3">
      <c r="HL18688" s="341"/>
      <c r="HM18688" s="341"/>
      <c r="HN18688" s="341"/>
    </row>
    <row r="18689" spans="220:222" x14ac:dyDescent="0.3">
      <c r="HL18689" s="341"/>
      <c r="HM18689" s="341"/>
      <c r="HN18689" s="341"/>
    </row>
    <row r="18690" spans="220:222" x14ac:dyDescent="0.3">
      <c r="HL18690" s="341"/>
      <c r="HM18690" s="341"/>
      <c r="HN18690" s="341"/>
    </row>
    <row r="18691" spans="220:222" x14ac:dyDescent="0.3">
      <c r="HL18691" s="341"/>
      <c r="HM18691" s="341"/>
      <c r="HN18691" s="341"/>
    </row>
    <row r="18692" spans="220:222" x14ac:dyDescent="0.3">
      <c r="HL18692" s="341"/>
      <c r="HM18692" s="341"/>
      <c r="HN18692" s="341"/>
    </row>
    <row r="18693" spans="220:222" x14ac:dyDescent="0.3">
      <c r="HL18693" s="341"/>
      <c r="HM18693" s="341"/>
      <c r="HN18693" s="341"/>
    </row>
    <row r="18694" spans="220:222" x14ac:dyDescent="0.3">
      <c r="HL18694" s="341"/>
      <c r="HM18694" s="341"/>
      <c r="HN18694" s="341"/>
    </row>
    <row r="18695" spans="220:222" x14ac:dyDescent="0.3">
      <c r="HL18695" s="341"/>
      <c r="HM18695" s="341"/>
      <c r="HN18695" s="341"/>
    </row>
    <row r="18696" spans="220:222" x14ac:dyDescent="0.3">
      <c r="HL18696" s="341"/>
      <c r="HM18696" s="341"/>
      <c r="HN18696" s="341"/>
    </row>
    <row r="18697" spans="220:222" x14ac:dyDescent="0.3">
      <c r="HL18697" s="341"/>
      <c r="HM18697" s="341"/>
      <c r="HN18697" s="341"/>
    </row>
    <row r="18698" spans="220:222" x14ac:dyDescent="0.3">
      <c r="HL18698" s="341"/>
      <c r="HM18698" s="341"/>
      <c r="HN18698" s="341"/>
    </row>
    <row r="18699" spans="220:222" x14ac:dyDescent="0.3">
      <c r="HL18699" s="341"/>
      <c r="HM18699" s="341"/>
      <c r="HN18699" s="341"/>
    </row>
    <row r="18700" spans="220:222" x14ac:dyDescent="0.3">
      <c r="HL18700" s="341"/>
      <c r="HM18700" s="341"/>
      <c r="HN18700" s="341"/>
    </row>
    <row r="18701" spans="220:222" x14ac:dyDescent="0.3">
      <c r="HL18701" s="341"/>
      <c r="HM18701" s="341"/>
      <c r="HN18701" s="341"/>
    </row>
    <row r="18702" spans="220:222" x14ac:dyDescent="0.3">
      <c r="HL18702" s="341"/>
      <c r="HM18702" s="341"/>
      <c r="HN18702" s="341"/>
    </row>
    <row r="18703" spans="220:222" x14ac:dyDescent="0.3">
      <c r="HL18703" s="341"/>
      <c r="HM18703" s="341"/>
      <c r="HN18703" s="341"/>
    </row>
    <row r="18704" spans="220:222" x14ac:dyDescent="0.3">
      <c r="HL18704" s="341"/>
      <c r="HM18704" s="341"/>
      <c r="HN18704" s="341"/>
    </row>
    <row r="18705" spans="220:222" x14ac:dyDescent="0.3">
      <c r="HL18705" s="341"/>
      <c r="HM18705" s="341"/>
      <c r="HN18705" s="341"/>
    </row>
    <row r="18706" spans="220:222" x14ac:dyDescent="0.3">
      <c r="HL18706" s="341"/>
      <c r="HM18706" s="341"/>
      <c r="HN18706" s="341"/>
    </row>
    <row r="18707" spans="220:222" x14ac:dyDescent="0.3">
      <c r="HL18707" s="341"/>
      <c r="HM18707" s="341"/>
      <c r="HN18707" s="341"/>
    </row>
    <row r="18708" spans="220:222" x14ac:dyDescent="0.3">
      <c r="HL18708" s="341"/>
      <c r="HM18708" s="341"/>
      <c r="HN18708" s="341"/>
    </row>
    <row r="18709" spans="220:222" x14ac:dyDescent="0.3">
      <c r="HL18709" s="341"/>
      <c r="HM18709" s="341"/>
      <c r="HN18709" s="341"/>
    </row>
    <row r="18710" spans="220:222" x14ac:dyDescent="0.3">
      <c r="HL18710" s="341"/>
      <c r="HM18710" s="341"/>
      <c r="HN18710" s="341"/>
    </row>
    <row r="18711" spans="220:222" x14ac:dyDescent="0.3">
      <c r="HL18711" s="341"/>
      <c r="HM18711" s="341"/>
      <c r="HN18711" s="341"/>
    </row>
    <row r="18712" spans="220:222" x14ac:dyDescent="0.3">
      <c r="HL18712" s="341"/>
      <c r="HM18712" s="341"/>
      <c r="HN18712" s="341"/>
    </row>
    <row r="18713" spans="220:222" x14ac:dyDescent="0.3">
      <c r="HL18713" s="341"/>
      <c r="HM18713" s="341"/>
      <c r="HN18713" s="341"/>
    </row>
    <row r="18714" spans="220:222" x14ac:dyDescent="0.3">
      <c r="HL18714" s="341"/>
      <c r="HM18714" s="341"/>
      <c r="HN18714" s="341"/>
    </row>
    <row r="18715" spans="220:222" x14ac:dyDescent="0.3">
      <c r="HL18715" s="341"/>
      <c r="HM18715" s="341"/>
      <c r="HN18715" s="341"/>
    </row>
    <row r="18716" spans="220:222" x14ac:dyDescent="0.3">
      <c r="HL18716" s="341"/>
      <c r="HM18716" s="341"/>
      <c r="HN18716" s="341"/>
    </row>
    <row r="18717" spans="220:222" x14ac:dyDescent="0.3">
      <c r="HL18717" s="341"/>
      <c r="HM18717" s="341"/>
      <c r="HN18717" s="341"/>
    </row>
    <row r="18718" spans="220:222" x14ac:dyDescent="0.3">
      <c r="HL18718" s="341"/>
      <c r="HM18718" s="341"/>
      <c r="HN18718" s="341"/>
    </row>
    <row r="18719" spans="220:222" x14ac:dyDescent="0.3">
      <c r="HL18719" s="341"/>
      <c r="HM18719" s="341"/>
      <c r="HN18719" s="341"/>
    </row>
    <row r="18720" spans="220:222" x14ac:dyDescent="0.3">
      <c r="HL18720" s="341"/>
      <c r="HM18720" s="341"/>
      <c r="HN18720" s="341"/>
    </row>
    <row r="18721" spans="220:222" x14ac:dyDescent="0.3">
      <c r="HL18721" s="341"/>
      <c r="HM18721" s="341"/>
      <c r="HN18721" s="341"/>
    </row>
    <row r="18722" spans="220:222" x14ac:dyDescent="0.3">
      <c r="HL18722" s="341"/>
      <c r="HM18722" s="341"/>
      <c r="HN18722" s="341"/>
    </row>
    <row r="18723" spans="220:222" x14ac:dyDescent="0.3">
      <c r="HL18723" s="341"/>
      <c r="HM18723" s="341"/>
      <c r="HN18723" s="341"/>
    </row>
    <row r="18724" spans="220:222" x14ac:dyDescent="0.3">
      <c r="HL18724" s="341"/>
      <c r="HM18724" s="341"/>
      <c r="HN18724" s="341"/>
    </row>
    <row r="18725" spans="220:222" x14ac:dyDescent="0.3">
      <c r="HL18725" s="341"/>
      <c r="HM18725" s="341"/>
      <c r="HN18725" s="341"/>
    </row>
    <row r="18726" spans="220:222" x14ac:dyDescent="0.3">
      <c r="HL18726" s="341"/>
      <c r="HM18726" s="341"/>
      <c r="HN18726" s="341"/>
    </row>
    <row r="18727" spans="220:222" x14ac:dyDescent="0.3">
      <c r="HL18727" s="341"/>
      <c r="HM18727" s="341"/>
      <c r="HN18727" s="341"/>
    </row>
    <row r="18728" spans="220:222" x14ac:dyDescent="0.3">
      <c r="HL18728" s="341"/>
      <c r="HM18728" s="341"/>
      <c r="HN18728" s="341"/>
    </row>
    <row r="18729" spans="220:222" x14ac:dyDescent="0.3">
      <c r="HL18729" s="341"/>
      <c r="HM18729" s="341"/>
      <c r="HN18729" s="341"/>
    </row>
    <row r="18730" spans="220:222" x14ac:dyDescent="0.3">
      <c r="HL18730" s="341"/>
      <c r="HM18730" s="341"/>
      <c r="HN18730" s="341"/>
    </row>
    <row r="18731" spans="220:222" x14ac:dyDescent="0.3">
      <c r="HL18731" s="341"/>
      <c r="HM18731" s="341"/>
      <c r="HN18731" s="341"/>
    </row>
    <row r="18732" spans="220:222" x14ac:dyDescent="0.3">
      <c r="HL18732" s="341"/>
      <c r="HM18732" s="341"/>
      <c r="HN18732" s="341"/>
    </row>
    <row r="18733" spans="220:222" x14ac:dyDescent="0.3">
      <c r="HL18733" s="341"/>
      <c r="HM18733" s="341"/>
      <c r="HN18733" s="341"/>
    </row>
    <row r="18734" spans="220:222" x14ac:dyDescent="0.3">
      <c r="HL18734" s="341"/>
      <c r="HM18734" s="341"/>
      <c r="HN18734" s="341"/>
    </row>
    <row r="18735" spans="220:222" x14ac:dyDescent="0.3">
      <c r="HL18735" s="341"/>
      <c r="HM18735" s="341"/>
      <c r="HN18735" s="341"/>
    </row>
    <row r="18736" spans="220:222" x14ac:dyDescent="0.3">
      <c r="HL18736" s="341"/>
      <c r="HM18736" s="341"/>
      <c r="HN18736" s="341"/>
    </row>
    <row r="18737" spans="220:222" x14ac:dyDescent="0.3">
      <c r="HL18737" s="341"/>
      <c r="HM18737" s="341"/>
      <c r="HN18737" s="341"/>
    </row>
    <row r="18738" spans="220:222" x14ac:dyDescent="0.3">
      <c r="HL18738" s="341"/>
      <c r="HM18738" s="341"/>
      <c r="HN18738" s="341"/>
    </row>
    <row r="18739" spans="220:222" x14ac:dyDescent="0.3">
      <c r="HL18739" s="341"/>
      <c r="HM18739" s="341"/>
      <c r="HN18739" s="341"/>
    </row>
    <row r="18740" spans="220:222" x14ac:dyDescent="0.3">
      <c r="HL18740" s="341"/>
      <c r="HM18740" s="341"/>
      <c r="HN18740" s="341"/>
    </row>
    <row r="18741" spans="220:222" x14ac:dyDescent="0.3">
      <c r="HL18741" s="341"/>
      <c r="HM18741" s="341"/>
      <c r="HN18741" s="341"/>
    </row>
    <row r="18742" spans="220:222" x14ac:dyDescent="0.3">
      <c r="HL18742" s="341"/>
      <c r="HM18742" s="341"/>
      <c r="HN18742" s="341"/>
    </row>
    <row r="18743" spans="220:222" x14ac:dyDescent="0.3">
      <c r="HL18743" s="341"/>
      <c r="HM18743" s="341"/>
      <c r="HN18743" s="341"/>
    </row>
    <row r="18744" spans="220:222" x14ac:dyDescent="0.3">
      <c r="HL18744" s="341"/>
      <c r="HM18744" s="341"/>
      <c r="HN18744" s="341"/>
    </row>
    <row r="18745" spans="220:222" x14ac:dyDescent="0.3">
      <c r="HL18745" s="341"/>
      <c r="HM18745" s="341"/>
      <c r="HN18745" s="341"/>
    </row>
    <row r="18746" spans="220:222" x14ac:dyDescent="0.3">
      <c r="HL18746" s="341"/>
      <c r="HM18746" s="341"/>
      <c r="HN18746" s="341"/>
    </row>
    <row r="18747" spans="220:222" x14ac:dyDescent="0.3">
      <c r="HL18747" s="341"/>
      <c r="HM18747" s="341"/>
      <c r="HN18747" s="341"/>
    </row>
    <row r="18748" spans="220:222" x14ac:dyDescent="0.3">
      <c r="HL18748" s="341"/>
      <c r="HM18748" s="341"/>
      <c r="HN18748" s="341"/>
    </row>
    <row r="18749" spans="220:222" x14ac:dyDescent="0.3">
      <c r="HL18749" s="341"/>
      <c r="HM18749" s="341"/>
      <c r="HN18749" s="341"/>
    </row>
    <row r="18750" spans="220:222" x14ac:dyDescent="0.3">
      <c r="HL18750" s="341"/>
      <c r="HM18750" s="341"/>
      <c r="HN18750" s="341"/>
    </row>
    <row r="18751" spans="220:222" x14ac:dyDescent="0.3">
      <c r="HL18751" s="341"/>
      <c r="HM18751" s="341"/>
      <c r="HN18751" s="341"/>
    </row>
    <row r="18752" spans="220:222" x14ac:dyDescent="0.3">
      <c r="HL18752" s="341"/>
      <c r="HM18752" s="341"/>
      <c r="HN18752" s="341"/>
    </row>
    <row r="18753" spans="220:222" x14ac:dyDescent="0.3">
      <c r="HL18753" s="341"/>
      <c r="HM18753" s="341"/>
      <c r="HN18753" s="341"/>
    </row>
    <row r="18754" spans="220:222" x14ac:dyDescent="0.3">
      <c r="HL18754" s="341"/>
      <c r="HM18754" s="341"/>
      <c r="HN18754" s="341"/>
    </row>
    <row r="18755" spans="220:222" x14ac:dyDescent="0.3">
      <c r="HL18755" s="341"/>
      <c r="HM18755" s="341"/>
      <c r="HN18755" s="341"/>
    </row>
    <row r="18756" spans="220:222" x14ac:dyDescent="0.3">
      <c r="HL18756" s="341"/>
      <c r="HM18756" s="341"/>
      <c r="HN18756" s="341"/>
    </row>
    <row r="18757" spans="220:222" x14ac:dyDescent="0.3">
      <c r="HL18757" s="341"/>
      <c r="HM18757" s="341"/>
      <c r="HN18757" s="341"/>
    </row>
    <row r="18758" spans="220:222" x14ac:dyDescent="0.3">
      <c r="HL18758" s="341"/>
      <c r="HM18758" s="341"/>
      <c r="HN18758" s="341"/>
    </row>
    <row r="18759" spans="220:222" x14ac:dyDescent="0.3">
      <c r="HL18759" s="341"/>
      <c r="HM18759" s="341"/>
      <c r="HN18759" s="341"/>
    </row>
    <row r="18760" spans="220:222" x14ac:dyDescent="0.3">
      <c r="HL18760" s="341"/>
      <c r="HM18760" s="341"/>
      <c r="HN18760" s="341"/>
    </row>
    <row r="18761" spans="220:222" x14ac:dyDescent="0.3">
      <c r="HL18761" s="341"/>
      <c r="HM18761" s="341"/>
      <c r="HN18761" s="341"/>
    </row>
    <row r="18762" spans="220:222" x14ac:dyDescent="0.3">
      <c r="HL18762" s="341"/>
      <c r="HM18762" s="341"/>
      <c r="HN18762" s="341"/>
    </row>
    <row r="18763" spans="220:222" x14ac:dyDescent="0.3">
      <c r="HL18763" s="341"/>
      <c r="HM18763" s="341"/>
      <c r="HN18763" s="341"/>
    </row>
    <row r="18764" spans="220:222" x14ac:dyDescent="0.3">
      <c r="HL18764" s="341"/>
      <c r="HM18764" s="341"/>
      <c r="HN18764" s="341"/>
    </row>
    <row r="18765" spans="220:222" x14ac:dyDescent="0.3">
      <c r="HL18765" s="341"/>
      <c r="HM18765" s="341"/>
      <c r="HN18765" s="341"/>
    </row>
    <row r="18766" spans="220:222" x14ac:dyDescent="0.3">
      <c r="HL18766" s="341"/>
      <c r="HM18766" s="341"/>
      <c r="HN18766" s="341"/>
    </row>
    <row r="18767" spans="220:222" x14ac:dyDescent="0.3">
      <c r="HL18767" s="341"/>
      <c r="HM18767" s="341"/>
      <c r="HN18767" s="341"/>
    </row>
    <row r="18768" spans="220:222" x14ac:dyDescent="0.3">
      <c r="HL18768" s="341"/>
      <c r="HM18768" s="341"/>
      <c r="HN18768" s="341"/>
    </row>
    <row r="18769" spans="220:222" x14ac:dyDescent="0.3">
      <c r="HL18769" s="341"/>
      <c r="HM18769" s="341"/>
      <c r="HN18769" s="341"/>
    </row>
    <row r="18770" spans="220:222" x14ac:dyDescent="0.3">
      <c r="HL18770" s="341"/>
      <c r="HM18770" s="341"/>
      <c r="HN18770" s="341"/>
    </row>
    <row r="18771" spans="220:222" x14ac:dyDescent="0.3">
      <c r="HL18771" s="341"/>
      <c r="HM18771" s="341"/>
      <c r="HN18771" s="341"/>
    </row>
    <row r="18772" spans="220:222" x14ac:dyDescent="0.3">
      <c r="HL18772" s="341"/>
      <c r="HM18772" s="341"/>
      <c r="HN18772" s="341"/>
    </row>
    <row r="18773" spans="220:222" x14ac:dyDescent="0.3">
      <c r="HL18773" s="341"/>
      <c r="HM18773" s="341"/>
      <c r="HN18773" s="341"/>
    </row>
    <row r="18774" spans="220:222" x14ac:dyDescent="0.3">
      <c r="HL18774" s="341"/>
      <c r="HM18774" s="341"/>
      <c r="HN18774" s="341"/>
    </row>
    <row r="18775" spans="220:222" x14ac:dyDescent="0.3">
      <c r="HL18775" s="341"/>
      <c r="HM18775" s="341"/>
      <c r="HN18775" s="341"/>
    </row>
    <row r="18776" spans="220:222" x14ac:dyDescent="0.3">
      <c r="HL18776" s="341"/>
      <c r="HM18776" s="341"/>
      <c r="HN18776" s="341"/>
    </row>
    <row r="18777" spans="220:222" x14ac:dyDescent="0.3">
      <c r="HL18777" s="341"/>
      <c r="HM18777" s="341"/>
      <c r="HN18777" s="341"/>
    </row>
    <row r="18778" spans="220:222" x14ac:dyDescent="0.3">
      <c r="HL18778" s="341"/>
      <c r="HM18778" s="341"/>
      <c r="HN18778" s="341"/>
    </row>
    <row r="18779" spans="220:222" x14ac:dyDescent="0.3">
      <c r="HL18779" s="341"/>
      <c r="HM18779" s="341"/>
      <c r="HN18779" s="341"/>
    </row>
    <row r="18780" spans="220:222" x14ac:dyDescent="0.3">
      <c r="HL18780" s="341"/>
      <c r="HM18780" s="341"/>
      <c r="HN18780" s="341"/>
    </row>
    <row r="18781" spans="220:222" x14ac:dyDescent="0.3">
      <c r="HL18781" s="341"/>
      <c r="HM18781" s="341"/>
      <c r="HN18781" s="341"/>
    </row>
    <row r="18782" spans="220:222" x14ac:dyDescent="0.3">
      <c r="HL18782" s="341"/>
      <c r="HM18782" s="341"/>
      <c r="HN18782" s="341"/>
    </row>
    <row r="18783" spans="220:222" x14ac:dyDescent="0.3">
      <c r="HL18783" s="341"/>
      <c r="HM18783" s="341"/>
      <c r="HN18783" s="341"/>
    </row>
    <row r="18784" spans="220:222" x14ac:dyDescent="0.3">
      <c r="HL18784" s="341"/>
      <c r="HM18784" s="341"/>
      <c r="HN18784" s="341"/>
    </row>
    <row r="18785" spans="220:222" x14ac:dyDescent="0.3">
      <c r="HL18785" s="341"/>
      <c r="HM18785" s="341"/>
      <c r="HN18785" s="341"/>
    </row>
    <row r="18786" spans="220:222" x14ac:dyDescent="0.3">
      <c r="HL18786" s="341"/>
      <c r="HM18786" s="341"/>
      <c r="HN18786" s="341"/>
    </row>
    <row r="18787" spans="220:222" x14ac:dyDescent="0.3">
      <c r="HL18787" s="341"/>
      <c r="HM18787" s="341"/>
      <c r="HN18787" s="341"/>
    </row>
    <row r="18788" spans="220:222" x14ac:dyDescent="0.3">
      <c r="HL18788" s="341"/>
      <c r="HM18788" s="341"/>
      <c r="HN18788" s="341"/>
    </row>
    <row r="18789" spans="220:222" x14ac:dyDescent="0.3">
      <c r="HL18789" s="341"/>
      <c r="HM18789" s="341"/>
      <c r="HN18789" s="341"/>
    </row>
    <row r="18790" spans="220:222" x14ac:dyDescent="0.3">
      <c r="HL18790" s="341"/>
      <c r="HM18790" s="341"/>
      <c r="HN18790" s="341"/>
    </row>
    <row r="18791" spans="220:222" x14ac:dyDescent="0.3">
      <c r="HL18791" s="341"/>
      <c r="HM18791" s="341"/>
      <c r="HN18791" s="341"/>
    </row>
    <row r="18792" spans="220:222" x14ac:dyDescent="0.3">
      <c r="HL18792" s="341"/>
      <c r="HM18792" s="341"/>
      <c r="HN18792" s="341"/>
    </row>
    <row r="18793" spans="220:222" x14ac:dyDescent="0.3">
      <c r="HL18793" s="341"/>
      <c r="HM18793" s="341"/>
      <c r="HN18793" s="341"/>
    </row>
    <row r="18794" spans="220:222" x14ac:dyDescent="0.3">
      <c r="HL18794" s="341"/>
      <c r="HM18794" s="341"/>
      <c r="HN18794" s="341"/>
    </row>
    <row r="18795" spans="220:222" x14ac:dyDescent="0.3">
      <c r="HL18795" s="341"/>
      <c r="HM18795" s="341"/>
      <c r="HN18795" s="341"/>
    </row>
    <row r="18796" spans="220:222" x14ac:dyDescent="0.3">
      <c r="HL18796" s="341"/>
      <c r="HM18796" s="341"/>
      <c r="HN18796" s="341"/>
    </row>
    <row r="18797" spans="220:222" x14ac:dyDescent="0.3">
      <c r="HL18797" s="341"/>
      <c r="HM18797" s="341"/>
      <c r="HN18797" s="341"/>
    </row>
    <row r="18798" spans="220:222" x14ac:dyDescent="0.3">
      <c r="HL18798" s="341"/>
      <c r="HM18798" s="341"/>
      <c r="HN18798" s="341"/>
    </row>
    <row r="18799" spans="220:222" x14ac:dyDescent="0.3">
      <c r="HL18799" s="341"/>
      <c r="HM18799" s="341"/>
      <c r="HN18799" s="341"/>
    </row>
    <row r="18800" spans="220:222" x14ac:dyDescent="0.3">
      <c r="HL18800" s="341"/>
      <c r="HM18800" s="341"/>
      <c r="HN18800" s="341"/>
    </row>
    <row r="18801" spans="220:222" x14ac:dyDescent="0.3">
      <c r="HL18801" s="341"/>
      <c r="HM18801" s="341"/>
      <c r="HN18801" s="341"/>
    </row>
    <row r="18802" spans="220:222" x14ac:dyDescent="0.3">
      <c r="HL18802" s="341"/>
      <c r="HM18802" s="341"/>
      <c r="HN18802" s="341"/>
    </row>
    <row r="18803" spans="220:222" x14ac:dyDescent="0.3">
      <c r="HL18803" s="341"/>
      <c r="HM18803" s="341"/>
      <c r="HN18803" s="341"/>
    </row>
    <row r="18804" spans="220:222" x14ac:dyDescent="0.3">
      <c r="HL18804" s="341"/>
      <c r="HM18804" s="341"/>
      <c r="HN18804" s="341"/>
    </row>
    <row r="18805" spans="220:222" x14ac:dyDescent="0.3">
      <c r="HL18805" s="341"/>
      <c r="HM18805" s="341"/>
      <c r="HN18805" s="341"/>
    </row>
    <row r="18806" spans="220:222" x14ac:dyDescent="0.3">
      <c r="HL18806" s="341"/>
      <c r="HM18806" s="341"/>
      <c r="HN18806" s="341"/>
    </row>
    <row r="18807" spans="220:222" x14ac:dyDescent="0.3">
      <c r="HL18807" s="341"/>
      <c r="HM18807" s="341"/>
      <c r="HN18807" s="341"/>
    </row>
    <row r="18808" spans="220:222" x14ac:dyDescent="0.3">
      <c r="HL18808" s="341"/>
      <c r="HM18808" s="341"/>
      <c r="HN18808" s="341"/>
    </row>
    <row r="18809" spans="220:222" x14ac:dyDescent="0.3">
      <c r="HL18809" s="341"/>
      <c r="HM18809" s="341"/>
      <c r="HN18809" s="341"/>
    </row>
    <row r="18810" spans="220:222" x14ac:dyDescent="0.3">
      <c r="HL18810" s="341"/>
      <c r="HM18810" s="341"/>
      <c r="HN18810" s="341"/>
    </row>
    <row r="18811" spans="220:222" x14ac:dyDescent="0.3">
      <c r="HL18811" s="341"/>
      <c r="HM18811" s="341"/>
      <c r="HN18811" s="341"/>
    </row>
    <row r="18812" spans="220:222" x14ac:dyDescent="0.3">
      <c r="HL18812" s="341"/>
      <c r="HM18812" s="341"/>
      <c r="HN18812" s="341"/>
    </row>
    <row r="18813" spans="220:222" x14ac:dyDescent="0.3">
      <c r="HL18813" s="341"/>
      <c r="HM18813" s="341"/>
      <c r="HN18813" s="341"/>
    </row>
    <row r="18814" spans="220:222" x14ac:dyDescent="0.3">
      <c r="HL18814" s="341"/>
      <c r="HM18814" s="341"/>
      <c r="HN18814" s="341"/>
    </row>
    <row r="18815" spans="220:222" x14ac:dyDescent="0.3">
      <c r="HL18815" s="341"/>
      <c r="HM18815" s="341"/>
      <c r="HN18815" s="341"/>
    </row>
    <row r="18816" spans="220:222" x14ac:dyDescent="0.3">
      <c r="HL18816" s="341"/>
      <c r="HM18816" s="341"/>
      <c r="HN18816" s="341"/>
    </row>
    <row r="18817" spans="220:222" x14ac:dyDescent="0.3">
      <c r="HL18817" s="341"/>
      <c r="HM18817" s="341"/>
      <c r="HN18817" s="341"/>
    </row>
    <row r="18818" spans="220:222" x14ac:dyDescent="0.3">
      <c r="HL18818" s="341"/>
      <c r="HM18818" s="341"/>
      <c r="HN18818" s="341"/>
    </row>
    <row r="18819" spans="220:222" x14ac:dyDescent="0.3">
      <c r="HL18819" s="341"/>
      <c r="HM18819" s="341"/>
      <c r="HN18819" s="341"/>
    </row>
    <row r="18820" spans="220:222" x14ac:dyDescent="0.3">
      <c r="HL18820" s="341"/>
      <c r="HM18820" s="341"/>
      <c r="HN18820" s="341"/>
    </row>
    <row r="18821" spans="220:222" x14ac:dyDescent="0.3">
      <c r="HL18821" s="341"/>
      <c r="HM18821" s="341"/>
      <c r="HN18821" s="341"/>
    </row>
    <row r="18822" spans="220:222" x14ac:dyDescent="0.3">
      <c r="HL18822" s="341"/>
      <c r="HM18822" s="341"/>
      <c r="HN18822" s="341"/>
    </row>
    <row r="18823" spans="220:222" x14ac:dyDescent="0.3">
      <c r="HL18823" s="341"/>
      <c r="HM18823" s="341"/>
      <c r="HN18823" s="341"/>
    </row>
    <row r="18824" spans="220:222" x14ac:dyDescent="0.3">
      <c r="HL18824" s="341"/>
      <c r="HM18824" s="341"/>
      <c r="HN18824" s="341"/>
    </row>
    <row r="18825" spans="220:222" x14ac:dyDescent="0.3">
      <c r="HL18825" s="341"/>
      <c r="HM18825" s="341"/>
      <c r="HN18825" s="341"/>
    </row>
    <row r="18826" spans="220:222" x14ac:dyDescent="0.3">
      <c r="HL18826" s="341"/>
      <c r="HM18826" s="341"/>
      <c r="HN18826" s="341"/>
    </row>
    <row r="18827" spans="220:222" x14ac:dyDescent="0.3">
      <c r="HL18827" s="341"/>
      <c r="HM18827" s="341"/>
      <c r="HN18827" s="341"/>
    </row>
    <row r="18828" spans="220:222" x14ac:dyDescent="0.3">
      <c r="HL18828" s="341"/>
      <c r="HM18828" s="341"/>
      <c r="HN18828" s="341"/>
    </row>
    <row r="18829" spans="220:222" x14ac:dyDescent="0.3">
      <c r="HL18829" s="341"/>
      <c r="HM18829" s="341"/>
      <c r="HN18829" s="341"/>
    </row>
    <row r="18830" spans="220:222" x14ac:dyDescent="0.3">
      <c r="HL18830" s="341"/>
      <c r="HM18830" s="341"/>
      <c r="HN18830" s="341"/>
    </row>
    <row r="18831" spans="220:222" x14ac:dyDescent="0.3">
      <c r="HL18831" s="341"/>
      <c r="HM18831" s="341"/>
      <c r="HN18831" s="341"/>
    </row>
    <row r="18832" spans="220:222" x14ac:dyDescent="0.3">
      <c r="HL18832" s="341"/>
      <c r="HM18832" s="341"/>
      <c r="HN18832" s="341"/>
    </row>
    <row r="18833" spans="220:222" x14ac:dyDescent="0.3">
      <c r="HL18833" s="341"/>
      <c r="HM18833" s="341"/>
      <c r="HN18833" s="341"/>
    </row>
    <row r="18834" spans="220:222" x14ac:dyDescent="0.3">
      <c r="HL18834" s="341"/>
      <c r="HM18834" s="341"/>
      <c r="HN18834" s="341"/>
    </row>
    <row r="18835" spans="220:222" x14ac:dyDescent="0.3">
      <c r="HL18835" s="341"/>
      <c r="HM18835" s="341"/>
      <c r="HN18835" s="341"/>
    </row>
    <row r="18836" spans="220:222" x14ac:dyDescent="0.3">
      <c r="HL18836" s="341"/>
      <c r="HM18836" s="341"/>
      <c r="HN18836" s="341"/>
    </row>
    <row r="18837" spans="220:222" x14ac:dyDescent="0.3">
      <c r="HL18837" s="341"/>
      <c r="HM18837" s="341"/>
      <c r="HN18837" s="341"/>
    </row>
    <row r="18838" spans="220:222" x14ac:dyDescent="0.3">
      <c r="HL18838" s="341"/>
      <c r="HM18838" s="341"/>
      <c r="HN18838" s="341"/>
    </row>
    <row r="18839" spans="220:222" x14ac:dyDescent="0.3">
      <c r="HL18839" s="341"/>
      <c r="HM18839" s="341"/>
      <c r="HN18839" s="341"/>
    </row>
    <row r="18840" spans="220:222" x14ac:dyDescent="0.3">
      <c r="HL18840" s="341"/>
      <c r="HM18840" s="341"/>
      <c r="HN18840" s="341"/>
    </row>
    <row r="18841" spans="220:222" x14ac:dyDescent="0.3">
      <c r="HL18841" s="341"/>
      <c r="HM18841" s="341"/>
      <c r="HN18841" s="341"/>
    </row>
    <row r="18842" spans="220:222" x14ac:dyDescent="0.3">
      <c r="HL18842" s="341"/>
      <c r="HM18842" s="341"/>
      <c r="HN18842" s="341"/>
    </row>
    <row r="18843" spans="220:222" x14ac:dyDescent="0.3">
      <c r="HL18843" s="341"/>
      <c r="HM18843" s="341"/>
      <c r="HN18843" s="341"/>
    </row>
    <row r="18844" spans="220:222" x14ac:dyDescent="0.3">
      <c r="HL18844" s="341"/>
      <c r="HM18844" s="341"/>
      <c r="HN18844" s="341"/>
    </row>
    <row r="18845" spans="220:222" x14ac:dyDescent="0.3">
      <c r="HL18845" s="341"/>
      <c r="HM18845" s="341"/>
      <c r="HN18845" s="341"/>
    </row>
    <row r="18846" spans="220:222" x14ac:dyDescent="0.3">
      <c r="HL18846" s="341"/>
      <c r="HM18846" s="341"/>
      <c r="HN18846" s="341"/>
    </row>
    <row r="18847" spans="220:222" x14ac:dyDescent="0.3">
      <c r="HL18847" s="341"/>
      <c r="HM18847" s="341"/>
      <c r="HN18847" s="341"/>
    </row>
    <row r="18848" spans="220:222" x14ac:dyDescent="0.3">
      <c r="HL18848" s="341"/>
      <c r="HM18848" s="341"/>
      <c r="HN18848" s="341"/>
    </row>
    <row r="18849" spans="220:222" x14ac:dyDescent="0.3">
      <c r="HL18849" s="341"/>
      <c r="HM18849" s="341"/>
      <c r="HN18849" s="341"/>
    </row>
    <row r="18850" spans="220:222" x14ac:dyDescent="0.3">
      <c r="HL18850" s="341"/>
      <c r="HM18850" s="341"/>
      <c r="HN18850" s="341"/>
    </row>
    <row r="18851" spans="220:222" x14ac:dyDescent="0.3">
      <c r="HL18851" s="341"/>
      <c r="HM18851" s="341"/>
      <c r="HN18851" s="341"/>
    </row>
    <row r="18852" spans="220:222" x14ac:dyDescent="0.3">
      <c r="HL18852" s="341"/>
      <c r="HM18852" s="341"/>
      <c r="HN18852" s="341"/>
    </row>
    <row r="18853" spans="220:222" x14ac:dyDescent="0.3">
      <c r="HL18853" s="341"/>
      <c r="HM18853" s="341"/>
      <c r="HN18853" s="341"/>
    </row>
    <row r="18854" spans="220:222" x14ac:dyDescent="0.3">
      <c r="HL18854" s="341"/>
      <c r="HM18854" s="341"/>
      <c r="HN18854" s="341"/>
    </row>
    <row r="18855" spans="220:222" x14ac:dyDescent="0.3">
      <c r="HL18855" s="341"/>
      <c r="HM18855" s="341"/>
      <c r="HN18855" s="341"/>
    </row>
    <row r="18856" spans="220:222" x14ac:dyDescent="0.3">
      <c r="HL18856" s="341"/>
      <c r="HM18856" s="341"/>
      <c r="HN18856" s="341"/>
    </row>
    <row r="18857" spans="220:222" x14ac:dyDescent="0.3">
      <c r="HL18857" s="341"/>
      <c r="HM18857" s="341"/>
      <c r="HN18857" s="341"/>
    </row>
    <row r="18858" spans="220:222" x14ac:dyDescent="0.3">
      <c r="HL18858" s="341"/>
      <c r="HM18858" s="341"/>
      <c r="HN18858" s="341"/>
    </row>
    <row r="18859" spans="220:222" x14ac:dyDescent="0.3">
      <c r="HL18859" s="341"/>
      <c r="HM18859" s="341"/>
      <c r="HN18859" s="341"/>
    </row>
    <row r="18860" spans="220:222" x14ac:dyDescent="0.3">
      <c r="HL18860" s="341"/>
      <c r="HM18860" s="341"/>
      <c r="HN18860" s="341"/>
    </row>
    <row r="18861" spans="220:222" x14ac:dyDescent="0.3">
      <c r="HL18861" s="341"/>
      <c r="HM18861" s="341"/>
      <c r="HN18861" s="341"/>
    </row>
    <row r="18862" spans="220:222" x14ac:dyDescent="0.3">
      <c r="HL18862" s="341"/>
      <c r="HM18862" s="341"/>
      <c r="HN18862" s="341"/>
    </row>
    <row r="18863" spans="220:222" x14ac:dyDescent="0.3">
      <c r="HL18863" s="341"/>
      <c r="HM18863" s="341"/>
      <c r="HN18863" s="341"/>
    </row>
    <row r="18864" spans="220:222" x14ac:dyDescent="0.3">
      <c r="HL18864" s="341"/>
      <c r="HM18864" s="341"/>
      <c r="HN18864" s="341"/>
    </row>
    <row r="18865" spans="220:222" x14ac:dyDescent="0.3">
      <c r="HL18865" s="341"/>
      <c r="HM18865" s="341"/>
      <c r="HN18865" s="341"/>
    </row>
    <row r="18866" spans="220:222" x14ac:dyDescent="0.3">
      <c r="HL18866" s="341"/>
      <c r="HM18866" s="341"/>
      <c r="HN18866" s="341"/>
    </row>
    <row r="18867" spans="220:222" x14ac:dyDescent="0.3">
      <c r="HL18867" s="341"/>
      <c r="HM18867" s="341"/>
      <c r="HN18867" s="341"/>
    </row>
    <row r="18868" spans="220:222" x14ac:dyDescent="0.3">
      <c r="HL18868" s="341"/>
      <c r="HM18868" s="341"/>
      <c r="HN18868" s="341"/>
    </row>
    <row r="18869" spans="220:222" x14ac:dyDescent="0.3">
      <c r="HL18869" s="341"/>
      <c r="HM18869" s="341"/>
      <c r="HN18869" s="341"/>
    </row>
    <row r="18870" spans="220:222" x14ac:dyDescent="0.3">
      <c r="HL18870" s="341"/>
      <c r="HM18870" s="341"/>
      <c r="HN18870" s="341"/>
    </row>
    <row r="18871" spans="220:222" x14ac:dyDescent="0.3">
      <c r="HL18871" s="341"/>
      <c r="HM18871" s="341"/>
      <c r="HN18871" s="341"/>
    </row>
    <row r="18872" spans="220:222" x14ac:dyDescent="0.3">
      <c r="HL18872" s="341"/>
      <c r="HM18872" s="341"/>
      <c r="HN18872" s="341"/>
    </row>
    <row r="18873" spans="220:222" x14ac:dyDescent="0.3">
      <c r="HL18873" s="341"/>
      <c r="HM18873" s="341"/>
      <c r="HN18873" s="341"/>
    </row>
    <row r="18874" spans="220:222" x14ac:dyDescent="0.3">
      <c r="HL18874" s="341"/>
      <c r="HM18874" s="341"/>
      <c r="HN18874" s="341"/>
    </row>
    <row r="18875" spans="220:222" x14ac:dyDescent="0.3">
      <c r="HL18875" s="341"/>
      <c r="HM18875" s="341"/>
      <c r="HN18875" s="341"/>
    </row>
    <row r="18876" spans="220:222" x14ac:dyDescent="0.3">
      <c r="HL18876" s="341"/>
      <c r="HM18876" s="341"/>
      <c r="HN18876" s="341"/>
    </row>
    <row r="18877" spans="220:222" x14ac:dyDescent="0.3">
      <c r="HL18877" s="341"/>
      <c r="HM18877" s="341"/>
      <c r="HN18877" s="341"/>
    </row>
    <row r="18878" spans="220:222" x14ac:dyDescent="0.3">
      <c r="HL18878" s="341"/>
      <c r="HM18878" s="341"/>
      <c r="HN18878" s="341"/>
    </row>
    <row r="18879" spans="220:222" x14ac:dyDescent="0.3">
      <c r="HL18879" s="341"/>
      <c r="HM18879" s="341"/>
      <c r="HN18879" s="341"/>
    </row>
    <row r="18880" spans="220:222" x14ac:dyDescent="0.3">
      <c r="HL18880" s="341"/>
      <c r="HM18880" s="341"/>
      <c r="HN18880" s="341"/>
    </row>
    <row r="18881" spans="220:222" x14ac:dyDescent="0.3">
      <c r="HL18881" s="341"/>
      <c r="HM18881" s="341"/>
      <c r="HN18881" s="341"/>
    </row>
    <row r="18882" spans="220:222" x14ac:dyDescent="0.3">
      <c r="HL18882" s="341"/>
      <c r="HM18882" s="341"/>
      <c r="HN18882" s="341"/>
    </row>
    <row r="18883" spans="220:222" x14ac:dyDescent="0.3">
      <c r="HL18883" s="341"/>
      <c r="HM18883" s="341"/>
      <c r="HN18883" s="341"/>
    </row>
    <row r="18884" spans="220:222" x14ac:dyDescent="0.3">
      <c r="HL18884" s="341"/>
      <c r="HM18884" s="341"/>
      <c r="HN18884" s="341"/>
    </row>
    <row r="18885" spans="220:222" x14ac:dyDescent="0.3">
      <c r="HL18885" s="341"/>
      <c r="HM18885" s="341"/>
      <c r="HN18885" s="341"/>
    </row>
    <row r="18886" spans="220:222" x14ac:dyDescent="0.3">
      <c r="HL18886" s="341"/>
      <c r="HM18886" s="341"/>
      <c r="HN18886" s="341"/>
    </row>
    <row r="18887" spans="220:222" x14ac:dyDescent="0.3">
      <c r="HL18887" s="341"/>
      <c r="HM18887" s="341"/>
      <c r="HN18887" s="341"/>
    </row>
    <row r="18888" spans="220:222" x14ac:dyDescent="0.3">
      <c r="HL18888" s="341"/>
      <c r="HM18888" s="341"/>
      <c r="HN18888" s="341"/>
    </row>
    <row r="18889" spans="220:222" x14ac:dyDescent="0.3">
      <c r="HL18889" s="341"/>
      <c r="HM18889" s="341"/>
      <c r="HN18889" s="341"/>
    </row>
    <row r="18890" spans="220:222" x14ac:dyDescent="0.3">
      <c r="HL18890" s="341"/>
      <c r="HM18890" s="341"/>
      <c r="HN18890" s="341"/>
    </row>
    <row r="18891" spans="220:222" x14ac:dyDescent="0.3">
      <c r="HL18891" s="341"/>
      <c r="HM18891" s="341"/>
      <c r="HN18891" s="341"/>
    </row>
    <row r="18892" spans="220:222" x14ac:dyDescent="0.3">
      <c r="HL18892" s="341"/>
      <c r="HM18892" s="341"/>
      <c r="HN18892" s="341"/>
    </row>
    <row r="18893" spans="220:222" x14ac:dyDescent="0.3">
      <c r="HL18893" s="341"/>
      <c r="HM18893" s="341"/>
      <c r="HN18893" s="341"/>
    </row>
    <row r="18894" spans="220:222" x14ac:dyDescent="0.3">
      <c r="HL18894" s="341"/>
      <c r="HM18894" s="341"/>
      <c r="HN18894" s="341"/>
    </row>
    <row r="18895" spans="220:222" x14ac:dyDescent="0.3">
      <c r="HL18895" s="341"/>
      <c r="HM18895" s="341"/>
      <c r="HN18895" s="341"/>
    </row>
    <row r="18896" spans="220:222" x14ac:dyDescent="0.3">
      <c r="HL18896" s="341"/>
      <c r="HM18896" s="341"/>
      <c r="HN18896" s="341"/>
    </row>
    <row r="18897" spans="220:222" x14ac:dyDescent="0.3">
      <c r="HL18897" s="341"/>
      <c r="HM18897" s="341"/>
      <c r="HN18897" s="341"/>
    </row>
    <row r="18898" spans="220:222" x14ac:dyDescent="0.3">
      <c r="HL18898" s="341"/>
      <c r="HM18898" s="341"/>
      <c r="HN18898" s="341"/>
    </row>
    <row r="18899" spans="220:222" x14ac:dyDescent="0.3">
      <c r="HL18899" s="341"/>
      <c r="HM18899" s="341"/>
      <c r="HN18899" s="341"/>
    </row>
    <row r="18900" spans="220:222" x14ac:dyDescent="0.3">
      <c r="HL18900" s="341"/>
      <c r="HM18900" s="341"/>
      <c r="HN18900" s="341"/>
    </row>
    <row r="18901" spans="220:222" x14ac:dyDescent="0.3">
      <c r="HL18901" s="341"/>
      <c r="HM18901" s="341"/>
      <c r="HN18901" s="341"/>
    </row>
    <row r="18902" spans="220:222" x14ac:dyDescent="0.3">
      <c r="HL18902" s="341"/>
      <c r="HM18902" s="341"/>
      <c r="HN18902" s="341"/>
    </row>
    <row r="18903" spans="220:222" x14ac:dyDescent="0.3">
      <c r="HL18903" s="341"/>
      <c r="HM18903" s="341"/>
      <c r="HN18903" s="341"/>
    </row>
    <row r="18904" spans="220:222" x14ac:dyDescent="0.3">
      <c r="HL18904" s="341"/>
      <c r="HM18904" s="341"/>
      <c r="HN18904" s="341"/>
    </row>
    <row r="18905" spans="220:222" x14ac:dyDescent="0.3">
      <c r="HL18905" s="341"/>
      <c r="HM18905" s="341"/>
      <c r="HN18905" s="341"/>
    </row>
    <row r="18906" spans="220:222" x14ac:dyDescent="0.3">
      <c r="HL18906" s="341"/>
      <c r="HM18906" s="341"/>
      <c r="HN18906" s="341"/>
    </row>
    <row r="18907" spans="220:222" x14ac:dyDescent="0.3">
      <c r="HL18907" s="341"/>
      <c r="HM18907" s="341"/>
      <c r="HN18907" s="341"/>
    </row>
    <row r="18908" spans="220:222" x14ac:dyDescent="0.3">
      <c r="HL18908" s="341"/>
      <c r="HM18908" s="341"/>
      <c r="HN18908" s="341"/>
    </row>
    <row r="18909" spans="220:222" x14ac:dyDescent="0.3">
      <c r="HL18909" s="341"/>
      <c r="HM18909" s="341"/>
      <c r="HN18909" s="341"/>
    </row>
    <row r="18910" spans="220:222" x14ac:dyDescent="0.3">
      <c r="HL18910" s="341"/>
      <c r="HM18910" s="341"/>
      <c r="HN18910" s="341"/>
    </row>
    <row r="18911" spans="220:222" x14ac:dyDescent="0.3">
      <c r="HL18911" s="341"/>
      <c r="HM18911" s="341"/>
      <c r="HN18911" s="341"/>
    </row>
    <row r="18912" spans="220:222" x14ac:dyDescent="0.3">
      <c r="HL18912" s="341"/>
      <c r="HM18912" s="341"/>
      <c r="HN18912" s="341"/>
    </row>
    <row r="18913" spans="220:222" x14ac:dyDescent="0.3">
      <c r="HL18913" s="341"/>
      <c r="HM18913" s="341"/>
      <c r="HN18913" s="341"/>
    </row>
    <row r="18914" spans="220:222" x14ac:dyDescent="0.3">
      <c r="HL18914" s="341"/>
      <c r="HM18914" s="341"/>
      <c r="HN18914" s="341"/>
    </row>
    <row r="18915" spans="220:222" x14ac:dyDescent="0.3">
      <c r="HL18915" s="341"/>
      <c r="HM18915" s="341"/>
      <c r="HN18915" s="341"/>
    </row>
    <row r="18916" spans="220:222" x14ac:dyDescent="0.3">
      <c r="HL18916" s="341"/>
      <c r="HM18916" s="341"/>
      <c r="HN18916" s="341"/>
    </row>
    <row r="18917" spans="220:222" x14ac:dyDescent="0.3">
      <c r="HL18917" s="341"/>
      <c r="HM18917" s="341"/>
      <c r="HN18917" s="341"/>
    </row>
    <row r="18918" spans="220:222" x14ac:dyDescent="0.3">
      <c r="HL18918" s="341"/>
      <c r="HM18918" s="341"/>
      <c r="HN18918" s="341"/>
    </row>
    <row r="18919" spans="220:222" x14ac:dyDescent="0.3">
      <c r="HL18919" s="341"/>
      <c r="HM18919" s="341"/>
      <c r="HN18919" s="341"/>
    </row>
    <row r="18920" spans="220:222" x14ac:dyDescent="0.3">
      <c r="HL18920" s="341"/>
      <c r="HM18920" s="341"/>
      <c r="HN18920" s="341"/>
    </row>
    <row r="18921" spans="220:222" x14ac:dyDescent="0.3">
      <c r="HL18921" s="341"/>
      <c r="HM18921" s="341"/>
      <c r="HN18921" s="341"/>
    </row>
    <row r="18922" spans="220:222" x14ac:dyDescent="0.3">
      <c r="HL18922" s="341"/>
      <c r="HM18922" s="341"/>
      <c r="HN18922" s="341"/>
    </row>
    <row r="18923" spans="220:222" x14ac:dyDescent="0.3">
      <c r="HL18923" s="341"/>
      <c r="HM18923" s="341"/>
      <c r="HN18923" s="341"/>
    </row>
    <row r="18924" spans="220:222" x14ac:dyDescent="0.3">
      <c r="HL18924" s="341"/>
      <c r="HM18924" s="341"/>
      <c r="HN18924" s="341"/>
    </row>
    <row r="18925" spans="220:222" x14ac:dyDescent="0.3">
      <c r="HL18925" s="341"/>
      <c r="HM18925" s="341"/>
      <c r="HN18925" s="341"/>
    </row>
    <row r="18926" spans="220:222" x14ac:dyDescent="0.3">
      <c r="HL18926" s="341"/>
      <c r="HM18926" s="341"/>
      <c r="HN18926" s="341"/>
    </row>
    <row r="18927" spans="220:222" x14ac:dyDescent="0.3">
      <c r="HL18927" s="341"/>
      <c r="HM18927" s="341"/>
      <c r="HN18927" s="341"/>
    </row>
    <row r="18928" spans="220:222" x14ac:dyDescent="0.3">
      <c r="HL18928" s="341"/>
      <c r="HM18928" s="341"/>
      <c r="HN18928" s="341"/>
    </row>
    <row r="18929" spans="220:222" x14ac:dyDescent="0.3">
      <c r="HL18929" s="341"/>
      <c r="HM18929" s="341"/>
      <c r="HN18929" s="341"/>
    </row>
    <row r="18930" spans="220:222" x14ac:dyDescent="0.3">
      <c r="HL18930" s="341"/>
      <c r="HM18930" s="341"/>
      <c r="HN18930" s="341"/>
    </row>
    <row r="18931" spans="220:222" x14ac:dyDescent="0.3">
      <c r="HL18931" s="341"/>
      <c r="HM18931" s="341"/>
      <c r="HN18931" s="341"/>
    </row>
    <row r="18932" spans="220:222" x14ac:dyDescent="0.3">
      <c r="HL18932" s="341"/>
      <c r="HM18932" s="341"/>
      <c r="HN18932" s="341"/>
    </row>
    <row r="18933" spans="220:222" x14ac:dyDescent="0.3">
      <c r="HL18933" s="341"/>
      <c r="HM18933" s="341"/>
      <c r="HN18933" s="341"/>
    </row>
    <row r="18934" spans="220:222" x14ac:dyDescent="0.3">
      <c r="HL18934" s="341"/>
      <c r="HM18934" s="341"/>
      <c r="HN18934" s="341"/>
    </row>
    <row r="18935" spans="220:222" x14ac:dyDescent="0.3">
      <c r="HL18935" s="341"/>
      <c r="HM18935" s="341"/>
      <c r="HN18935" s="341"/>
    </row>
    <row r="18936" spans="220:222" x14ac:dyDescent="0.3">
      <c r="HL18936" s="341"/>
      <c r="HM18936" s="341"/>
      <c r="HN18936" s="341"/>
    </row>
    <row r="18937" spans="220:222" x14ac:dyDescent="0.3">
      <c r="HL18937" s="341"/>
      <c r="HM18937" s="341"/>
      <c r="HN18937" s="341"/>
    </row>
    <row r="18938" spans="220:222" x14ac:dyDescent="0.3">
      <c r="HL18938" s="341"/>
      <c r="HM18938" s="341"/>
      <c r="HN18938" s="341"/>
    </row>
    <row r="18939" spans="220:222" x14ac:dyDescent="0.3">
      <c r="HL18939" s="341"/>
      <c r="HM18939" s="341"/>
      <c r="HN18939" s="341"/>
    </row>
    <row r="18940" spans="220:222" x14ac:dyDescent="0.3">
      <c r="HL18940" s="341"/>
      <c r="HM18940" s="341"/>
      <c r="HN18940" s="341"/>
    </row>
    <row r="18941" spans="220:222" x14ac:dyDescent="0.3">
      <c r="HL18941" s="341"/>
      <c r="HM18941" s="341"/>
      <c r="HN18941" s="341"/>
    </row>
    <row r="18942" spans="220:222" x14ac:dyDescent="0.3">
      <c r="HL18942" s="341"/>
      <c r="HM18942" s="341"/>
      <c r="HN18942" s="341"/>
    </row>
    <row r="18943" spans="220:222" x14ac:dyDescent="0.3">
      <c r="HL18943" s="341"/>
      <c r="HM18943" s="341"/>
      <c r="HN18943" s="341"/>
    </row>
    <row r="18944" spans="220:222" x14ac:dyDescent="0.3">
      <c r="HL18944" s="341"/>
      <c r="HM18944" s="341"/>
      <c r="HN18944" s="341"/>
    </row>
    <row r="18945" spans="220:222" x14ac:dyDescent="0.3">
      <c r="HL18945" s="341"/>
      <c r="HM18945" s="341"/>
      <c r="HN18945" s="341"/>
    </row>
    <row r="18946" spans="220:222" x14ac:dyDescent="0.3">
      <c r="HL18946" s="341"/>
      <c r="HM18946" s="341"/>
      <c r="HN18946" s="341"/>
    </row>
    <row r="18947" spans="220:222" x14ac:dyDescent="0.3">
      <c r="HL18947" s="341"/>
      <c r="HM18947" s="341"/>
      <c r="HN18947" s="341"/>
    </row>
    <row r="18948" spans="220:222" x14ac:dyDescent="0.3">
      <c r="HL18948" s="341"/>
      <c r="HM18948" s="341"/>
      <c r="HN18948" s="341"/>
    </row>
    <row r="18949" spans="220:222" x14ac:dyDescent="0.3">
      <c r="HL18949" s="341"/>
      <c r="HM18949" s="341"/>
      <c r="HN18949" s="341"/>
    </row>
    <row r="18950" spans="220:222" x14ac:dyDescent="0.3">
      <c r="HL18950" s="341"/>
      <c r="HM18950" s="341"/>
      <c r="HN18950" s="341"/>
    </row>
    <row r="18951" spans="220:222" x14ac:dyDescent="0.3">
      <c r="HL18951" s="341"/>
      <c r="HM18951" s="341"/>
      <c r="HN18951" s="341"/>
    </row>
    <row r="18952" spans="220:222" x14ac:dyDescent="0.3">
      <c r="HL18952" s="341"/>
      <c r="HM18952" s="341"/>
      <c r="HN18952" s="341"/>
    </row>
    <row r="18953" spans="220:222" x14ac:dyDescent="0.3">
      <c r="HL18953" s="341"/>
      <c r="HM18953" s="341"/>
      <c r="HN18953" s="341"/>
    </row>
    <row r="18954" spans="220:222" x14ac:dyDescent="0.3">
      <c r="HL18954" s="341"/>
      <c r="HM18954" s="341"/>
      <c r="HN18954" s="341"/>
    </row>
    <row r="18955" spans="220:222" x14ac:dyDescent="0.3">
      <c r="HL18955" s="341"/>
      <c r="HM18955" s="341"/>
      <c r="HN18955" s="341"/>
    </row>
    <row r="18956" spans="220:222" x14ac:dyDescent="0.3">
      <c r="HL18956" s="341"/>
      <c r="HM18956" s="341"/>
      <c r="HN18956" s="341"/>
    </row>
    <row r="18957" spans="220:222" x14ac:dyDescent="0.3">
      <c r="HL18957" s="341"/>
      <c r="HM18957" s="341"/>
      <c r="HN18957" s="341"/>
    </row>
    <row r="18958" spans="220:222" x14ac:dyDescent="0.3">
      <c r="HL18958" s="341"/>
      <c r="HM18958" s="341"/>
      <c r="HN18958" s="341"/>
    </row>
    <row r="18959" spans="220:222" x14ac:dyDescent="0.3">
      <c r="HL18959" s="341"/>
      <c r="HM18959" s="341"/>
      <c r="HN18959" s="341"/>
    </row>
    <row r="18960" spans="220:222" x14ac:dyDescent="0.3">
      <c r="HL18960" s="341"/>
      <c r="HM18960" s="341"/>
      <c r="HN18960" s="341"/>
    </row>
    <row r="18961" spans="220:222" x14ac:dyDescent="0.3">
      <c r="HL18961" s="341"/>
      <c r="HM18961" s="341"/>
      <c r="HN18961" s="341"/>
    </row>
    <row r="18962" spans="220:222" x14ac:dyDescent="0.3">
      <c r="HL18962" s="341"/>
      <c r="HM18962" s="341"/>
      <c r="HN18962" s="341"/>
    </row>
    <row r="18963" spans="220:222" x14ac:dyDescent="0.3">
      <c r="HL18963" s="341"/>
      <c r="HM18963" s="341"/>
      <c r="HN18963" s="341"/>
    </row>
    <row r="18964" spans="220:222" x14ac:dyDescent="0.3">
      <c r="HL18964" s="341"/>
      <c r="HM18964" s="341"/>
      <c r="HN18964" s="341"/>
    </row>
    <row r="18965" spans="220:222" x14ac:dyDescent="0.3">
      <c r="HL18965" s="341"/>
      <c r="HM18965" s="341"/>
      <c r="HN18965" s="341"/>
    </row>
    <row r="18966" spans="220:222" x14ac:dyDescent="0.3">
      <c r="HL18966" s="341"/>
      <c r="HM18966" s="341"/>
      <c r="HN18966" s="341"/>
    </row>
    <row r="18967" spans="220:222" x14ac:dyDescent="0.3">
      <c r="HL18967" s="341"/>
      <c r="HM18967" s="341"/>
      <c r="HN18967" s="341"/>
    </row>
    <row r="18968" spans="220:222" x14ac:dyDescent="0.3">
      <c r="HL18968" s="341"/>
      <c r="HM18968" s="341"/>
      <c r="HN18968" s="341"/>
    </row>
    <row r="18969" spans="220:222" x14ac:dyDescent="0.3">
      <c r="HL18969" s="341"/>
      <c r="HM18969" s="341"/>
      <c r="HN18969" s="341"/>
    </row>
    <row r="18970" spans="220:222" x14ac:dyDescent="0.3">
      <c r="HL18970" s="341"/>
      <c r="HM18970" s="341"/>
      <c r="HN18970" s="341"/>
    </row>
    <row r="18971" spans="220:222" x14ac:dyDescent="0.3">
      <c r="HL18971" s="341"/>
      <c r="HM18971" s="341"/>
      <c r="HN18971" s="341"/>
    </row>
    <row r="18972" spans="220:222" x14ac:dyDescent="0.3">
      <c r="HL18972" s="341"/>
      <c r="HM18972" s="341"/>
      <c r="HN18972" s="341"/>
    </row>
    <row r="18973" spans="220:222" x14ac:dyDescent="0.3">
      <c r="HL18973" s="341"/>
      <c r="HM18973" s="341"/>
      <c r="HN18973" s="341"/>
    </row>
    <row r="18974" spans="220:222" x14ac:dyDescent="0.3">
      <c r="HL18974" s="341"/>
      <c r="HM18974" s="341"/>
      <c r="HN18974" s="341"/>
    </row>
    <row r="18975" spans="220:222" x14ac:dyDescent="0.3">
      <c r="HL18975" s="341"/>
      <c r="HM18975" s="341"/>
      <c r="HN18975" s="341"/>
    </row>
    <row r="18976" spans="220:222" x14ac:dyDescent="0.3">
      <c r="HL18976" s="341"/>
      <c r="HM18976" s="341"/>
      <c r="HN18976" s="341"/>
    </row>
    <row r="18977" spans="220:222" x14ac:dyDescent="0.3">
      <c r="HL18977" s="341"/>
      <c r="HM18977" s="341"/>
      <c r="HN18977" s="341"/>
    </row>
    <row r="18978" spans="220:222" x14ac:dyDescent="0.3">
      <c r="HL18978" s="341"/>
      <c r="HM18978" s="341"/>
      <c r="HN18978" s="341"/>
    </row>
    <row r="18979" spans="220:222" x14ac:dyDescent="0.3">
      <c r="HL18979" s="341"/>
      <c r="HM18979" s="341"/>
      <c r="HN18979" s="341"/>
    </row>
    <row r="18980" spans="220:222" x14ac:dyDescent="0.3">
      <c r="HL18980" s="341"/>
      <c r="HM18980" s="341"/>
      <c r="HN18980" s="341"/>
    </row>
    <row r="18981" spans="220:222" x14ac:dyDescent="0.3">
      <c r="HL18981" s="341"/>
      <c r="HM18981" s="341"/>
      <c r="HN18981" s="341"/>
    </row>
    <row r="18982" spans="220:222" x14ac:dyDescent="0.3">
      <c r="HL18982" s="341"/>
      <c r="HM18982" s="341"/>
      <c r="HN18982" s="341"/>
    </row>
    <row r="18983" spans="220:222" x14ac:dyDescent="0.3">
      <c r="HL18983" s="341"/>
      <c r="HM18983" s="341"/>
      <c r="HN18983" s="341"/>
    </row>
    <row r="18984" spans="220:222" x14ac:dyDescent="0.3">
      <c r="HL18984" s="341"/>
      <c r="HM18984" s="341"/>
      <c r="HN18984" s="341"/>
    </row>
    <row r="18985" spans="220:222" x14ac:dyDescent="0.3">
      <c r="HL18985" s="341"/>
      <c r="HM18985" s="341"/>
      <c r="HN18985" s="341"/>
    </row>
    <row r="18986" spans="220:222" x14ac:dyDescent="0.3">
      <c r="HL18986" s="341"/>
      <c r="HM18986" s="341"/>
      <c r="HN18986" s="341"/>
    </row>
    <row r="18987" spans="220:222" x14ac:dyDescent="0.3">
      <c r="HL18987" s="341"/>
      <c r="HM18987" s="341"/>
      <c r="HN18987" s="341"/>
    </row>
    <row r="18988" spans="220:222" x14ac:dyDescent="0.3">
      <c r="HL18988" s="341"/>
      <c r="HM18988" s="341"/>
      <c r="HN18988" s="341"/>
    </row>
    <row r="18989" spans="220:222" x14ac:dyDescent="0.3">
      <c r="HL18989" s="341"/>
      <c r="HM18989" s="341"/>
      <c r="HN18989" s="341"/>
    </row>
    <row r="18990" spans="220:222" x14ac:dyDescent="0.3">
      <c r="HL18990" s="341"/>
      <c r="HM18990" s="341"/>
      <c r="HN18990" s="341"/>
    </row>
    <row r="18991" spans="220:222" x14ac:dyDescent="0.3">
      <c r="HL18991" s="341"/>
      <c r="HM18991" s="341"/>
      <c r="HN18991" s="341"/>
    </row>
    <row r="18992" spans="220:222" x14ac:dyDescent="0.3">
      <c r="HL18992" s="341"/>
      <c r="HM18992" s="341"/>
      <c r="HN18992" s="341"/>
    </row>
    <row r="18993" spans="220:222" x14ac:dyDescent="0.3">
      <c r="HL18993" s="341"/>
      <c r="HM18993" s="341"/>
      <c r="HN18993" s="341"/>
    </row>
    <row r="18994" spans="220:222" x14ac:dyDescent="0.3">
      <c r="HL18994" s="341"/>
      <c r="HM18994" s="341"/>
      <c r="HN18994" s="341"/>
    </row>
    <row r="18995" spans="220:222" x14ac:dyDescent="0.3">
      <c r="HL18995" s="341"/>
      <c r="HM18995" s="341"/>
      <c r="HN18995" s="341"/>
    </row>
    <row r="18996" spans="220:222" x14ac:dyDescent="0.3">
      <c r="HL18996" s="341"/>
      <c r="HM18996" s="341"/>
      <c r="HN18996" s="341"/>
    </row>
    <row r="18997" spans="220:222" x14ac:dyDescent="0.3">
      <c r="HL18997" s="341"/>
      <c r="HM18997" s="341"/>
      <c r="HN18997" s="341"/>
    </row>
    <row r="18998" spans="220:222" x14ac:dyDescent="0.3">
      <c r="HL18998" s="341"/>
      <c r="HM18998" s="341"/>
      <c r="HN18998" s="341"/>
    </row>
    <row r="18999" spans="220:222" x14ac:dyDescent="0.3">
      <c r="HL18999" s="341"/>
      <c r="HM18999" s="341"/>
      <c r="HN18999" s="341"/>
    </row>
    <row r="19000" spans="220:222" x14ac:dyDescent="0.3">
      <c r="HL19000" s="341"/>
      <c r="HM19000" s="341"/>
      <c r="HN19000" s="341"/>
    </row>
    <row r="19001" spans="220:222" x14ac:dyDescent="0.3">
      <c r="HL19001" s="341"/>
      <c r="HM19001" s="341"/>
      <c r="HN19001" s="341"/>
    </row>
    <row r="19002" spans="220:222" x14ac:dyDescent="0.3">
      <c r="HL19002" s="341"/>
      <c r="HM19002" s="341"/>
      <c r="HN19002" s="341"/>
    </row>
    <row r="19003" spans="220:222" x14ac:dyDescent="0.3">
      <c r="HL19003" s="341"/>
      <c r="HM19003" s="341"/>
      <c r="HN19003" s="341"/>
    </row>
    <row r="19004" spans="220:222" x14ac:dyDescent="0.3">
      <c r="HL19004" s="341"/>
      <c r="HM19004" s="341"/>
      <c r="HN19004" s="341"/>
    </row>
    <row r="19005" spans="220:222" x14ac:dyDescent="0.3">
      <c r="HL19005" s="341"/>
      <c r="HM19005" s="341"/>
      <c r="HN19005" s="341"/>
    </row>
    <row r="19006" spans="220:222" x14ac:dyDescent="0.3">
      <c r="HL19006" s="341"/>
      <c r="HM19006" s="341"/>
      <c r="HN19006" s="341"/>
    </row>
    <row r="19007" spans="220:222" x14ac:dyDescent="0.3">
      <c r="HL19007" s="341"/>
      <c r="HM19007" s="341"/>
      <c r="HN19007" s="341"/>
    </row>
    <row r="19008" spans="220:222" x14ac:dyDescent="0.3">
      <c r="HL19008" s="341"/>
      <c r="HM19008" s="341"/>
      <c r="HN19008" s="341"/>
    </row>
    <row r="19009" spans="220:222" x14ac:dyDescent="0.3">
      <c r="HL19009" s="341"/>
      <c r="HM19009" s="341"/>
      <c r="HN19009" s="341"/>
    </row>
    <row r="19010" spans="220:222" x14ac:dyDescent="0.3">
      <c r="HL19010" s="341"/>
      <c r="HM19010" s="341"/>
      <c r="HN19010" s="341"/>
    </row>
    <row r="19011" spans="220:222" x14ac:dyDescent="0.3">
      <c r="HL19011" s="341"/>
      <c r="HM19011" s="341"/>
      <c r="HN19011" s="341"/>
    </row>
    <row r="19012" spans="220:222" x14ac:dyDescent="0.3">
      <c r="HL19012" s="341"/>
      <c r="HM19012" s="341"/>
      <c r="HN19012" s="341"/>
    </row>
    <row r="19013" spans="220:222" x14ac:dyDescent="0.3">
      <c r="HL19013" s="341"/>
      <c r="HM19013" s="341"/>
      <c r="HN19013" s="341"/>
    </row>
    <row r="19014" spans="220:222" x14ac:dyDescent="0.3">
      <c r="HL19014" s="341"/>
      <c r="HM19014" s="341"/>
      <c r="HN19014" s="341"/>
    </row>
    <row r="19015" spans="220:222" x14ac:dyDescent="0.3">
      <c r="HL19015" s="341"/>
      <c r="HM19015" s="341"/>
      <c r="HN19015" s="341"/>
    </row>
    <row r="19016" spans="220:222" x14ac:dyDescent="0.3">
      <c r="HL19016" s="341"/>
      <c r="HM19016" s="341"/>
      <c r="HN19016" s="341"/>
    </row>
    <row r="19017" spans="220:222" x14ac:dyDescent="0.3">
      <c r="HL19017" s="341"/>
      <c r="HM19017" s="341"/>
      <c r="HN19017" s="341"/>
    </row>
    <row r="19018" spans="220:222" x14ac:dyDescent="0.3">
      <c r="HL19018" s="341"/>
      <c r="HM19018" s="341"/>
      <c r="HN19018" s="341"/>
    </row>
    <row r="19019" spans="220:222" x14ac:dyDescent="0.3">
      <c r="HL19019" s="341"/>
      <c r="HM19019" s="341"/>
      <c r="HN19019" s="341"/>
    </row>
    <row r="19020" spans="220:222" x14ac:dyDescent="0.3">
      <c r="HL19020" s="341"/>
      <c r="HM19020" s="341"/>
      <c r="HN19020" s="341"/>
    </row>
    <row r="19021" spans="220:222" x14ac:dyDescent="0.3">
      <c r="HL19021" s="341"/>
      <c r="HM19021" s="341"/>
      <c r="HN19021" s="341"/>
    </row>
    <row r="19022" spans="220:222" x14ac:dyDescent="0.3">
      <c r="HL19022" s="341"/>
      <c r="HM19022" s="341"/>
      <c r="HN19022" s="341"/>
    </row>
    <row r="19023" spans="220:222" x14ac:dyDescent="0.3">
      <c r="HL19023" s="341"/>
      <c r="HM19023" s="341"/>
      <c r="HN19023" s="341"/>
    </row>
    <row r="19024" spans="220:222" x14ac:dyDescent="0.3">
      <c r="HL19024" s="341"/>
      <c r="HM19024" s="341"/>
      <c r="HN19024" s="341"/>
    </row>
    <row r="19025" spans="220:222" x14ac:dyDescent="0.3">
      <c r="HL19025" s="341"/>
      <c r="HM19025" s="341"/>
      <c r="HN19025" s="341"/>
    </row>
    <row r="19026" spans="220:222" x14ac:dyDescent="0.3">
      <c r="HL19026" s="341"/>
      <c r="HM19026" s="341"/>
      <c r="HN19026" s="341"/>
    </row>
    <row r="19027" spans="220:222" x14ac:dyDescent="0.3">
      <c r="HL19027" s="341"/>
      <c r="HM19027" s="341"/>
      <c r="HN19027" s="341"/>
    </row>
    <row r="19028" spans="220:222" x14ac:dyDescent="0.3">
      <c r="HL19028" s="341"/>
      <c r="HM19028" s="341"/>
      <c r="HN19028" s="341"/>
    </row>
    <row r="19029" spans="220:222" x14ac:dyDescent="0.3">
      <c r="HL19029" s="341"/>
      <c r="HM19029" s="341"/>
      <c r="HN19029" s="341"/>
    </row>
    <row r="19030" spans="220:222" x14ac:dyDescent="0.3">
      <c r="HL19030" s="341"/>
      <c r="HM19030" s="341"/>
      <c r="HN19030" s="341"/>
    </row>
    <row r="19031" spans="220:222" x14ac:dyDescent="0.3">
      <c r="HL19031" s="341"/>
      <c r="HM19031" s="341"/>
      <c r="HN19031" s="341"/>
    </row>
    <row r="19032" spans="220:222" x14ac:dyDescent="0.3">
      <c r="HL19032" s="341"/>
      <c r="HM19032" s="341"/>
      <c r="HN19032" s="341"/>
    </row>
    <row r="19033" spans="220:222" x14ac:dyDescent="0.3">
      <c r="HL19033" s="341"/>
      <c r="HM19033" s="341"/>
      <c r="HN19033" s="341"/>
    </row>
    <row r="19034" spans="220:222" x14ac:dyDescent="0.3">
      <c r="HL19034" s="341"/>
      <c r="HM19034" s="341"/>
      <c r="HN19034" s="341"/>
    </row>
    <row r="19035" spans="220:222" x14ac:dyDescent="0.3">
      <c r="HL19035" s="341"/>
      <c r="HM19035" s="341"/>
      <c r="HN19035" s="341"/>
    </row>
    <row r="19036" spans="220:222" x14ac:dyDescent="0.3">
      <c r="HL19036" s="341"/>
      <c r="HM19036" s="341"/>
      <c r="HN19036" s="341"/>
    </row>
    <row r="19037" spans="220:222" x14ac:dyDescent="0.3">
      <c r="HL19037" s="341"/>
      <c r="HM19037" s="341"/>
      <c r="HN19037" s="341"/>
    </row>
    <row r="19038" spans="220:222" x14ac:dyDescent="0.3">
      <c r="HL19038" s="341"/>
      <c r="HM19038" s="341"/>
      <c r="HN19038" s="341"/>
    </row>
    <row r="19039" spans="220:222" x14ac:dyDescent="0.3">
      <c r="HL19039" s="341"/>
      <c r="HM19039" s="341"/>
      <c r="HN19039" s="341"/>
    </row>
    <row r="19040" spans="220:222" x14ac:dyDescent="0.3">
      <c r="HL19040" s="341"/>
      <c r="HM19040" s="341"/>
      <c r="HN19040" s="341"/>
    </row>
    <row r="19041" spans="220:222" x14ac:dyDescent="0.3">
      <c r="HL19041" s="341"/>
      <c r="HM19041" s="341"/>
      <c r="HN19041" s="341"/>
    </row>
    <row r="19042" spans="220:222" x14ac:dyDescent="0.3">
      <c r="HL19042" s="341"/>
      <c r="HM19042" s="341"/>
      <c r="HN19042" s="341"/>
    </row>
    <row r="19043" spans="220:222" x14ac:dyDescent="0.3">
      <c r="HL19043" s="341"/>
      <c r="HM19043" s="341"/>
      <c r="HN19043" s="341"/>
    </row>
    <row r="19044" spans="220:222" x14ac:dyDescent="0.3">
      <c r="HL19044" s="341"/>
      <c r="HM19044" s="341"/>
      <c r="HN19044" s="341"/>
    </row>
    <row r="19045" spans="220:222" x14ac:dyDescent="0.3">
      <c r="HL19045" s="341"/>
      <c r="HM19045" s="341"/>
      <c r="HN19045" s="341"/>
    </row>
    <row r="19046" spans="220:222" x14ac:dyDescent="0.3">
      <c r="HL19046" s="341"/>
      <c r="HM19046" s="341"/>
      <c r="HN19046" s="341"/>
    </row>
    <row r="19047" spans="220:222" x14ac:dyDescent="0.3">
      <c r="HL19047" s="341"/>
      <c r="HM19047" s="341"/>
      <c r="HN19047" s="341"/>
    </row>
    <row r="19048" spans="220:222" x14ac:dyDescent="0.3">
      <c r="HL19048" s="341"/>
      <c r="HM19048" s="341"/>
      <c r="HN19048" s="341"/>
    </row>
    <row r="19049" spans="220:222" x14ac:dyDescent="0.3">
      <c r="HL19049" s="341"/>
      <c r="HM19049" s="341"/>
      <c r="HN19049" s="341"/>
    </row>
    <row r="19050" spans="220:222" x14ac:dyDescent="0.3">
      <c r="HL19050" s="341"/>
      <c r="HM19050" s="341"/>
      <c r="HN19050" s="341"/>
    </row>
    <row r="19051" spans="220:222" x14ac:dyDescent="0.3">
      <c r="HL19051" s="341"/>
      <c r="HM19051" s="341"/>
      <c r="HN19051" s="341"/>
    </row>
    <row r="19052" spans="220:222" x14ac:dyDescent="0.3">
      <c r="HL19052" s="341"/>
      <c r="HM19052" s="341"/>
      <c r="HN19052" s="341"/>
    </row>
    <row r="19053" spans="220:222" x14ac:dyDescent="0.3">
      <c r="HL19053" s="341"/>
      <c r="HM19053" s="341"/>
      <c r="HN19053" s="341"/>
    </row>
    <row r="19054" spans="220:222" x14ac:dyDescent="0.3">
      <c r="HL19054" s="341"/>
      <c r="HM19054" s="341"/>
      <c r="HN19054" s="341"/>
    </row>
    <row r="19055" spans="220:222" x14ac:dyDescent="0.3">
      <c r="HL19055" s="341"/>
      <c r="HM19055" s="341"/>
      <c r="HN19055" s="341"/>
    </row>
    <row r="19056" spans="220:222" x14ac:dyDescent="0.3">
      <c r="HL19056" s="341"/>
      <c r="HM19056" s="341"/>
      <c r="HN19056" s="341"/>
    </row>
    <row r="19057" spans="220:222" x14ac:dyDescent="0.3">
      <c r="HL19057" s="341"/>
      <c r="HM19057" s="341"/>
      <c r="HN19057" s="341"/>
    </row>
    <row r="19058" spans="220:222" x14ac:dyDescent="0.3">
      <c r="HL19058" s="341"/>
      <c r="HM19058" s="341"/>
      <c r="HN19058" s="341"/>
    </row>
    <row r="19059" spans="220:222" x14ac:dyDescent="0.3">
      <c r="HL19059" s="341"/>
      <c r="HM19059" s="341"/>
      <c r="HN19059" s="341"/>
    </row>
    <row r="19060" spans="220:222" x14ac:dyDescent="0.3">
      <c r="HL19060" s="341"/>
      <c r="HM19060" s="341"/>
      <c r="HN19060" s="341"/>
    </row>
    <row r="19061" spans="220:222" x14ac:dyDescent="0.3">
      <c r="HL19061" s="341"/>
      <c r="HM19061" s="341"/>
      <c r="HN19061" s="341"/>
    </row>
    <row r="19062" spans="220:222" x14ac:dyDescent="0.3">
      <c r="HL19062" s="341"/>
      <c r="HM19062" s="341"/>
      <c r="HN19062" s="341"/>
    </row>
    <row r="19063" spans="220:222" x14ac:dyDescent="0.3">
      <c r="HL19063" s="341"/>
      <c r="HM19063" s="341"/>
      <c r="HN19063" s="341"/>
    </row>
    <row r="19064" spans="220:222" x14ac:dyDescent="0.3">
      <c r="HL19064" s="341"/>
      <c r="HM19064" s="341"/>
      <c r="HN19064" s="341"/>
    </row>
    <row r="19065" spans="220:222" x14ac:dyDescent="0.3">
      <c r="HL19065" s="341"/>
      <c r="HM19065" s="341"/>
      <c r="HN19065" s="341"/>
    </row>
    <row r="19066" spans="220:222" x14ac:dyDescent="0.3">
      <c r="HL19066" s="341"/>
      <c r="HM19066" s="341"/>
      <c r="HN19066" s="341"/>
    </row>
    <row r="19067" spans="220:222" x14ac:dyDescent="0.3">
      <c r="HL19067" s="341"/>
      <c r="HM19067" s="341"/>
      <c r="HN19067" s="341"/>
    </row>
    <row r="19068" spans="220:222" x14ac:dyDescent="0.3">
      <c r="HL19068" s="341"/>
      <c r="HM19068" s="341"/>
      <c r="HN19068" s="341"/>
    </row>
    <row r="19069" spans="220:222" x14ac:dyDescent="0.3">
      <c r="HL19069" s="341"/>
      <c r="HM19069" s="341"/>
      <c r="HN19069" s="341"/>
    </row>
    <row r="19070" spans="220:222" x14ac:dyDescent="0.3">
      <c r="HL19070" s="341"/>
      <c r="HM19070" s="341"/>
      <c r="HN19070" s="341"/>
    </row>
    <row r="19071" spans="220:222" x14ac:dyDescent="0.3">
      <c r="HL19071" s="341"/>
      <c r="HM19071" s="341"/>
      <c r="HN19071" s="341"/>
    </row>
    <row r="19072" spans="220:222" x14ac:dyDescent="0.3">
      <c r="HL19072" s="341"/>
      <c r="HM19072" s="341"/>
      <c r="HN19072" s="341"/>
    </row>
    <row r="19073" spans="220:222" x14ac:dyDescent="0.3">
      <c r="HL19073" s="341"/>
      <c r="HM19073" s="341"/>
      <c r="HN19073" s="341"/>
    </row>
    <row r="19074" spans="220:222" x14ac:dyDescent="0.3">
      <c r="HL19074" s="341"/>
      <c r="HM19074" s="341"/>
      <c r="HN19074" s="341"/>
    </row>
    <row r="19075" spans="220:222" x14ac:dyDescent="0.3">
      <c r="HL19075" s="341"/>
      <c r="HM19075" s="341"/>
      <c r="HN19075" s="341"/>
    </row>
    <row r="19076" spans="220:222" x14ac:dyDescent="0.3">
      <c r="HL19076" s="341"/>
      <c r="HM19076" s="341"/>
      <c r="HN19076" s="341"/>
    </row>
    <row r="19077" spans="220:222" x14ac:dyDescent="0.3">
      <c r="HL19077" s="341"/>
      <c r="HM19077" s="341"/>
      <c r="HN19077" s="341"/>
    </row>
    <row r="19078" spans="220:222" x14ac:dyDescent="0.3">
      <c r="HL19078" s="341"/>
      <c r="HM19078" s="341"/>
      <c r="HN19078" s="341"/>
    </row>
    <row r="19079" spans="220:222" x14ac:dyDescent="0.3">
      <c r="HL19079" s="341"/>
      <c r="HM19079" s="341"/>
      <c r="HN19079" s="341"/>
    </row>
    <row r="19080" spans="220:222" x14ac:dyDescent="0.3">
      <c r="HL19080" s="341"/>
      <c r="HM19080" s="341"/>
      <c r="HN19080" s="341"/>
    </row>
    <row r="19081" spans="220:222" x14ac:dyDescent="0.3">
      <c r="HL19081" s="341"/>
      <c r="HM19081" s="341"/>
      <c r="HN19081" s="341"/>
    </row>
    <row r="19082" spans="220:222" x14ac:dyDescent="0.3">
      <c r="HL19082" s="341"/>
      <c r="HM19082" s="341"/>
      <c r="HN19082" s="341"/>
    </row>
    <row r="19083" spans="220:222" x14ac:dyDescent="0.3">
      <c r="HL19083" s="341"/>
      <c r="HM19083" s="341"/>
      <c r="HN19083" s="341"/>
    </row>
    <row r="19084" spans="220:222" x14ac:dyDescent="0.3">
      <c r="HL19084" s="341"/>
      <c r="HM19084" s="341"/>
      <c r="HN19084" s="341"/>
    </row>
    <row r="19085" spans="220:222" x14ac:dyDescent="0.3">
      <c r="HL19085" s="341"/>
      <c r="HM19085" s="341"/>
      <c r="HN19085" s="341"/>
    </row>
    <row r="19086" spans="220:222" x14ac:dyDescent="0.3">
      <c r="HL19086" s="341"/>
      <c r="HM19086" s="341"/>
      <c r="HN19086" s="341"/>
    </row>
    <row r="19087" spans="220:222" x14ac:dyDescent="0.3">
      <c r="HL19087" s="341"/>
      <c r="HM19087" s="341"/>
      <c r="HN19087" s="341"/>
    </row>
    <row r="19088" spans="220:222" x14ac:dyDescent="0.3">
      <c r="HL19088" s="341"/>
      <c r="HM19088" s="341"/>
      <c r="HN19088" s="341"/>
    </row>
    <row r="19089" spans="220:222" x14ac:dyDescent="0.3">
      <c r="HL19089" s="341"/>
      <c r="HM19089" s="341"/>
      <c r="HN19089" s="341"/>
    </row>
    <row r="19090" spans="220:222" x14ac:dyDescent="0.3">
      <c r="HL19090" s="341"/>
      <c r="HM19090" s="341"/>
      <c r="HN19090" s="341"/>
    </row>
    <row r="19091" spans="220:222" x14ac:dyDescent="0.3">
      <c r="HL19091" s="341"/>
      <c r="HM19091" s="341"/>
      <c r="HN19091" s="341"/>
    </row>
    <row r="19092" spans="220:222" x14ac:dyDescent="0.3">
      <c r="HL19092" s="341"/>
      <c r="HM19092" s="341"/>
      <c r="HN19092" s="341"/>
    </row>
    <row r="19093" spans="220:222" x14ac:dyDescent="0.3">
      <c r="HL19093" s="341"/>
      <c r="HM19093" s="341"/>
      <c r="HN19093" s="341"/>
    </row>
    <row r="19094" spans="220:222" x14ac:dyDescent="0.3">
      <c r="HL19094" s="341"/>
      <c r="HM19094" s="341"/>
      <c r="HN19094" s="341"/>
    </row>
    <row r="19095" spans="220:222" x14ac:dyDescent="0.3">
      <c r="HL19095" s="341"/>
      <c r="HM19095" s="341"/>
      <c r="HN19095" s="341"/>
    </row>
    <row r="19096" spans="220:222" x14ac:dyDescent="0.3">
      <c r="HL19096" s="341"/>
      <c r="HM19096" s="341"/>
      <c r="HN19096" s="341"/>
    </row>
    <row r="19097" spans="220:222" x14ac:dyDescent="0.3">
      <c r="HL19097" s="341"/>
      <c r="HM19097" s="341"/>
      <c r="HN19097" s="341"/>
    </row>
    <row r="19098" spans="220:222" x14ac:dyDescent="0.3">
      <c r="HL19098" s="341"/>
      <c r="HM19098" s="341"/>
      <c r="HN19098" s="341"/>
    </row>
    <row r="19099" spans="220:222" x14ac:dyDescent="0.3">
      <c r="HL19099" s="341"/>
      <c r="HM19099" s="341"/>
      <c r="HN19099" s="341"/>
    </row>
    <row r="19100" spans="220:222" x14ac:dyDescent="0.3">
      <c r="HL19100" s="341"/>
      <c r="HM19100" s="341"/>
      <c r="HN19100" s="341"/>
    </row>
    <row r="19101" spans="220:222" x14ac:dyDescent="0.3">
      <c r="HL19101" s="341"/>
      <c r="HM19101" s="341"/>
      <c r="HN19101" s="341"/>
    </row>
    <row r="19102" spans="220:222" x14ac:dyDescent="0.3">
      <c r="HL19102" s="341"/>
      <c r="HM19102" s="341"/>
      <c r="HN19102" s="341"/>
    </row>
    <row r="19103" spans="220:222" x14ac:dyDescent="0.3">
      <c r="HL19103" s="341"/>
      <c r="HM19103" s="341"/>
      <c r="HN19103" s="341"/>
    </row>
    <row r="19104" spans="220:222" x14ac:dyDescent="0.3">
      <c r="HL19104" s="341"/>
      <c r="HM19104" s="341"/>
      <c r="HN19104" s="341"/>
    </row>
    <row r="19105" spans="220:222" x14ac:dyDescent="0.3">
      <c r="HL19105" s="341"/>
      <c r="HM19105" s="341"/>
      <c r="HN19105" s="341"/>
    </row>
    <row r="19106" spans="220:222" x14ac:dyDescent="0.3">
      <c r="HL19106" s="341"/>
      <c r="HM19106" s="341"/>
      <c r="HN19106" s="341"/>
    </row>
    <row r="19107" spans="220:222" x14ac:dyDescent="0.3">
      <c r="HL19107" s="341"/>
      <c r="HM19107" s="341"/>
      <c r="HN19107" s="341"/>
    </row>
    <row r="19108" spans="220:222" x14ac:dyDescent="0.3">
      <c r="HL19108" s="341"/>
      <c r="HM19108" s="341"/>
      <c r="HN19108" s="341"/>
    </row>
    <row r="19109" spans="220:222" x14ac:dyDescent="0.3">
      <c r="HL19109" s="341"/>
      <c r="HM19109" s="341"/>
      <c r="HN19109" s="341"/>
    </row>
    <row r="19110" spans="220:222" x14ac:dyDescent="0.3">
      <c r="HL19110" s="341"/>
      <c r="HM19110" s="341"/>
      <c r="HN19110" s="341"/>
    </row>
    <row r="19111" spans="220:222" x14ac:dyDescent="0.3">
      <c r="HL19111" s="341"/>
      <c r="HM19111" s="341"/>
      <c r="HN19111" s="341"/>
    </row>
    <row r="19112" spans="220:222" x14ac:dyDescent="0.3">
      <c r="HL19112" s="341"/>
      <c r="HM19112" s="341"/>
      <c r="HN19112" s="341"/>
    </row>
    <row r="19113" spans="220:222" x14ac:dyDescent="0.3">
      <c r="HL19113" s="341"/>
      <c r="HM19113" s="341"/>
      <c r="HN19113" s="341"/>
    </row>
    <row r="19114" spans="220:222" x14ac:dyDescent="0.3">
      <c r="HL19114" s="341"/>
      <c r="HM19114" s="341"/>
      <c r="HN19114" s="341"/>
    </row>
    <row r="19115" spans="220:222" x14ac:dyDescent="0.3">
      <c r="HL19115" s="341"/>
      <c r="HM19115" s="341"/>
      <c r="HN19115" s="341"/>
    </row>
    <row r="19116" spans="220:222" x14ac:dyDescent="0.3">
      <c r="HL19116" s="341"/>
      <c r="HM19116" s="341"/>
      <c r="HN19116" s="341"/>
    </row>
    <row r="19117" spans="220:222" x14ac:dyDescent="0.3">
      <c r="HL19117" s="341"/>
      <c r="HM19117" s="341"/>
      <c r="HN19117" s="341"/>
    </row>
    <row r="19118" spans="220:222" x14ac:dyDescent="0.3">
      <c r="HL19118" s="341"/>
      <c r="HM19118" s="341"/>
      <c r="HN19118" s="341"/>
    </row>
    <row r="19119" spans="220:222" x14ac:dyDescent="0.3">
      <c r="HL19119" s="341"/>
      <c r="HM19119" s="341"/>
      <c r="HN19119" s="341"/>
    </row>
    <row r="19120" spans="220:222" x14ac:dyDescent="0.3">
      <c r="HL19120" s="341"/>
      <c r="HM19120" s="341"/>
      <c r="HN19120" s="341"/>
    </row>
    <row r="19121" spans="220:222" x14ac:dyDescent="0.3">
      <c r="HL19121" s="341"/>
      <c r="HM19121" s="341"/>
      <c r="HN19121" s="341"/>
    </row>
    <row r="19122" spans="220:222" x14ac:dyDescent="0.3">
      <c r="HL19122" s="341"/>
      <c r="HM19122" s="341"/>
      <c r="HN19122" s="341"/>
    </row>
    <row r="19123" spans="220:222" x14ac:dyDescent="0.3">
      <c r="HL19123" s="341"/>
      <c r="HM19123" s="341"/>
      <c r="HN19123" s="341"/>
    </row>
    <row r="19124" spans="220:222" x14ac:dyDescent="0.3">
      <c r="HL19124" s="341"/>
      <c r="HM19124" s="341"/>
      <c r="HN19124" s="341"/>
    </row>
    <row r="19125" spans="220:222" x14ac:dyDescent="0.3">
      <c r="HL19125" s="341"/>
      <c r="HM19125" s="341"/>
      <c r="HN19125" s="341"/>
    </row>
    <row r="19126" spans="220:222" x14ac:dyDescent="0.3">
      <c r="HL19126" s="341"/>
      <c r="HM19126" s="341"/>
      <c r="HN19126" s="341"/>
    </row>
    <row r="19127" spans="220:222" x14ac:dyDescent="0.3">
      <c r="HL19127" s="341"/>
      <c r="HM19127" s="341"/>
      <c r="HN19127" s="341"/>
    </row>
    <row r="19128" spans="220:222" x14ac:dyDescent="0.3">
      <c r="HL19128" s="341"/>
      <c r="HM19128" s="341"/>
      <c r="HN19128" s="341"/>
    </row>
    <row r="19129" spans="220:222" x14ac:dyDescent="0.3">
      <c r="HL19129" s="341"/>
      <c r="HM19129" s="341"/>
      <c r="HN19129" s="341"/>
    </row>
    <row r="19130" spans="220:222" x14ac:dyDescent="0.3">
      <c r="HL19130" s="341"/>
      <c r="HM19130" s="341"/>
      <c r="HN19130" s="341"/>
    </row>
    <row r="19131" spans="220:222" x14ac:dyDescent="0.3">
      <c r="HL19131" s="341"/>
      <c r="HM19131" s="341"/>
      <c r="HN19131" s="341"/>
    </row>
    <row r="19132" spans="220:222" x14ac:dyDescent="0.3">
      <c r="HL19132" s="341"/>
      <c r="HM19132" s="341"/>
      <c r="HN19132" s="341"/>
    </row>
    <row r="19133" spans="220:222" x14ac:dyDescent="0.3">
      <c r="HL19133" s="341"/>
      <c r="HM19133" s="341"/>
      <c r="HN19133" s="341"/>
    </row>
    <row r="19134" spans="220:222" x14ac:dyDescent="0.3">
      <c r="HL19134" s="341"/>
      <c r="HM19134" s="341"/>
      <c r="HN19134" s="341"/>
    </row>
    <row r="19135" spans="220:222" x14ac:dyDescent="0.3">
      <c r="HL19135" s="341"/>
      <c r="HM19135" s="341"/>
      <c r="HN19135" s="341"/>
    </row>
    <row r="19136" spans="220:222" x14ac:dyDescent="0.3">
      <c r="HL19136" s="341"/>
      <c r="HM19136" s="341"/>
      <c r="HN19136" s="341"/>
    </row>
    <row r="19137" spans="220:222" x14ac:dyDescent="0.3">
      <c r="HL19137" s="341"/>
      <c r="HM19137" s="341"/>
      <c r="HN19137" s="341"/>
    </row>
    <row r="19138" spans="220:222" x14ac:dyDescent="0.3">
      <c r="HL19138" s="341"/>
      <c r="HM19138" s="341"/>
      <c r="HN19138" s="341"/>
    </row>
    <row r="19139" spans="220:222" x14ac:dyDescent="0.3">
      <c r="HL19139" s="341"/>
      <c r="HM19139" s="341"/>
      <c r="HN19139" s="341"/>
    </row>
    <row r="19140" spans="220:222" x14ac:dyDescent="0.3">
      <c r="HL19140" s="341"/>
      <c r="HM19140" s="341"/>
      <c r="HN19140" s="341"/>
    </row>
    <row r="19141" spans="220:222" x14ac:dyDescent="0.3">
      <c r="HL19141" s="341"/>
      <c r="HM19141" s="341"/>
      <c r="HN19141" s="341"/>
    </row>
    <row r="19142" spans="220:222" x14ac:dyDescent="0.3">
      <c r="HL19142" s="341"/>
      <c r="HM19142" s="341"/>
      <c r="HN19142" s="341"/>
    </row>
    <row r="19143" spans="220:222" x14ac:dyDescent="0.3">
      <c r="HL19143" s="341"/>
      <c r="HM19143" s="341"/>
      <c r="HN19143" s="341"/>
    </row>
    <row r="19144" spans="220:222" x14ac:dyDescent="0.3">
      <c r="HL19144" s="341"/>
      <c r="HM19144" s="341"/>
      <c r="HN19144" s="341"/>
    </row>
    <row r="19145" spans="220:222" x14ac:dyDescent="0.3">
      <c r="HL19145" s="341"/>
      <c r="HM19145" s="341"/>
      <c r="HN19145" s="341"/>
    </row>
    <row r="19146" spans="220:222" x14ac:dyDescent="0.3">
      <c r="HL19146" s="341"/>
      <c r="HM19146" s="341"/>
      <c r="HN19146" s="341"/>
    </row>
    <row r="19147" spans="220:222" x14ac:dyDescent="0.3">
      <c r="HL19147" s="341"/>
      <c r="HM19147" s="341"/>
      <c r="HN19147" s="341"/>
    </row>
    <row r="19148" spans="220:222" x14ac:dyDescent="0.3">
      <c r="HL19148" s="341"/>
      <c r="HM19148" s="341"/>
      <c r="HN19148" s="341"/>
    </row>
    <row r="19149" spans="220:222" x14ac:dyDescent="0.3">
      <c r="HL19149" s="341"/>
      <c r="HM19149" s="341"/>
      <c r="HN19149" s="341"/>
    </row>
    <row r="19150" spans="220:222" x14ac:dyDescent="0.3">
      <c r="HL19150" s="341"/>
      <c r="HM19150" s="341"/>
      <c r="HN19150" s="341"/>
    </row>
    <row r="19151" spans="220:222" x14ac:dyDescent="0.3">
      <c r="HL19151" s="341"/>
      <c r="HM19151" s="341"/>
      <c r="HN19151" s="341"/>
    </row>
    <row r="19152" spans="220:222" x14ac:dyDescent="0.3">
      <c r="HL19152" s="341"/>
      <c r="HM19152" s="341"/>
      <c r="HN19152" s="341"/>
    </row>
    <row r="19153" spans="220:222" x14ac:dyDescent="0.3">
      <c r="HL19153" s="341"/>
      <c r="HM19153" s="341"/>
      <c r="HN19153" s="341"/>
    </row>
    <row r="19154" spans="220:222" x14ac:dyDescent="0.3">
      <c r="HL19154" s="341"/>
      <c r="HM19154" s="341"/>
      <c r="HN19154" s="341"/>
    </row>
    <row r="19155" spans="220:222" x14ac:dyDescent="0.3">
      <c r="HL19155" s="341"/>
      <c r="HM19155" s="341"/>
      <c r="HN19155" s="341"/>
    </row>
    <row r="19156" spans="220:222" x14ac:dyDescent="0.3">
      <c r="HL19156" s="341"/>
      <c r="HM19156" s="341"/>
      <c r="HN19156" s="341"/>
    </row>
    <row r="19157" spans="220:222" x14ac:dyDescent="0.3">
      <c r="HL19157" s="341"/>
      <c r="HM19157" s="341"/>
      <c r="HN19157" s="341"/>
    </row>
    <row r="19158" spans="220:222" x14ac:dyDescent="0.3">
      <c r="HL19158" s="341"/>
      <c r="HM19158" s="341"/>
      <c r="HN19158" s="341"/>
    </row>
    <row r="19159" spans="220:222" x14ac:dyDescent="0.3">
      <c r="HL19159" s="341"/>
      <c r="HM19159" s="341"/>
      <c r="HN19159" s="341"/>
    </row>
    <row r="19160" spans="220:222" x14ac:dyDescent="0.3">
      <c r="HL19160" s="341"/>
      <c r="HM19160" s="341"/>
      <c r="HN19160" s="341"/>
    </row>
    <row r="19161" spans="220:222" x14ac:dyDescent="0.3">
      <c r="HL19161" s="341"/>
      <c r="HM19161" s="341"/>
      <c r="HN19161" s="341"/>
    </row>
    <row r="19162" spans="220:222" x14ac:dyDescent="0.3">
      <c r="HL19162" s="341"/>
      <c r="HM19162" s="341"/>
      <c r="HN19162" s="341"/>
    </row>
    <row r="19163" spans="220:222" x14ac:dyDescent="0.3">
      <c r="HL19163" s="341"/>
      <c r="HM19163" s="341"/>
      <c r="HN19163" s="341"/>
    </row>
    <row r="19164" spans="220:222" x14ac:dyDescent="0.3">
      <c r="HL19164" s="341"/>
      <c r="HM19164" s="341"/>
      <c r="HN19164" s="341"/>
    </row>
    <row r="19165" spans="220:222" x14ac:dyDescent="0.3">
      <c r="HL19165" s="341"/>
      <c r="HM19165" s="341"/>
      <c r="HN19165" s="341"/>
    </row>
    <row r="19166" spans="220:222" x14ac:dyDescent="0.3">
      <c r="HL19166" s="341"/>
      <c r="HM19166" s="341"/>
      <c r="HN19166" s="341"/>
    </row>
    <row r="19167" spans="220:222" x14ac:dyDescent="0.3">
      <c r="HL19167" s="341"/>
      <c r="HM19167" s="341"/>
      <c r="HN19167" s="341"/>
    </row>
    <row r="19168" spans="220:222" x14ac:dyDescent="0.3">
      <c r="HL19168" s="341"/>
      <c r="HM19168" s="341"/>
      <c r="HN19168" s="341"/>
    </row>
    <row r="19169" spans="220:222" x14ac:dyDescent="0.3">
      <c r="HL19169" s="341"/>
      <c r="HM19169" s="341"/>
      <c r="HN19169" s="341"/>
    </row>
    <row r="19170" spans="220:222" x14ac:dyDescent="0.3">
      <c r="HL19170" s="341"/>
      <c r="HM19170" s="341"/>
      <c r="HN19170" s="341"/>
    </row>
    <row r="19171" spans="220:222" x14ac:dyDescent="0.3">
      <c r="HL19171" s="341"/>
      <c r="HM19171" s="341"/>
      <c r="HN19171" s="341"/>
    </row>
    <row r="19172" spans="220:222" x14ac:dyDescent="0.3">
      <c r="HL19172" s="341"/>
      <c r="HM19172" s="341"/>
      <c r="HN19172" s="341"/>
    </row>
    <row r="19173" spans="220:222" x14ac:dyDescent="0.3">
      <c r="HL19173" s="341"/>
      <c r="HM19173" s="341"/>
      <c r="HN19173" s="341"/>
    </row>
    <row r="19174" spans="220:222" x14ac:dyDescent="0.3">
      <c r="HL19174" s="341"/>
      <c r="HM19174" s="341"/>
      <c r="HN19174" s="341"/>
    </row>
    <row r="19175" spans="220:222" x14ac:dyDescent="0.3">
      <c r="HL19175" s="341"/>
      <c r="HM19175" s="341"/>
      <c r="HN19175" s="341"/>
    </row>
    <row r="19176" spans="220:222" x14ac:dyDescent="0.3">
      <c r="HL19176" s="341"/>
      <c r="HM19176" s="341"/>
      <c r="HN19176" s="341"/>
    </row>
    <row r="19177" spans="220:222" x14ac:dyDescent="0.3">
      <c r="HL19177" s="341"/>
      <c r="HM19177" s="341"/>
      <c r="HN19177" s="341"/>
    </row>
    <row r="19178" spans="220:222" x14ac:dyDescent="0.3">
      <c r="HL19178" s="341"/>
      <c r="HM19178" s="341"/>
      <c r="HN19178" s="341"/>
    </row>
    <row r="19179" spans="220:222" x14ac:dyDescent="0.3">
      <c r="HL19179" s="341"/>
      <c r="HM19179" s="341"/>
      <c r="HN19179" s="341"/>
    </row>
    <row r="19180" spans="220:222" x14ac:dyDescent="0.3">
      <c r="HL19180" s="341"/>
      <c r="HM19180" s="341"/>
      <c r="HN19180" s="341"/>
    </row>
    <row r="19181" spans="220:222" x14ac:dyDescent="0.3">
      <c r="HL19181" s="341"/>
      <c r="HM19181" s="341"/>
      <c r="HN19181" s="341"/>
    </row>
    <row r="19182" spans="220:222" x14ac:dyDescent="0.3">
      <c r="HL19182" s="341"/>
      <c r="HM19182" s="341"/>
      <c r="HN19182" s="341"/>
    </row>
    <row r="19183" spans="220:222" x14ac:dyDescent="0.3">
      <c r="HL19183" s="341"/>
      <c r="HM19183" s="341"/>
      <c r="HN19183" s="341"/>
    </row>
    <row r="19184" spans="220:222" x14ac:dyDescent="0.3">
      <c r="HL19184" s="341"/>
      <c r="HM19184" s="341"/>
      <c r="HN19184" s="341"/>
    </row>
    <row r="19185" spans="220:222" x14ac:dyDescent="0.3">
      <c r="HL19185" s="341"/>
      <c r="HM19185" s="341"/>
      <c r="HN19185" s="341"/>
    </row>
    <row r="19186" spans="220:222" x14ac:dyDescent="0.3">
      <c r="HL19186" s="341"/>
      <c r="HM19186" s="341"/>
      <c r="HN19186" s="341"/>
    </row>
    <row r="19187" spans="220:222" x14ac:dyDescent="0.3">
      <c r="HL19187" s="341"/>
      <c r="HM19187" s="341"/>
      <c r="HN19187" s="341"/>
    </row>
    <row r="19188" spans="220:222" x14ac:dyDescent="0.3">
      <c r="HL19188" s="341"/>
      <c r="HM19188" s="341"/>
      <c r="HN19188" s="341"/>
    </row>
    <row r="19189" spans="220:222" x14ac:dyDescent="0.3">
      <c r="HL19189" s="341"/>
      <c r="HM19189" s="341"/>
      <c r="HN19189" s="341"/>
    </row>
    <row r="19190" spans="220:222" x14ac:dyDescent="0.3">
      <c r="HL19190" s="341"/>
      <c r="HM19190" s="341"/>
      <c r="HN19190" s="341"/>
    </row>
    <row r="19191" spans="220:222" x14ac:dyDescent="0.3">
      <c r="HL19191" s="341"/>
      <c r="HM19191" s="341"/>
      <c r="HN19191" s="341"/>
    </row>
    <row r="19192" spans="220:222" x14ac:dyDescent="0.3">
      <c r="HL19192" s="341"/>
      <c r="HM19192" s="341"/>
      <c r="HN19192" s="341"/>
    </row>
    <row r="19193" spans="220:222" x14ac:dyDescent="0.3">
      <c r="HL19193" s="341"/>
      <c r="HM19193" s="341"/>
      <c r="HN19193" s="341"/>
    </row>
    <row r="19194" spans="220:222" x14ac:dyDescent="0.3">
      <c r="HL19194" s="341"/>
      <c r="HM19194" s="341"/>
      <c r="HN19194" s="341"/>
    </row>
    <row r="19195" spans="220:222" x14ac:dyDescent="0.3">
      <c r="HL19195" s="341"/>
      <c r="HM19195" s="341"/>
      <c r="HN19195" s="341"/>
    </row>
    <row r="19196" spans="220:222" x14ac:dyDescent="0.3">
      <c r="HL19196" s="341"/>
      <c r="HM19196" s="341"/>
      <c r="HN19196" s="341"/>
    </row>
    <row r="19197" spans="220:222" x14ac:dyDescent="0.3">
      <c r="HL19197" s="341"/>
      <c r="HM19197" s="341"/>
      <c r="HN19197" s="341"/>
    </row>
    <row r="19198" spans="220:222" x14ac:dyDescent="0.3">
      <c r="HL19198" s="341"/>
      <c r="HM19198" s="341"/>
      <c r="HN19198" s="341"/>
    </row>
    <row r="19199" spans="220:222" x14ac:dyDescent="0.3">
      <c r="HL19199" s="341"/>
      <c r="HM19199" s="341"/>
      <c r="HN19199" s="341"/>
    </row>
    <row r="19200" spans="220:222" x14ac:dyDescent="0.3">
      <c r="HL19200" s="341"/>
      <c r="HM19200" s="341"/>
      <c r="HN19200" s="341"/>
    </row>
    <row r="19201" spans="220:222" x14ac:dyDescent="0.3">
      <c r="HL19201" s="341"/>
      <c r="HM19201" s="341"/>
      <c r="HN19201" s="341"/>
    </row>
    <row r="19202" spans="220:222" x14ac:dyDescent="0.3">
      <c r="HL19202" s="341"/>
      <c r="HM19202" s="341"/>
      <c r="HN19202" s="341"/>
    </row>
    <row r="19203" spans="220:222" x14ac:dyDescent="0.3">
      <c r="HL19203" s="341"/>
      <c r="HM19203" s="341"/>
      <c r="HN19203" s="341"/>
    </row>
    <row r="19204" spans="220:222" x14ac:dyDescent="0.3">
      <c r="HL19204" s="341"/>
      <c r="HM19204" s="341"/>
      <c r="HN19204" s="341"/>
    </row>
    <row r="19205" spans="220:222" x14ac:dyDescent="0.3">
      <c r="HL19205" s="341"/>
      <c r="HM19205" s="341"/>
      <c r="HN19205" s="341"/>
    </row>
    <row r="19206" spans="220:222" x14ac:dyDescent="0.3">
      <c r="HL19206" s="341"/>
      <c r="HM19206" s="341"/>
      <c r="HN19206" s="341"/>
    </row>
    <row r="19207" spans="220:222" x14ac:dyDescent="0.3">
      <c r="HL19207" s="341"/>
      <c r="HM19207" s="341"/>
      <c r="HN19207" s="341"/>
    </row>
    <row r="19208" spans="220:222" x14ac:dyDescent="0.3">
      <c r="HL19208" s="341"/>
      <c r="HM19208" s="341"/>
      <c r="HN19208" s="341"/>
    </row>
    <row r="19209" spans="220:222" x14ac:dyDescent="0.3">
      <c r="HL19209" s="341"/>
      <c r="HM19209" s="341"/>
      <c r="HN19209" s="341"/>
    </row>
    <row r="19210" spans="220:222" x14ac:dyDescent="0.3">
      <c r="HL19210" s="341"/>
      <c r="HM19210" s="341"/>
      <c r="HN19210" s="341"/>
    </row>
    <row r="19211" spans="220:222" x14ac:dyDescent="0.3">
      <c r="HL19211" s="341"/>
      <c r="HM19211" s="341"/>
      <c r="HN19211" s="341"/>
    </row>
    <row r="19212" spans="220:222" x14ac:dyDescent="0.3">
      <c r="HL19212" s="341"/>
      <c r="HM19212" s="341"/>
      <c r="HN19212" s="341"/>
    </row>
    <row r="19213" spans="220:222" x14ac:dyDescent="0.3">
      <c r="HL19213" s="341"/>
      <c r="HM19213" s="341"/>
      <c r="HN19213" s="341"/>
    </row>
    <row r="19214" spans="220:222" x14ac:dyDescent="0.3">
      <c r="HL19214" s="341"/>
      <c r="HM19214" s="341"/>
      <c r="HN19214" s="341"/>
    </row>
    <row r="19215" spans="220:222" x14ac:dyDescent="0.3">
      <c r="HL19215" s="341"/>
      <c r="HM19215" s="341"/>
      <c r="HN19215" s="341"/>
    </row>
    <row r="19216" spans="220:222" x14ac:dyDescent="0.3">
      <c r="HL19216" s="341"/>
      <c r="HM19216" s="341"/>
      <c r="HN19216" s="341"/>
    </row>
    <row r="19217" spans="220:222" x14ac:dyDescent="0.3">
      <c r="HL19217" s="341"/>
      <c r="HM19217" s="341"/>
      <c r="HN19217" s="341"/>
    </row>
    <row r="19218" spans="220:222" x14ac:dyDescent="0.3">
      <c r="HL19218" s="341"/>
      <c r="HM19218" s="341"/>
      <c r="HN19218" s="341"/>
    </row>
    <row r="19219" spans="220:222" x14ac:dyDescent="0.3">
      <c r="HL19219" s="341"/>
      <c r="HM19219" s="341"/>
      <c r="HN19219" s="341"/>
    </row>
    <row r="19220" spans="220:222" x14ac:dyDescent="0.3">
      <c r="HL19220" s="341"/>
      <c r="HM19220" s="341"/>
      <c r="HN19220" s="341"/>
    </row>
    <row r="19221" spans="220:222" x14ac:dyDescent="0.3">
      <c r="HL19221" s="341"/>
      <c r="HM19221" s="341"/>
      <c r="HN19221" s="341"/>
    </row>
    <row r="19222" spans="220:222" x14ac:dyDescent="0.3">
      <c r="HL19222" s="341"/>
      <c r="HM19222" s="341"/>
      <c r="HN19222" s="341"/>
    </row>
    <row r="19223" spans="220:222" x14ac:dyDescent="0.3">
      <c r="HL19223" s="341"/>
      <c r="HM19223" s="341"/>
      <c r="HN19223" s="341"/>
    </row>
    <row r="19224" spans="220:222" x14ac:dyDescent="0.3">
      <c r="HL19224" s="341"/>
      <c r="HM19224" s="341"/>
      <c r="HN19224" s="341"/>
    </row>
    <row r="19225" spans="220:222" x14ac:dyDescent="0.3">
      <c r="HL19225" s="341"/>
      <c r="HM19225" s="341"/>
      <c r="HN19225" s="341"/>
    </row>
    <row r="19226" spans="220:222" x14ac:dyDescent="0.3">
      <c r="HL19226" s="341"/>
      <c r="HM19226" s="341"/>
      <c r="HN19226" s="341"/>
    </row>
    <row r="19227" spans="220:222" x14ac:dyDescent="0.3">
      <c r="HL19227" s="341"/>
      <c r="HM19227" s="341"/>
      <c r="HN19227" s="341"/>
    </row>
    <row r="19228" spans="220:222" x14ac:dyDescent="0.3">
      <c r="HL19228" s="341"/>
      <c r="HM19228" s="341"/>
      <c r="HN19228" s="341"/>
    </row>
    <row r="19229" spans="220:222" x14ac:dyDescent="0.3">
      <c r="HL19229" s="341"/>
      <c r="HM19229" s="341"/>
      <c r="HN19229" s="341"/>
    </row>
    <row r="19230" spans="220:222" x14ac:dyDescent="0.3">
      <c r="HL19230" s="341"/>
      <c r="HM19230" s="341"/>
      <c r="HN19230" s="341"/>
    </row>
    <row r="19231" spans="220:222" x14ac:dyDescent="0.3">
      <c r="HL19231" s="341"/>
      <c r="HM19231" s="341"/>
      <c r="HN19231" s="341"/>
    </row>
    <row r="19232" spans="220:222" x14ac:dyDescent="0.3">
      <c r="HL19232" s="341"/>
      <c r="HM19232" s="341"/>
      <c r="HN19232" s="341"/>
    </row>
    <row r="19233" spans="220:222" x14ac:dyDescent="0.3">
      <c r="HL19233" s="341"/>
      <c r="HM19233" s="341"/>
      <c r="HN19233" s="341"/>
    </row>
    <row r="19234" spans="220:222" x14ac:dyDescent="0.3">
      <c r="HL19234" s="341"/>
      <c r="HM19234" s="341"/>
      <c r="HN19234" s="341"/>
    </row>
    <row r="19235" spans="220:222" x14ac:dyDescent="0.3">
      <c r="HL19235" s="341"/>
      <c r="HM19235" s="341"/>
      <c r="HN19235" s="341"/>
    </row>
    <row r="19236" spans="220:222" x14ac:dyDescent="0.3">
      <c r="HL19236" s="341"/>
      <c r="HM19236" s="341"/>
      <c r="HN19236" s="341"/>
    </row>
    <row r="19237" spans="220:222" x14ac:dyDescent="0.3">
      <c r="HL19237" s="341"/>
      <c r="HM19237" s="341"/>
      <c r="HN19237" s="341"/>
    </row>
    <row r="19238" spans="220:222" x14ac:dyDescent="0.3">
      <c r="HL19238" s="341"/>
      <c r="HM19238" s="341"/>
      <c r="HN19238" s="341"/>
    </row>
    <row r="19239" spans="220:222" x14ac:dyDescent="0.3">
      <c r="HL19239" s="341"/>
      <c r="HM19239" s="341"/>
      <c r="HN19239" s="341"/>
    </row>
    <row r="19240" spans="220:222" x14ac:dyDescent="0.3">
      <c r="HL19240" s="341"/>
      <c r="HM19240" s="341"/>
      <c r="HN19240" s="341"/>
    </row>
    <row r="19241" spans="220:222" x14ac:dyDescent="0.3">
      <c r="HL19241" s="341"/>
      <c r="HM19241" s="341"/>
      <c r="HN19241" s="341"/>
    </row>
    <row r="19242" spans="220:222" x14ac:dyDescent="0.3">
      <c r="HL19242" s="341"/>
      <c r="HM19242" s="341"/>
      <c r="HN19242" s="341"/>
    </row>
    <row r="19243" spans="220:222" x14ac:dyDescent="0.3">
      <c r="HL19243" s="341"/>
      <c r="HM19243" s="341"/>
      <c r="HN19243" s="341"/>
    </row>
    <row r="19244" spans="220:222" x14ac:dyDescent="0.3">
      <c r="HL19244" s="341"/>
      <c r="HM19244" s="341"/>
      <c r="HN19244" s="341"/>
    </row>
    <row r="19245" spans="220:222" x14ac:dyDescent="0.3">
      <c r="HL19245" s="341"/>
      <c r="HM19245" s="341"/>
      <c r="HN19245" s="341"/>
    </row>
    <row r="19246" spans="220:222" x14ac:dyDescent="0.3">
      <c r="HL19246" s="341"/>
      <c r="HM19246" s="341"/>
      <c r="HN19246" s="341"/>
    </row>
    <row r="19247" spans="220:222" x14ac:dyDescent="0.3">
      <c r="HL19247" s="341"/>
      <c r="HM19247" s="341"/>
      <c r="HN19247" s="341"/>
    </row>
    <row r="19248" spans="220:222" x14ac:dyDescent="0.3">
      <c r="HL19248" s="341"/>
      <c r="HM19248" s="341"/>
      <c r="HN19248" s="341"/>
    </row>
    <row r="19249" spans="220:222" x14ac:dyDescent="0.3">
      <c r="HL19249" s="341"/>
      <c r="HM19249" s="341"/>
      <c r="HN19249" s="341"/>
    </row>
    <row r="19250" spans="220:222" x14ac:dyDescent="0.3">
      <c r="HL19250" s="341"/>
      <c r="HM19250" s="341"/>
      <c r="HN19250" s="341"/>
    </row>
    <row r="19251" spans="220:222" x14ac:dyDescent="0.3">
      <c r="HL19251" s="341"/>
      <c r="HM19251" s="341"/>
      <c r="HN19251" s="341"/>
    </row>
    <row r="19252" spans="220:222" x14ac:dyDescent="0.3">
      <c r="HL19252" s="341"/>
      <c r="HM19252" s="341"/>
      <c r="HN19252" s="341"/>
    </row>
    <row r="19253" spans="220:222" x14ac:dyDescent="0.3">
      <c r="HL19253" s="341"/>
      <c r="HM19253" s="341"/>
      <c r="HN19253" s="341"/>
    </row>
    <row r="19254" spans="220:222" x14ac:dyDescent="0.3">
      <c r="HL19254" s="341"/>
      <c r="HM19254" s="341"/>
      <c r="HN19254" s="341"/>
    </row>
    <row r="19255" spans="220:222" x14ac:dyDescent="0.3">
      <c r="HL19255" s="341"/>
      <c r="HM19255" s="341"/>
      <c r="HN19255" s="341"/>
    </row>
    <row r="19256" spans="220:222" x14ac:dyDescent="0.3">
      <c r="HL19256" s="341"/>
      <c r="HM19256" s="341"/>
      <c r="HN19256" s="341"/>
    </row>
    <row r="19257" spans="220:222" x14ac:dyDescent="0.3">
      <c r="HL19257" s="341"/>
      <c r="HM19257" s="341"/>
      <c r="HN19257" s="341"/>
    </row>
    <row r="19258" spans="220:222" x14ac:dyDescent="0.3">
      <c r="HL19258" s="341"/>
      <c r="HM19258" s="341"/>
      <c r="HN19258" s="341"/>
    </row>
    <row r="19259" spans="220:222" x14ac:dyDescent="0.3">
      <c r="HL19259" s="341"/>
      <c r="HM19259" s="341"/>
      <c r="HN19259" s="341"/>
    </row>
    <row r="19260" spans="220:222" x14ac:dyDescent="0.3">
      <c r="HL19260" s="341"/>
      <c r="HM19260" s="341"/>
      <c r="HN19260" s="341"/>
    </row>
    <row r="19261" spans="220:222" x14ac:dyDescent="0.3">
      <c r="HL19261" s="341"/>
      <c r="HM19261" s="341"/>
      <c r="HN19261" s="341"/>
    </row>
    <row r="19262" spans="220:222" x14ac:dyDescent="0.3">
      <c r="HL19262" s="341"/>
      <c r="HM19262" s="341"/>
      <c r="HN19262" s="341"/>
    </row>
    <row r="19263" spans="220:222" x14ac:dyDescent="0.3">
      <c r="HL19263" s="341"/>
      <c r="HM19263" s="341"/>
      <c r="HN19263" s="341"/>
    </row>
    <row r="19264" spans="220:222" x14ac:dyDescent="0.3">
      <c r="HL19264" s="341"/>
      <c r="HM19264" s="341"/>
      <c r="HN19264" s="341"/>
    </row>
    <row r="19265" spans="220:222" x14ac:dyDescent="0.3">
      <c r="HL19265" s="341"/>
      <c r="HM19265" s="341"/>
      <c r="HN19265" s="341"/>
    </row>
    <row r="19266" spans="220:222" x14ac:dyDescent="0.3">
      <c r="HL19266" s="341"/>
      <c r="HM19266" s="341"/>
      <c r="HN19266" s="341"/>
    </row>
    <row r="19267" spans="220:222" x14ac:dyDescent="0.3">
      <c r="HL19267" s="341"/>
      <c r="HM19267" s="341"/>
      <c r="HN19267" s="341"/>
    </row>
    <row r="19268" spans="220:222" x14ac:dyDescent="0.3">
      <c r="HL19268" s="341"/>
      <c r="HM19268" s="341"/>
      <c r="HN19268" s="341"/>
    </row>
    <row r="19269" spans="220:222" x14ac:dyDescent="0.3">
      <c r="HL19269" s="341"/>
      <c r="HM19269" s="341"/>
      <c r="HN19269" s="341"/>
    </row>
    <row r="19270" spans="220:222" x14ac:dyDescent="0.3">
      <c r="HL19270" s="341"/>
      <c r="HM19270" s="341"/>
      <c r="HN19270" s="341"/>
    </row>
    <row r="19271" spans="220:222" x14ac:dyDescent="0.3">
      <c r="HL19271" s="341"/>
      <c r="HM19271" s="341"/>
      <c r="HN19271" s="341"/>
    </row>
    <row r="19272" spans="220:222" x14ac:dyDescent="0.3">
      <c r="HL19272" s="341"/>
      <c r="HM19272" s="341"/>
      <c r="HN19272" s="341"/>
    </row>
    <row r="19273" spans="220:222" x14ac:dyDescent="0.3">
      <c r="HL19273" s="341"/>
      <c r="HM19273" s="341"/>
      <c r="HN19273" s="341"/>
    </row>
    <row r="19274" spans="220:222" x14ac:dyDescent="0.3">
      <c r="HL19274" s="341"/>
      <c r="HM19274" s="341"/>
      <c r="HN19274" s="341"/>
    </row>
    <row r="19275" spans="220:222" x14ac:dyDescent="0.3">
      <c r="HL19275" s="341"/>
      <c r="HM19275" s="341"/>
      <c r="HN19275" s="341"/>
    </row>
    <row r="19276" spans="220:222" x14ac:dyDescent="0.3">
      <c r="HL19276" s="341"/>
      <c r="HM19276" s="341"/>
      <c r="HN19276" s="341"/>
    </row>
    <row r="19277" spans="220:222" x14ac:dyDescent="0.3">
      <c r="HL19277" s="341"/>
      <c r="HM19277" s="341"/>
      <c r="HN19277" s="341"/>
    </row>
    <row r="19278" spans="220:222" x14ac:dyDescent="0.3">
      <c r="HL19278" s="341"/>
      <c r="HM19278" s="341"/>
      <c r="HN19278" s="341"/>
    </row>
    <row r="19279" spans="220:222" x14ac:dyDescent="0.3">
      <c r="HL19279" s="341"/>
      <c r="HM19279" s="341"/>
      <c r="HN19279" s="341"/>
    </row>
    <row r="19280" spans="220:222" x14ac:dyDescent="0.3">
      <c r="HL19280" s="341"/>
      <c r="HM19280" s="341"/>
      <c r="HN19280" s="341"/>
    </row>
    <row r="19281" spans="220:222" x14ac:dyDescent="0.3">
      <c r="HL19281" s="341"/>
      <c r="HM19281" s="341"/>
      <c r="HN19281" s="341"/>
    </row>
    <row r="19282" spans="220:222" x14ac:dyDescent="0.3">
      <c r="HL19282" s="341"/>
      <c r="HM19282" s="341"/>
      <c r="HN19282" s="341"/>
    </row>
    <row r="19283" spans="220:222" x14ac:dyDescent="0.3">
      <c r="HL19283" s="341"/>
      <c r="HM19283" s="341"/>
      <c r="HN19283" s="341"/>
    </row>
    <row r="19284" spans="220:222" x14ac:dyDescent="0.3">
      <c r="HL19284" s="341"/>
      <c r="HM19284" s="341"/>
      <c r="HN19284" s="341"/>
    </row>
    <row r="19285" spans="220:222" x14ac:dyDescent="0.3">
      <c r="HL19285" s="341"/>
      <c r="HM19285" s="341"/>
      <c r="HN19285" s="341"/>
    </row>
    <row r="19286" spans="220:222" x14ac:dyDescent="0.3">
      <c r="HL19286" s="341"/>
      <c r="HM19286" s="341"/>
      <c r="HN19286" s="341"/>
    </row>
    <row r="19287" spans="220:222" x14ac:dyDescent="0.3">
      <c r="HL19287" s="341"/>
      <c r="HM19287" s="341"/>
      <c r="HN19287" s="341"/>
    </row>
    <row r="19288" spans="220:222" x14ac:dyDescent="0.3">
      <c r="HL19288" s="341"/>
      <c r="HM19288" s="341"/>
      <c r="HN19288" s="341"/>
    </row>
    <row r="19289" spans="220:222" x14ac:dyDescent="0.3">
      <c r="HL19289" s="341"/>
      <c r="HM19289" s="341"/>
      <c r="HN19289" s="341"/>
    </row>
    <row r="19290" spans="220:222" x14ac:dyDescent="0.3">
      <c r="HL19290" s="341"/>
      <c r="HM19290" s="341"/>
      <c r="HN19290" s="341"/>
    </row>
    <row r="19291" spans="220:222" x14ac:dyDescent="0.3">
      <c r="HL19291" s="341"/>
      <c r="HM19291" s="341"/>
      <c r="HN19291" s="341"/>
    </row>
    <row r="19292" spans="220:222" x14ac:dyDescent="0.3">
      <c r="HL19292" s="341"/>
      <c r="HM19292" s="341"/>
      <c r="HN19292" s="341"/>
    </row>
    <row r="19293" spans="220:222" x14ac:dyDescent="0.3">
      <c r="HL19293" s="341"/>
      <c r="HM19293" s="341"/>
      <c r="HN19293" s="341"/>
    </row>
    <row r="19294" spans="220:222" x14ac:dyDescent="0.3">
      <c r="HL19294" s="341"/>
      <c r="HM19294" s="341"/>
      <c r="HN19294" s="341"/>
    </row>
    <row r="19295" spans="220:222" x14ac:dyDescent="0.3">
      <c r="HL19295" s="341"/>
      <c r="HM19295" s="341"/>
      <c r="HN19295" s="341"/>
    </row>
    <row r="19296" spans="220:222" x14ac:dyDescent="0.3">
      <c r="HL19296" s="341"/>
      <c r="HM19296" s="341"/>
      <c r="HN19296" s="341"/>
    </row>
    <row r="19297" spans="220:222" x14ac:dyDescent="0.3">
      <c r="HL19297" s="341"/>
      <c r="HM19297" s="341"/>
      <c r="HN19297" s="341"/>
    </row>
    <row r="19298" spans="220:222" x14ac:dyDescent="0.3">
      <c r="HL19298" s="341"/>
      <c r="HM19298" s="341"/>
      <c r="HN19298" s="341"/>
    </row>
    <row r="19299" spans="220:222" x14ac:dyDescent="0.3">
      <c r="HL19299" s="341"/>
      <c r="HM19299" s="341"/>
      <c r="HN19299" s="341"/>
    </row>
    <row r="19300" spans="220:222" x14ac:dyDescent="0.3">
      <c r="HL19300" s="341"/>
      <c r="HM19300" s="341"/>
      <c r="HN19300" s="341"/>
    </row>
    <row r="19301" spans="220:222" x14ac:dyDescent="0.3">
      <c r="HL19301" s="341"/>
      <c r="HM19301" s="341"/>
      <c r="HN19301" s="341"/>
    </row>
    <row r="19302" spans="220:222" x14ac:dyDescent="0.3">
      <c r="HL19302" s="341"/>
      <c r="HM19302" s="341"/>
      <c r="HN19302" s="341"/>
    </row>
    <row r="19303" spans="220:222" x14ac:dyDescent="0.3">
      <c r="HL19303" s="341"/>
      <c r="HM19303" s="341"/>
      <c r="HN19303" s="341"/>
    </row>
    <row r="19304" spans="220:222" x14ac:dyDescent="0.3">
      <c r="HL19304" s="341"/>
      <c r="HM19304" s="341"/>
      <c r="HN19304" s="341"/>
    </row>
    <row r="19305" spans="220:222" x14ac:dyDescent="0.3">
      <c r="HL19305" s="341"/>
      <c r="HM19305" s="341"/>
      <c r="HN19305" s="341"/>
    </row>
    <row r="19306" spans="220:222" x14ac:dyDescent="0.3">
      <c r="HL19306" s="341"/>
      <c r="HM19306" s="341"/>
      <c r="HN19306" s="341"/>
    </row>
    <row r="19307" spans="220:222" x14ac:dyDescent="0.3">
      <c r="HL19307" s="341"/>
      <c r="HM19307" s="341"/>
      <c r="HN19307" s="341"/>
    </row>
    <row r="19308" spans="220:222" x14ac:dyDescent="0.3">
      <c r="HL19308" s="341"/>
      <c r="HM19308" s="341"/>
      <c r="HN19308" s="341"/>
    </row>
    <row r="19309" spans="220:222" x14ac:dyDescent="0.3">
      <c r="HL19309" s="341"/>
      <c r="HM19309" s="341"/>
      <c r="HN19309" s="341"/>
    </row>
    <row r="19310" spans="220:222" x14ac:dyDescent="0.3">
      <c r="HL19310" s="341"/>
      <c r="HM19310" s="341"/>
      <c r="HN19310" s="341"/>
    </row>
    <row r="19311" spans="220:222" x14ac:dyDescent="0.3">
      <c r="HL19311" s="341"/>
      <c r="HM19311" s="341"/>
      <c r="HN19311" s="341"/>
    </row>
    <row r="19312" spans="220:222" x14ac:dyDescent="0.3">
      <c r="HL19312" s="341"/>
      <c r="HM19312" s="341"/>
      <c r="HN19312" s="341"/>
    </row>
    <row r="19313" spans="220:222" x14ac:dyDescent="0.3">
      <c r="HL19313" s="341"/>
      <c r="HM19313" s="341"/>
      <c r="HN19313" s="341"/>
    </row>
    <row r="19314" spans="220:222" x14ac:dyDescent="0.3">
      <c r="HL19314" s="341"/>
      <c r="HM19314" s="341"/>
      <c r="HN19314" s="341"/>
    </row>
    <row r="19315" spans="220:222" x14ac:dyDescent="0.3">
      <c r="HL19315" s="341"/>
      <c r="HM19315" s="341"/>
      <c r="HN19315" s="341"/>
    </row>
    <row r="19316" spans="220:222" x14ac:dyDescent="0.3">
      <c r="HL19316" s="341"/>
      <c r="HM19316" s="341"/>
      <c r="HN19316" s="341"/>
    </row>
    <row r="19317" spans="220:222" x14ac:dyDescent="0.3">
      <c r="HL19317" s="341"/>
      <c r="HM19317" s="341"/>
      <c r="HN19317" s="341"/>
    </row>
    <row r="19318" spans="220:222" x14ac:dyDescent="0.3">
      <c r="HL19318" s="341"/>
      <c r="HM19318" s="341"/>
      <c r="HN19318" s="341"/>
    </row>
    <row r="19319" spans="220:222" x14ac:dyDescent="0.3">
      <c r="HL19319" s="341"/>
      <c r="HM19319" s="341"/>
      <c r="HN19319" s="341"/>
    </row>
    <row r="19320" spans="220:222" x14ac:dyDescent="0.3">
      <c r="HL19320" s="341"/>
      <c r="HM19320" s="341"/>
      <c r="HN19320" s="341"/>
    </row>
    <row r="19321" spans="220:222" x14ac:dyDescent="0.3">
      <c r="HL19321" s="341"/>
      <c r="HM19321" s="341"/>
      <c r="HN19321" s="341"/>
    </row>
    <row r="19322" spans="220:222" x14ac:dyDescent="0.3">
      <c r="HL19322" s="341"/>
      <c r="HM19322" s="341"/>
      <c r="HN19322" s="341"/>
    </row>
    <row r="19323" spans="220:222" x14ac:dyDescent="0.3">
      <c r="HL19323" s="341"/>
      <c r="HM19323" s="341"/>
      <c r="HN19323" s="341"/>
    </row>
    <row r="19324" spans="220:222" x14ac:dyDescent="0.3">
      <c r="HL19324" s="341"/>
      <c r="HM19324" s="341"/>
      <c r="HN19324" s="341"/>
    </row>
    <row r="19325" spans="220:222" x14ac:dyDescent="0.3">
      <c r="HL19325" s="341"/>
      <c r="HM19325" s="341"/>
      <c r="HN19325" s="341"/>
    </row>
    <row r="19326" spans="220:222" x14ac:dyDescent="0.3">
      <c r="HL19326" s="341"/>
      <c r="HM19326" s="341"/>
      <c r="HN19326" s="341"/>
    </row>
    <row r="19327" spans="220:222" x14ac:dyDescent="0.3">
      <c r="HL19327" s="341"/>
      <c r="HM19327" s="341"/>
      <c r="HN19327" s="341"/>
    </row>
    <row r="19328" spans="220:222" x14ac:dyDescent="0.3">
      <c r="HL19328" s="341"/>
      <c r="HM19328" s="341"/>
      <c r="HN19328" s="341"/>
    </row>
    <row r="19329" spans="220:222" x14ac:dyDescent="0.3">
      <c r="HL19329" s="341"/>
      <c r="HM19329" s="341"/>
      <c r="HN19329" s="341"/>
    </row>
    <row r="19330" spans="220:222" x14ac:dyDescent="0.3">
      <c r="HL19330" s="341"/>
      <c r="HM19330" s="341"/>
      <c r="HN19330" s="341"/>
    </row>
    <row r="19331" spans="220:222" x14ac:dyDescent="0.3">
      <c r="HL19331" s="341"/>
      <c r="HM19331" s="341"/>
      <c r="HN19331" s="341"/>
    </row>
    <row r="19332" spans="220:222" x14ac:dyDescent="0.3">
      <c r="HL19332" s="341"/>
      <c r="HM19332" s="341"/>
      <c r="HN19332" s="341"/>
    </row>
    <row r="19333" spans="220:222" x14ac:dyDescent="0.3">
      <c r="HL19333" s="341"/>
      <c r="HM19333" s="341"/>
      <c r="HN19333" s="341"/>
    </row>
    <row r="19334" spans="220:222" x14ac:dyDescent="0.3">
      <c r="HL19334" s="341"/>
      <c r="HM19334" s="341"/>
      <c r="HN19334" s="341"/>
    </row>
    <row r="19335" spans="220:222" x14ac:dyDescent="0.3">
      <c r="HL19335" s="341"/>
      <c r="HM19335" s="341"/>
      <c r="HN19335" s="341"/>
    </row>
    <row r="19336" spans="220:222" x14ac:dyDescent="0.3">
      <c r="HL19336" s="341"/>
      <c r="HM19336" s="341"/>
      <c r="HN19336" s="341"/>
    </row>
    <row r="19337" spans="220:222" x14ac:dyDescent="0.3">
      <c r="HL19337" s="341"/>
      <c r="HM19337" s="341"/>
      <c r="HN19337" s="341"/>
    </row>
    <row r="19338" spans="220:222" x14ac:dyDescent="0.3">
      <c r="HL19338" s="341"/>
      <c r="HM19338" s="341"/>
      <c r="HN19338" s="341"/>
    </row>
    <row r="19339" spans="220:222" x14ac:dyDescent="0.3">
      <c r="HL19339" s="341"/>
      <c r="HM19339" s="341"/>
      <c r="HN19339" s="341"/>
    </row>
    <row r="19340" spans="220:222" x14ac:dyDescent="0.3">
      <c r="HL19340" s="341"/>
      <c r="HM19340" s="341"/>
      <c r="HN19340" s="341"/>
    </row>
    <row r="19341" spans="220:222" x14ac:dyDescent="0.3">
      <c r="HL19341" s="341"/>
      <c r="HM19341" s="341"/>
      <c r="HN19341" s="341"/>
    </row>
    <row r="19342" spans="220:222" x14ac:dyDescent="0.3">
      <c r="HL19342" s="341"/>
      <c r="HM19342" s="341"/>
      <c r="HN19342" s="341"/>
    </row>
    <row r="19343" spans="220:222" x14ac:dyDescent="0.3">
      <c r="HL19343" s="341"/>
      <c r="HM19343" s="341"/>
      <c r="HN19343" s="341"/>
    </row>
    <row r="19344" spans="220:222" x14ac:dyDescent="0.3">
      <c r="HL19344" s="341"/>
      <c r="HM19344" s="341"/>
      <c r="HN19344" s="341"/>
    </row>
    <row r="19345" spans="220:222" x14ac:dyDescent="0.3">
      <c r="HL19345" s="341"/>
      <c r="HM19345" s="341"/>
      <c r="HN19345" s="341"/>
    </row>
    <row r="19346" spans="220:222" x14ac:dyDescent="0.3">
      <c r="HL19346" s="341"/>
      <c r="HM19346" s="341"/>
      <c r="HN19346" s="341"/>
    </row>
    <row r="19347" spans="220:222" x14ac:dyDescent="0.3">
      <c r="HL19347" s="341"/>
      <c r="HM19347" s="341"/>
      <c r="HN19347" s="341"/>
    </row>
    <row r="19348" spans="220:222" x14ac:dyDescent="0.3">
      <c r="HL19348" s="341"/>
      <c r="HM19348" s="341"/>
      <c r="HN19348" s="341"/>
    </row>
    <row r="19349" spans="220:222" x14ac:dyDescent="0.3">
      <c r="HL19349" s="341"/>
      <c r="HM19349" s="341"/>
      <c r="HN19349" s="341"/>
    </row>
    <row r="19350" spans="220:222" x14ac:dyDescent="0.3">
      <c r="HL19350" s="341"/>
      <c r="HM19350" s="341"/>
      <c r="HN19350" s="341"/>
    </row>
    <row r="19351" spans="220:222" x14ac:dyDescent="0.3">
      <c r="HL19351" s="341"/>
      <c r="HM19351" s="341"/>
      <c r="HN19351" s="341"/>
    </row>
    <row r="19352" spans="220:222" x14ac:dyDescent="0.3">
      <c r="HL19352" s="341"/>
      <c r="HM19352" s="341"/>
      <c r="HN19352" s="341"/>
    </row>
    <row r="19353" spans="220:222" x14ac:dyDescent="0.3">
      <c r="HL19353" s="341"/>
      <c r="HM19353" s="341"/>
      <c r="HN19353" s="341"/>
    </row>
    <row r="19354" spans="220:222" x14ac:dyDescent="0.3">
      <c r="HL19354" s="341"/>
      <c r="HM19354" s="341"/>
      <c r="HN19354" s="341"/>
    </row>
    <row r="19355" spans="220:222" x14ac:dyDescent="0.3">
      <c r="HL19355" s="341"/>
      <c r="HM19355" s="341"/>
      <c r="HN19355" s="341"/>
    </row>
    <row r="19356" spans="220:222" x14ac:dyDescent="0.3">
      <c r="HL19356" s="341"/>
      <c r="HM19356" s="341"/>
      <c r="HN19356" s="341"/>
    </row>
    <row r="19357" spans="220:222" x14ac:dyDescent="0.3">
      <c r="HL19357" s="341"/>
      <c r="HM19357" s="341"/>
      <c r="HN19357" s="341"/>
    </row>
    <row r="19358" spans="220:222" x14ac:dyDescent="0.3">
      <c r="HL19358" s="341"/>
      <c r="HM19358" s="341"/>
      <c r="HN19358" s="341"/>
    </row>
    <row r="19359" spans="220:222" x14ac:dyDescent="0.3">
      <c r="HL19359" s="341"/>
      <c r="HM19359" s="341"/>
      <c r="HN19359" s="341"/>
    </row>
    <row r="19360" spans="220:222" x14ac:dyDescent="0.3">
      <c r="HL19360" s="341"/>
      <c r="HM19360" s="341"/>
      <c r="HN19360" s="341"/>
    </row>
    <row r="19361" spans="220:222" x14ac:dyDescent="0.3">
      <c r="HL19361" s="341"/>
      <c r="HM19361" s="341"/>
      <c r="HN19361" s="341"/>
    </row>
    <row r="19362" spans="220:222" x14ac:dyDescent="0.3">
      <c r="HL19362" s="341"/>
      <c r="HM19362" s="341"/>
      <c r="HN19362" s="341"/>
    </row>
    <row r="19363" spans="220:222" x14ac:dyDescent="0.3">
      <c r="HL19363" s="341"/>
      <c r="HM19363" s="341"/>
      <c r="HN19363" s="341"/>
    </row>
    <row r="19364" spans="220:222" x14ac:dyDescent="0.3">
      <c r="HL19364" s="341"/>
      <c r="HM19364" s="341"/>
      <c r="HN19364" s="341"/>
    </row>
    <row r="19365" spans="220:222" x14ac:dyDescent="0.3">
      <c r="HL19365" s="341"/>
      <c r="HM19365" s="341"/>
      <c r="HN19365" s="341"/>
    </row>
    <row r="19366" spans="220:222" x14ac:dyDescent="0.3">
      <c r="HL19366" s="341"/>
      <c r="HM19366" s="341"/>
      <c r="HN19366" s="341"/>
    </row>
    <row r="19367" spans="220:222" x14ac:dyDescent="0.3">
      <c r="HL19367" s="341"/>
      <c r="HM19367" s="341"/>
      <c r="HN19367" s="341"/>
    </row>
    <row r="19368" spans="220:222" x14ac:dyDescent="0.3">
      <c r="HL19368" s="341"/>
      <c r="HM19368" s="341"/>
      <c r="HN19368" s="341"/>
    </row>
    <row r="19369" spans="220:222" x14ac:dyDescent="0.3">
      <c r="HL19369" s="341"/>
      <c r="HM19369" s="341"/>
      <c r="HN19369" s="341"/>
    </row>
    <row r="19370" spans="220:222" x14ac:dyDescent="0.3">
      <c r="HL19370" s="341"/>
      <c r="HM19370" s="341"/>
      <c r="HN19370" s="341"/>
    </row>
    <row r="19371" spans="220:222" x14ac:dyDescent="0.3">
      <c r="HL19371" s="341"/>
      <c r="HM19371" s="341"/>
      <c r="HN19371" s="341"/>
    </row>
    <row r="19372" spans="220:222" x14ac:dyDescent="0.3">
      <c r="HL19372" s="341"/>
      <c r="HM19372" s="341"/>
      <c r="HN19372" s="341"/>
    </row>
    <row r="19373" spans="220:222" x14ac:dyDescent="0.3">
      <c r="HL19373" s="341"/>
      <c r="HM19373" s="341"/>
      <c r="HN19373" s="341"/>
    </row>
    <row r="19374" spans="220:222" x14ac:dyDescent="0.3">
      <c r="HL19374" s="341"/>
      <c r="HM19374" s="341"/>
      <c r="HN19374" s="341"/>
    </row>
    <row r="19375" spans="220:222" x14ac:dyDescent="0.3">
      <c r="HL19375" s="341"/>
      <c r="HM19375" s="341"/>
      <c r="HN19375" s="341"/>
    </row>
    <row r="19376" spans="220:222" x14ac:dyDescent="0.3">
      <c r="HL19376" s="341"/>
      <c r="HM19376" s="341"/>
      <c r="HN19376" s="341"/>
    </row>
    <row r="19377" spans="220:222" x14ac:dyDescent="0.3">
      <c r="HL19377" s="341"/>
      <c r="HM19377" s="341"/>
      <c r="HN19377" s="341"/>
    </row>
    <row r="19378" spans="220:222" x14ac:dyDescent="0.3">
      <c r="HL19378" s="341"/>
      <c r="HM19378" s="341"/>
      <c r="HN19378" s="341"/>
    </row>
    <row r="19379" spans="220:222" x14ac:dyDescent="0.3">
      <c r="HL19379" s="341"/>
      <c r="HM19379" s="341"/>
      <c r="HN19379" s="341"/>
    </row>
    <row r="19380" spans="220:222" x14ac:dyDescent="0.3">
      <c r="HL19380" s="341"/>
      <c r="HM19380" s="341"/>
      <c r="HN19380" s="341"/>
    </row>
    <row r="19381" spans="220:222" x14ac:dyDescent="0.3">
      <c r="HL19381" s="341"/>
      <c r="HM19381" s="341"/>
      <c r="HN19381" s="341"/>
    </row>
    <row r="19382" spans="220:222" x14ac:dyDescent="0.3">
      <c r="HL19382" s="341"/>
      <c r="HM19382" s="341"/>
      <c r="HN19382" s="341"/>
    </row>
    <row r="19383" spans="220:222" x14ac:dyDescent="0.3">
      <c r="HL19383" s="341"/>
      <c r="HM19383" s="341"/>
      <c r="HN19383" s="341"/>
    </row>
    <row r="19384" spans="220:222" x14ac:dyDescent="0.3">
      <c r="HL19384" s="341"/>
      <c r="HM19384" s="341"/>
      <c r="HN19384" s="341"/>
    </row>
    <row r="19385" spans="220:222" x14ac:dyDescent="0.3">
      <c r="HL19385" s="341"/>
      <c r="HM19385" s="341"/>
      <c r="HN19385" s="341"/>
    </row>
    <row r="19386" spans="220:222" x14ac:dyDescent="0.3">
      <c r="HL19386" s="341"/>
      <c r="HM19386" s="341"/>
      <c r="HN19386" s="341"/>
    </row>
    <row r="19387" spans="220:222" x14ac:dyDescent="0.3">
      <c r="HL19387" s="341"/>
      <c r="HM19387" s="341"/>
      <c r="HN19387" s="341"/>
    </row>
    <row r="19388" spans="220:222" x14ac:dyDescent="0.3">
      <c r="HL19388" s="341"/>
      <c r="HM19388" s="341"/>
      <c r="HN19388" s="341"/>
    </row>
    <row r="19389" spans="220:222" x14ac:dyDescent="0.3">
      <c r="HL19389" s="341"/>
      <c r="HM19389" s="341"/>
      <c r="HN19389" s="341"/>
    </row>
    <row r="19390" spans="220:222" x14ac:dyDescent="0.3">
      <c r="HL19390" s="341"/>
      <c r="HM19390" s="341"/>
      <c r="HN19390" s="341"/>
    </row>
    <row r="19391" spans="220:222" x14ac:dyDescent="0.3">
      <c r="HL19391" s="341"/>
      <c r="HM19391" s="341"/>
      <c r="HN19391" s="341"/>
    </row>
    <row r="19392" spans="220:222" x14ac:dyDescent="0.3">
      <c r="HL19392" s="341"/>
      <c r="HM19392" s="341"/>
      <c r="HN19392" s="341"/>
    </row>
    <row r="19393" spans="220:222" x14ac:dyDescent="0.3">
      <c r="HL19393" s="341"/>
      <c r="HM19393" s="341"/>
      <c r="HN19393" s="341"/>
    </row>
    <row r="19394" spans="220:222" x14ac:dyDescent="0.3">
      <c r="HL19394" s="341"/>
      <c r="HM19394" s="341"/>
      <c r="HN19394" s="341"/>
    </row>
    <row r="19395" spans="220:222" x14ac:dyDescent="0.3">
      <c r="HL19395" s="341"/>
      <c r="HM19395" s="341"/>
      <c r="HN19395" s="341"/>
    </row>
    <row r="19396" spans="220:222" x14ac:dyDescent="0.3">
      <c r="HL19396" s="341"/>
      <c r="HM19396" s="341"/>
      <c r="HN19396" s="341"/>
    </row>
    <row r="19397" spans="220:222" x14ac:dyDescent="0.3">
      <c r="HL19397" s="341"/>
      <c r="HM19397" s="341"/>
      <c r="HN19397" s="341"/>
    </row>
    <row r="19398" spans="220:222" x14ac:dyDescent="0.3">
      <c r="HL19398" s="341"/>
      <c r="HM19398" s="341"/>
      <c r="HN19398" s="341"/>
    </row>
    <row r="19399" spans="220:222" x14ac:dyDescent="0.3">
      <c r="HL19399" s="341"/>
      <c r="HM19399" s="341"/>
      <c r="HN19399" s="341"/>
    </row>
    <row r="19400" spans="220:222" x14ac:dyDescent="0.3">
      <c r="HL19400" s="341"/>
      <c r="HM19400" s="341"/>
      <c r="HN19400" s="341"/>
    </row>
    <row r="19401" spans="220:222" x14ac:dyDescent="0.3">
      <c r="HL19401" s="341"/>
      <c r="HM19401" s="341"/>
      <c r="HN19401" s="341"/>
    </row>
    <row r="19402" spans="220:222" x14ac:dyDescent="0.3">
      <c r="HL19402" s="341"/>
      <c r="HM19402" s="341"/>
      <c r="HN19402" s="341"/>
    </row>
    <row r="19403" spans="220:222" x14ac:dyDescent="0.3">
      <c r="HL19403" s="341"/>
      <c r="HM19403" s="341"/>
      <c r="HN19403" s="341"/>
    </row>
    <row r="19404" spans="220:222" x14ac:dyDescent="0.3">
      <c r="HL19404" s="341"/>
      <c r="HM19404" s="341"/>
      <c r="HN19404" s="341"/>
    </row>
    <row r="19405" spans="220:222" x14ac:dyDescent="0.3">
      <c r="HL19405" s="341"/>
      <c r="HM19405" s="341"/>
      <c r="HN19405" s="341"/>
    </row>
    <row r="19406" spans="220:222" x14ac:dyDescent="0.3">
      <c r="HL19406" s="341"/>
      <c r="HM19406" s="341"/>
      <c r="HN19406" s="341"/>
    </row>
    <row r="19407" spans="220:222" x14ac:dyDescent="0.3">
      <c r="HL19407" s="341"/>
      <c r="HM19407" s="341"/>
      <c r="HN19407" s="341"/>
    </row>
    <row r="19408" spans="220:222" x14ac:dyDescent="0.3">
      <c r="HL19408" s="341"/>
      <c r="HM19408" s="341"/>
      <c r="HN19408" s="341"/>
    </row>
    <row r="19409" spans="220:222" x14ac:dyDescent="0.3">
      <c r="HL19409" s="341"/>
      <c r="HM19409" s="341"/>
      <c r="HN19409" s="341"/>
    </row>
    <row r="19410" spans="220:222" x14ac:dyDescent="0.3">
      <c r="HL19410" s="341"/>
      <c r="HM19410" s="341"/>
      <c r="HN19410" s="341"/>
    </row>
    <row r="19411" spans="220:222" x14ac:dyDescent="0.3">
      <c r="HL19411" s="341"/>
      <c r="HM19411" s="341"/>
      <c r="HN19411" s="341"/>
    </row>
    <row r="19412" spans="220:222" x14ac:dyDescent="0.3">
      <c r="HL19412" s="341"/>
      <c r="HM19412" s="341"/>
      <c r="HN19412" s="341"/>
    </row>
    <row r="19413" spans="220:222" x14ac:dyDescent="0.3">
      <c r="HL19413" s="341"/>
      <c r="HM19413" s="341"/>
      <c r="HN19413" s="341"/>
    </row>
    <row r="19414" spans="220:222" x14ac:dyDescent="0.3">
      <c r="HL19414" s="341"/>
      <c r="HM19414" s="341"/>
      <c r="HN19414" s="341"/>
    </row>
    <row r="19415" spans="220:222" x14ac:dyDescent="0.3">
      <c r="HL19415" s="341"/>
      <c r="HM19415" s="341"/>
      <c r="HN19415" s="341"/>
    </row>
    <row r="19416" spans="220:222" x14ac:dyDescent="0.3">
      <c r="HL19416" s="341"/>
      <c r="HM19416" s="341"/>
      <c r="HN19416" s="341"/>
    </row>
    <row r="19417" spans="220:222" x14ac:dyDescent="0.3">
      <c r="HL19417" s="341"/>
      <c r="HM19417" s="341"/>
      <c r="HN19417" s="341"/>
    </row>
    <row r="19418" spans="220:222" x14ac:dyDescent="0.3">
      <c r="HL19418" s="341"/>
      <c r="HM19418" s="341"/>
      <c r="HN19418" s="341"/>
    </row>
    <row r="19419" spans="220:222" x14ac:dyDescent="0.3">
      <c r="HL19419" s="341"/>
      <c r="HM19419" s="341"/>
      <c r="HN19419" s="341"/>
    </row>
    <row r="19420" spans="220:222" x14ac:dyDescent="0.3">
      <c r="HL19420" s="341"/>
      <c r="HM19420" s="341"/>
      <c r="HN19420" s="341"/>
    </row>
    <row r="19421" spans="220:222" x14ac:dyDescent="0.3">
      <c r="HL19421" s="341"/>
      <c r="HM19421" s="341"/>
      <c r="HN19421" s="341"/>
    </row>
    <row r="19422" spans="220:222" x14ac:dyDescent="0.3">
      <c r="HL19422" s="341"/>
      <c r="HM19422" s="341"/>
      <c r="HN19422" s="341"/>
    </row>
    <row r="19423" spans="220:222" x14ac:dyDescent="0.3">
      <c r="HL19423" s="341"/>
      <c r="HM19423" s="341"/>
      <c r="HN19423" s="341"/>
    </row>
    <row r="19424" spans="220:222" x14ac:dyDescent="0.3">
      <c r="HL19424" s="341"/>
      <c r="HM19424" s="341"/>
      <c r="HN19424" s="341"/>
    </row>
    <row r="19425" spans="220:222" x14ac:dyDescent="0.3">
      <c r="HL19425" s="341"/>
      <c r="HM19425" s="341"/>
      <c r="HN19425" s="341"/>
    </row>
    <row r="19426" spans="220:222" x14ac:dyDescent="0.3">
      <c r="HL19426" s="341"/>
      <c r="HM19426" s="341"/>
      <c r="HN19426" s="341"/>
    </row>
    <row r="19427" spans="220:222" x14ac:dyDescent="0.3">
      <c r="HL19427" s="341"/>
      <c r="HM19427" s="341"/>
      <c r="HN19427" s="341"/>
    </row>
    <row r="19428" spans="220:222" x14ac:dyDescent="0.3">
      <c r="HL19428" s="341"/>
      <c r="HM19428" s="341"/>
      <c r="HN19428" s="341"/>
    </row>
    <row r="19429" spans="220:222" x14ac:dyDescent="0.3">
      <c r="HL19429" s="341"/>
      <c r="HM19429" s="341"/>
      <c r="HN19429" s="341"/>
    </row>
    <row r="19430" spans="220:222" x14ac:dyDescent="0.3">
      <c r="HL19430" s="341"/>
      <c r="HM19430" s="341"/>
      <c r="HN19430" s="341"/>
    </row>
    <row r="19431" spans="220:222" x14ac:dyDescent="0.3">
      <c r="HL19431" s="341"/>
      <c r="HM19431" s="341"/>
      <c r="HN19431" s="341"/>
    </row>
    <row r="19432" spans="220:222" x14ac:dyDescent="0.3">
      <c r="HL19432" s="341"/>
      <c r="HM19432" s="341"/>
      <c r="HN19432" s="341"/>
    </row>
    <row r="19433" spans="220:222" x14ac:dyDescent="0.3">
      <c r="HL19433" s="341"/>
      <c r="HM19433" s="341"/>
      <c r="HN19433" s="341"/>
    </row>
    <row r="19434" spans="220:222" x14ac:dyDescent="0.3">
      <c r="HL19434" s="341"/>
      <c r="HM19434" s="341"/>
      <c r="HN19434" s="341"/>
    </row>
    <row r="19435" spans="220:222" x14ac:dyDescent="0.3">
      <c r="HL19435" s="341"/>
      <c r="HM19435" s="341"/>
      <c r="HN19435" s="341"/>
    </row>
    <row r="19436" spans="220:222" x14ac:dyDescent="0.3">
      <c r="HL19436" s="341"/>
      <c r="HM19436" s="341"/>
      <c r="HN19436" s="341"/>
    </row>
    <row r="19437" spans="220:222" x14ac:dyDescent="0.3">
      <c r="HL19437" s="341"/>
      <c r="HM19437" s="341"/>
      <c r="HN19437" s="341"/>
    </row>
    <row r="19438" spans="220:222" x14ac:dyDescent="0.3">
      <c r="HL19438" s="341"/>
      <c r="HM19438" s="341"/>
      <c r="HN19438" s="341"/>
    </row>
    <row r="19439" spans="220:222" x14ac:dyDescent="0.3">
      <c r="HL19439" s="341"/>
      <c r="HM19439" s="341"/>
      <c r="HN19439" s="341"/>
    </row>
    <row r="19440" spans="220:222" x14ac:dyDescent="0.3">
      <c r="HL19440" s="341"/>
      <c r="HM19440" s="341"/>
      <c r="HN19440" s="341"/>
    </row>
    <row r="19441" spans="220:222" x14ac:dyDescent="0.3">
      <c r="HL19441" s="341"/>
      <c r="HM19441" s="341"/>
      <c r="HN19441" s="341"/>
    </row>
    <row r="19442" spans="220:222" x14ac:dyDescent="0.3">
      <c r="HL19442" s="341"/>
      <c r="HM19442" s="341"/>
      <c r="HN19442" s="341"/>
    </row>
    <row r="19443" spans="220:222" x14ac:dyDescent="0.3">
      <c r="HL19443" s="341"/>
      <c r="HM19443" s="341"/>
      <c r="HN19443" s="341"/>
    </row>
    <row r="19444" spans="220:222" x14ac:dyDescent="0.3">
      <c r="HL19444" s="341"/>
      <c r="HM19444" s="341"/>
      <c r="HN19444" s="341"/>
    </row>
    <row r="19445" spans="220:222" x14ac:dyDescent="0.3">
      <c r="HL19445" s="341"/>
      <c r="HM19445" s="341"/>
      <c r="HN19445" s="341"/>
    </row>
    <row r="19446" spans="220:222" x14ac:dyDescent="0.3">
      <c r="HL19446" s="341"/>
      <c r="HM19446" s="341"/>
      <c r="HN19446" s="341"/>
    </row>
    <row r="19447" spans="220:222" x14ac:dyDescent="0.3">
      <c r="HL19447" s="341"/>
      <c r="HM19447" s="341"/>
      <c r="HN19447" s="341"/>
    </row>
    <row r="19448" spans="220:222" x14ac:dyDescent="0.3">
      <c r="HL19448" s="341"/>
      <c r="HM19448" s="341"/>
      <c r="HN19448" s="341"/>
    </row>
    <row r="19449" spans="220:222" x14ac:dyDescent="0.3">
      <c r="HL19449" s="341"/>
      <c r="HM19449" s="341"/>
      <c r="HN19449" s="341"/>
    </row>
    <row r="19450" spans="220:222" x14ac:dyDescent="0.3">
      <c r="HL19450" s="341"/>
      <c r="HM19450" s="341"/>
      <c r="HN19450" s="341"/>
    </row>
    <row r="19451" spans="220:222" x14ac:dyDescent="0.3">
      <c r="HL19451" s="341"/>
      <c r="HM19451" s="341"/>
      <c r="HN19451" s="341"/>
    </row>
    <row r="19452" spans="220:222" x14ac:dyDescent="0.3">
      <c r="HL19452" s="341"/>
      <c r="HM19452" s="341"/>
      <c r="HN19452" s="341"/>
    </row>
    <row r="19453" spans="220:222" x14ac:dyDescent="0.3">
      <c r="HL19453" s="341"/>
      <c r="HM19453" s="341"/>
      <c r="HN19453" s="341"/>
    </row>
    <row r="19454" spans="220:222" x14ac:dyDescent="0.3">
      <c r="HL19454" s="341"/>
      <c r="HM19454" s="341"/>
      <c r="HN19454" s="341"/>
    </row>
    <row r="19455" spans="220:222" x14ac:dyDescent="0.3">
      <c r="HL19455" s="341"/>
      <c r="HM19455" s="341"/>
      <c r="HN19455" s="341"/>
    </row>
    <row r="19456" spans="220:222" x14ac:dyDescent="0.3">
      <c r="HL19456" s="341"/>
      <c r="HM19456" s="341"/>
      <c r="HN19456" s="341"/>
    </row>
    <row r="19457" spans="220:222" x14ac:dyDescent="0.3">
      <c r="HL19457" s="341"/>
      <c r="HM19457" s="341"/>
      <c r="HN19457" s="341"/>
    </row>
    <row r="19458" spans="220:222" x14ac:dyDescent="0.3">
      <c r="HL19458" s="341"/>
      <c r="HM19458" s="341"/>
      <c r="HN19458" s="341"/>
    </row>
    <row r="19459" spans="220:222" x14ac:dyDescent="0.3">
      <c r="HL19459" s="341"/>
      <c r="HM19459" s="341"/>
      <c r="HN19459" s="341"/>
    </row>
    <row r="19460" spans="220:222" x14ac:dyDescent="0.3">
      <c r="HL19460" s="341"/>
      <c r="HM19460" s="341"/>
      <c r="HN19460" s="341"/>
    </row>
    <row r="19461" spans="220:222" x14ac:dyDescent="0.3">
      <c r="HL19461" s="341"/>
      <c r="HM19461" s="341"/>
      <c r="HN19461" s="341"/>
    </row>
    <row r="19462" spans="220:222" x14ac:dyDescent="0.3">
      <c r="HL19462" s="341"/>
      <c r="HM19462" s="341"/>
      <c r="HN19462" s="341"/>
    </row>
    <row r="19463" spans="220:222" x14ac:dyDescent="0.3">
      <c r="HL19463" s="341"/>
      <c r="HM19463" s="341"/>
      <c r="HN19463" s="341"/>
    </row>
    <row r="19464" spans="220:222" x14ac:dyDescent="0.3">
      <c r="HL19464" s="341"/>
      <c r="HM19464" s="341"/>
      <c r="HN19464" s="341"/>
    </row>
    <row r="19465" spans="220:222" x14ac:dyDescent="0.3">
      <c r="HL19465" s="341"/>
      <c r="HM19465" s="341"/>
      <c r="HN19465" s="341"/>
    </row>
    <row r="19466" spans="220:222" x14ac:dyDescent="0.3">
      <c r="HL19466" s="341"/>
      <c r="HM19466" s="341"/>
      <c r="HN19466" s="341"/>
    </row>
    <row r="19467" spans="220:222" x14ac:dyDescent="0.3">
      <c r="HL19467" s="341"/>
      <c r="HM19467" s="341"/>
      <c r="HN19467" s="341"/>
    </row>
    <row r="19468" spans="220:222" x14ac:dyDescent="0.3">
      <c r="HL19468" s="341"/>
      <c r="HM19468" s="341"/>
      <c r="HN19468" s="341"/>
    </row>
    <row r="19469" spans="220:222" x14ac:dyDescent="0.3">
      <c r="HL19469" s="341"/>
      <c r="HM19469" s="341"/>
      <c r="HN19469" s="341"/>
    </row>
    <row r="19470" spans="220:222" x14ac:dyDescent="0.3">
      <c r="HL19470" s="341"/>
      <c r="HM19470" s="341"/>
      <c r="HN19470" s="341"/>
    </row>
    <row r="19471" spans="220:222" x14ac:dyDescent="0.3">
      <c r="HL19471" s="341"/>
      <c r="HM19471" s="341"/>
      <c r="HN19471" s="341"/>
    </row>
    <row r="19472" spans="220:222" x14ac:dyDescent="0.3">
      <c r="HL19472" s="341"/>
      <c r="HM19472" s="341"/>
      <c r="HN19472" s="341"/>
    </row>
    <row r="19473" spans="220:222" x14ac:dyDescent="0.3">
      <c r="HL19473" s="341"/>
      <c r="HM19473" s="341"/>
      <c r="HN19473" s="341"/>
    </row>
    <row r="19474" spans="220:222" x14ac:dyDescent="0.3">
      <c r="HL19474" s="341"/>
      <c r="HM19474" s="341"/>
      <c r="HN19474" s="341"/>
    </row>
    <row r="19475" spans="220:222" x14ac:dyDescent="0.3">
      <c r="HL19475" s="341"/>
      <c r="HM19475" s="341"/>
      <c r="HN19475" s="341"/>
    </row>
    <row r="19476" spans="220:222" x14ac:dyDescent="0.3">
      <c r="HL19476" s="341"/>
      <c r="HM19476" s="341"/>
      <c r="HN19476" s="341"/>
    </row>
    <row r="19477" spans="220:222" x14ac:dyDescent="0.3">
      <c r="HL19477" s="341"/>
      <c r="HM19477" s="341"/>
      <c r="HN19477" s="341"/>
    </row>
    <row r="19478" spans="220:222" x14ac:dyDescent="0.3">
      <c r="HL19478" s="341"/>
      <c r="HM19478" s="341"/>
      <c r="HN19478" s="341"/>
    </row>
    <row r="19479" spans="220:222" x14ac:dyDescent="0.3">
      <c r="HL19479" s="341"/>
      <c r="HM19479" s="341"/>
      <c r="HN19479" s="341"/>
    </row>
    <row r="19480" spans="220:222" x14ac:dyDescent="0.3">
      <c r="HL19480" s="341"/>
      <c r="HM19480" s="341"/>
      <c r="HN19480" s="341"/>
    </row>
    <row r="19481" spans="220:222" x14ac:dyDescent="0.3">
      <c r="HL19481" s="341"/>
      <c r="HM19481" s="341"/>
      <c r="HN19481" s="341"/>
    </row>
    <row r="19482" spans="220:222" x14ac:dyDescent="0.3">
      <c r="HL19482" s="341"/>
      <c r="HM19482" s="341"/>
      <c r="HN19482" s="341"/>
    </row>
    <row r="19483" spans="220:222" x14ac:dyDescent="0.3">
      <c r="HL19483" s="341"/>
      <c r="HM19483" s="341"/>
      <c r="HN19483" s="341"/>
    </row>
    <row r="19484" spans="220:222" x14ac:dyDescent="0.3">
      <c r="HL19484" s="341"/>
      <c r="HM19484" s="341"/>
      <c r="HN19484" s="341"/>
    </row>
    <row r="19485" spans="220:222" x14ac:dyDescent="0.3">
      <c r="HL19485" s="341"/>
      <c r="HM19485" s="341"/>
      <c r="HN19485" s="341"/>
    </row>
    <row r="19486" spans="220:222" x14ac:dyDescent="0.3">
      <c r="HL19486" s="341"/>
      <c r="HM19486" s="341"/>
      <c r="HN19486" s="341"/>
    </row>
    <row r="19487" spans="220:222" x14ac:dyDescent="0.3">
      <c r="HL19487" s="341"/>
      <c r="HM19487" s="341"/>
      <c r="HN19487" s="341"/>
    </row>
    <row r="19488" spans="220:222" x14ac:dyDescent="0.3">
      <c r="HL19488" s="341"/>
      <c r="HM19488" s="341"/>
      <c r="HN19488" s="341"/>
    </row>
    <row r="19489" spans="220:222" x14ac:dyDescent="0.3">
      <c r="HL19489" s="341"/>
      <c r="HM19489" s="341"/>
      <c r="HN19489" s="341"/>
    </row>
    <row r="19490" spans="220:222" x14ac:dyDescent="0.3">
      <c r="HL19490" s="341"/>
      <c r="HM19490" s="341"/>
      <c r="HN19490" s="341"/>
    </row>
    <row r="19491" spans="220:222" x14ac:dyDescent="0.3">
      <c r="HL19491" s="341"/>
      <c r="HM19491" s="341"/>
      <c r="HN19491" s="341"/>
    </row>
    <row r="19492" spans="220:222" x14ac:dyDescent="0.3">
      <c r="HL19492" s="341"/>
      <c r="HM19492" s="341"/>
      <c r="HN19492" s="341"/>
    </row>
    <row r="19493" spans="220:222" x14ac:dyDescent="0.3">
      <c r="HL19493" s="341"/>
      <c r="HM19493" s="341"/>
      <c r="HN19493" s="341"/>
    </row>
    <row r="19494" spans="220:222" x14ac:dyDescent="0.3">
      <c r="HL19494" s="341"/>
      <c r="HM19494" s="341"/>
      <c r="HN19494" s="341"/>
    </row>
    <row r="19495" spans="220:222" x14ac:dyDescent="0.3">
      <c r="HL19495" s="341"/>
      <c r="HM19495" s="341"/>
      <c r="HN19495" s="341"/>
    </row>
    <row r="19496" spans="220:222" x14ac:dyDescent="0.3">
      <c r="HL19496" s="341"/>
      <c r="HM19496" s="341"/>
      <c r="HN19496" s="341"/>
    </row>
    <row r="19497" spans="220:222" x14ac:dyDescent="0.3">
      <c r="HL19497" s="341"/>
      <c r="HM19497" s="341"/>
      <c r="HN19497" s="341"/>
    </row>
    <row r="19498" spans="220:222" x14ac:dyDescent="0.3">
      <c r="HL19498" s="341"/>
      <c r="HM19498" s="341"/>
      <c r="HN19498" s="341"/>
    </row>
    <row r="19499" spans="220:222" x14ac:dyDescent="0.3">
      <c r="HL19499" s="341"/>
      <c r="HM19499" s="341"/>
      <c r="HN19499" s="341"/>
    </row>
    <row r="19500" spans="220:222" x14ac:dyDescent="0.3">
      <c r="HL19500" s="341"/>
      <c r="HM19500" s="341"/>
      <c r="HN19500" s="341"/>
    </row>
    <row r="19501" spans="220:222" x14ac:dyDescent="0.3">
      <c r="HL19501" s="341"/>
      <c r="HM19501" s="341"/>
      <c r="HN19501" s="341"/>
    </row>
    <row r="19502" spans="220:222" x14ac:dyDescent="0.3">
      <c r="HL19502" s="341"/>
      <c r="HM19502" s="341"/>
      <c r="HN19502" s="341"/>
    </row>
    <row r="19503" spans="220:222" x14ac:dyDescent="0.3">
      <c r="HL19503" s="341"/>
      <c r="HM19503" s="341"/>
      <c r="HN19503" s="341"/>
    </row>
    <row r="19504" spans="220:222" x14ac:dyDescent="0.3">
      <c r="HL19504" s="341"/>
      <c r="HM19504" s="341"/>
      <c r="HN19504" s="341"/>
    </row>
    <row r="19505" spans="220:222" x14ac:dyDescent="0.3">
      <c r="HL19505" s="341"/>
      <c r="HM19505" s="341"/>
      <c r="HN19505" s="341"/>
    </row>
    <row r="19506" spans="220:222" x14ac:dyDescent="0.3">
      <c r="HL19506" s="341"/>
      <c r="HM19506" s="341"/>
      <c r="HN19506" s="341"/>
    </row>
    <row r="19507" spans="220:222" x14ac:dyDescent="0.3">
      <c r="HL19507" s="341"/>
      <c r="HM19507" s="341"/>
      <c r="HN19507" s="341"/>
    </row>
    <row r="19508" spans="220:222" x14ac:dyDescent="0.3">
      <c r="HL19508" s="341"/>
      <c r="HM19508" s="341"/>
      <c r="HN19508" s="341"/>
    </row>
    <row r="19509" spans="220:222" x14ac:dyDescent="0.3">
      <c r="HL19509" s="341"/>
      <c r="HM19509" s="341"/>
      <c r="HN19509" s="341"/>
    </row>
    <row r="19510" spans="220:222" x14ac:dyDescent="0.3">
      <c r="HL19510" s="341"/>
      <c r="HM19510" s="341"/>
      <c r="HN19510" s="341"/>
    </row>
    <row r="19511" spans="220:222" x14ac:dyDescent="0.3">
      <c r="HL19511" s="341"/>
      <c r="HM19511" s="341"/>
      <c r="HN19511" s="341"/>
    </row>
    <row r="19512" spans="220:222" x14ac:dyDescent="0.3">
      <c r="HL19512" s="341"/>
      <c r="HM19512" s="341"/>
      <c r="HN19512" s="341"/>
    </row>
    <row r="19513" spans="220:222" x14ac:dyDescent="0.3">
      <c r="HL19513" s="341"/>
      <c r="HM19513" s="341"/>
      <c r="HN19513" s="341"/>
    </row>
    <row r="19514" spans="220:222" x14ac:dyDescent="0.3">
      <c r="HL19514" s="341"/>
      <c r="HM19514" s="341"/>
      <c r="HN19514" s="341"/>
    </row>
    <row r="19515" spans="220:222" x14ac:dyDescent="0.3">
      <c r="HL19515" s="341"/>
      <c r="HM19515" s="341"/>
      <c r="HN19515" s="341"/>
    </row>
    <row r="19516" spans="220:222" x14ac:dyDescent="0.3">
      <c r="HL19516" s="341"/>
      <c r="HM19516" s="341"/>
      <c r="HN19516" s="341"/>
    </row>
    <row r="19517" spans="220:222" x14ac:dyDescent="0.3">
      <c r="HL19517" s="341"/>
      <c r="HM19517" s="341"/>
      <c r="HN19517" s="341"/>
    </row>
    <row r="19518" spans="220:222" x14ac:dyDescent="0.3">
      <c r="HL19518" s="341"/>
      <c r="HM19518" s="341"/>
      <c r="HN19518" s="341"/>
    </row>
    <row r="19519" spans="220:222" x14ac:dyDescent="0.3">
      <c r="HL19519" s="341"/>
      <c r="HM19519" s="341"/>
      <c r="HN19519" s="341"/>
    </row>
    <row r="19520" spans="220:222" x14ac:dyDescent="0.3">
      <c r="HL19520" s="341"/>
      <c r="HM19520" s="341"/>
      <c r="HN19520" s="341"/>
    </row>
    <row r="19521" spans="220:222" x14ac:dyDescent="0.3">
      <c r="HL19521" s="341"/>
      <c r="HM19521" s="341"/>
      <c r="HN19521" s="341"/>
    </row>
    <row r="19522" spans="220:222" x14ac:dyDescent="0.3">
      <c r="HL19522" s="341"/>
      <c r="HM19522" s="341"/>
      <c r="HN19522" s="341"/>
    </row>
    <row r="19523" spans="220:222" x14ac:dyDescent="0.3">
      <c r="HL19523" s="341"/>
      <c r="HM19523" s="341"/>
      <c r="HN19523" s="341"/>
    </row>
    <row r="19524" spans="220:222" x14ac:dyDescent="0.3">
      <c r="HL19524" s="341"/>
      <c r="HM19524" s="341"/>
      <c r="HN19524" s="341"/>
    </row>
    <row r="19525" spans="220:222" x14ac:dyDescent="0.3">
      <c r="HL19525" s="341"/>
      <c r="HM19525" s="341"/>
      <c r="HN19525" s="341"/>
    </row>
    <row r="19526" spans="220:222" x14ac:dyDescent="0.3">
      <c r="HL19526" s="341"/>
      <c r="HM19526" s="341"/>
      <c r="HN19526" s="341"/>
    </row>
    <row r="19527" spans="220:222" x14ac:dyDescent="0.3">
      <c r="HL19527" s="341"/>
      <c r="HM19527" s="341"/>
      <c r="HN19527" s="341"/>
    </row>
    <row r="19528" spans="220:222" x14ac:dyDescent="0.3">
      <c r="HL19528" s="341"/>
      <c r="HM19528" s="341"/>
      <c r="HN19528" s="341"/>
    </row>
    <row r="19529" spans="220:222" x14ac:dyDescent="0.3">
      <c r="HL19529" s="341"/>
      <c r="HM19529" s="341"/>
      <c r="HN19529" s="341"/>
    </row>
    <row r="19530" spans="220:222" x14ac:dyDescent="0.3">
      <c r="HL19530" s="341"/>
      <c r="HM19530" s="341"/>
      <c r="HN19530" s="341"/>
    </row>
    <row r="19531" spans="220:222" x14ac:dyDescent="0.3">
      <c r="HL19531" s="341"/>
      <c r="HM19531" s="341"/>
      <c r="HN19531" s="341"/>
    </row>
    <row r="19532" spans="220:222" x14ac:dyDescent="0.3">
      <c r="HL19532" s="341"/>
      <c r="HM19532" s="341"/>
      <c r="HN19532" s="341"/>
    </row>
    <row r="19533" spans="220:222" x14ac:dyDescent="0.3">
      <c r="HL19533" s="341"/>
      <c r="HM19533" s="341"/>
      <c r="HN19533" s="341"/>
    </row>
    <row r="19534" spans="220:222" x14ac:dyDescent="0.3">
      <c r="HL19534" s="341"/>
      <c r="HM19534" s="341"/>
      <c r="HN19534" s="341"/>
    </row>
    <row r="19535" spans="220:222" x14ac:dyDescent="0.3">
      <c r="HL19535" s="341"/>
      <c r="HM19535" s="341"/>
      <c r="HN19535" s="341"/>
    </row>
    <row r="19536" spans="220:222" x14ac:dyDescent="0.3">
      <c r="HL19536" s="341"/>
      <c r="HM19536" s="341"/>
      <c r="HN19536" s="341"/>
    </row>
    <row r="19537" spans="220:222" x14ac:dyDescent="0.3">
      <c r="HL19537" s="341"/>
      <c r="HM19537" s="341"/>
      <c r="HN19537" s="341"/>
    </row>
    <row r="19538" spans="220:222" x14ac:dyDescent="0.3">
      <c r="HL19538" s="341"/>
      <c r="HM19538" s="341"/>
      <c r="HN19538" s="341"/>
    </row>
    <row r="19539" spans="220:222" x14ac:dyDescent="0.3">
      <c r="HL19539" s="341"/>
      <c r="HM19539" s="341"/>
      <c r="HN19539" s="341"/>
    </row>
    <row r="19540" spans="220:222" x14ac:dyDescent="0.3">
      <c r="HL19540" s="341"/>
      <c r="HM19540" s="341"/>
      <c r="HN19540" s="341"/>
    </row>
    <row r="19541" spans="220:222" x14ac:dyDescent="0.3">
      <c r="HL19541" s="341"/>
      <c r="HM19541" s="341"/>
      <c r="HN19541" s="341"/>
    </row>
    <row r="19542" spans="220:222" x14ac:dyDescent="0.3">
      <c r="HL19542" s="341"/>
      <c r="HM19542" s="341"/>
      <c r="HN19542" s="341"/>
    </row>
    <row r="19543" spans="220:222" x14ac:dyDescent="0.3">
      <c r="HL19543" s="341"/>
      <c r="HM19543" s="341"/>
      <c r="HN19543" s="341"/>
    </row>
    <row r="19544" spans="220:222" x14ac:dyDescent="0.3">
      <c r="HL19544" s="341"/>
      <c r="HM19544" s="341"/>
      <c r="HN19544" s="341"/>
    </row>
    <row r="19545" spans="220:222" x14ac:dyDescent="0.3">
      <c r="HL19545" s="341"/>
      <c r="HM19545" s="341"/>
      <c r="HN19545" s="341"/>
    </row>
    <row r="19546" spans="220:222" x14ac:dyDescent="0.3">
      <c r="HL19546" s="341"/>
      <c r="HM19546" s="341"/>
      <c r="HN19546" s="341"/>
    </row>
    <row r="19547" spans="220:222" x14ac:dyDescent="0.3">
      <c r="HL19547" s="341"/>
      <c r="HM19547" s="341"/>
      <c r="HN19547" s="341"/>
    </row>
    <row r="19548" spans="220:222" x14ac:dyDescent="0.3">
      <c r="HL19548" s="341"/>
      <c r="HM19548" s="341"/>
      <c r="HN19548" s="341"/>
    </row>
    <row r="19549" spans="220:222" x14ac:dyDescent="0.3">
      <c r="HL19549" s="341"/>
      <c r="HM19549" s="341"/>
      <c r="HN19549" s="341"/>
    </row>
    <row r="19550" spans="220:222" x14ac:dyDescent="0.3">
      <c r="HL19550" s="341"/>
      <c r="HM19550" s="341"/>
      <c r="HN19550" s="341"/>
    </row>
    <row r="19551" spans="220:222" x14ac:dyDescent="0.3">
      <c r="HL19551" s="341"/>
      <c r="HM19551" s="341"/>
      <c r="HN19551" s="341"/>
    </row>
    <row r="19552" spans="220:222" x14ac:dyDescent="0.3">
      <c r="HL19552" s="341"/>
      <c r="HM19552" s="341"/>
      <c r="HN19552" s="341"/>
    </row>
    <row r="19553" spans="220:222" x14ac:dyDescent="0.3">
      <c r="HL19553" s="341"/>
      <c r="HM19553" s="341"/>
      <c r="HN19553" s="341"/>
    </row>
    <row r="19554" spans="220:222" x14ac:dyDescent="0.3">
      <c r="HL19554" s="341"/>
      <c r="HM19554" s="341"/>
      <c r="HN19554" s="341"/>
    </row>
    <row r="19555" spans="220:222" x14ac:dyDescent="0.3">
      <c r="HL19555" s="341"/>
      <c r="HM19555" s="341"/>
      <c r="HN19555" s="341"/>
    </row>
    <row r="19556" spans="220:222" x14ac:dyDescent="0.3">
      <c r="HL19556" s="341"/>
      <c r="HM19556" s="341"/>
      <c r="HN19556" s="341"/>
    </row>
    <row r="19557" spans="220:222" x14ac:dyDescent="0.3">
      <c r="HL19557" s="341"/>
      <c r="HM19557" s="341"/>
      <c r="HN19557" s="341"/>
    </row>
    <row r="19558" spans="220:222" x14ac:dyDescent="0.3">
      <c r="HL19558" s="341"/>
      <c r="HM19558" s="341"/>
      <c r="HN19558" s="341"/>
    </row>
    <row r="19559" spans="220:222" x14ac:dyDescent="0.3">
      <c r="HL19559" s="341"/>
      <c r="HM19559" s="341"/>
      <c r="HN19559" s="341"/>
    </row>
    <row r="19560" spans="220:222" x14ac:dyDescent="0.3">
      <c r="HL19560" s="341"/>
      <c r="HM19560" s="341"/>
      <c r="HN19560" s="341"/>
    </row>
    <row r="19561" spans="220:222" x14ac:dyDescent="0.3">
      <c r="HL19561" s="341"/>
      <c r="HM19561" s="341"/>
      <c r="HN19561" s="341"/>
    </row>
    <row r="19562" spans="220:222" x14ac:dyDescent="0.3">
      <c r="HL19562" s="341"/>
      <c r="HM19562" s="341"/>
      <c r="HN19562" s="341"/>
    </row>
    <row r="19563" spans="220:222" x14ac:dyDescent="0.3">
      <c r="HL19563" s="341"/>
      <c r="HM19563" s="341"/>
      <c r="HN19563" s="341"/>
    </row>
    <row r="19564" spans="220:222" x14ac:dyDescent="0.3">
      <c r="HL19564" s="341"/>
      <c r="HM19564" s="341"/>
      <c r="HN19564" s="341"/>
    </row>
    <row r="19565" spans="220:222" x14ac:dyDescent="0.3">
      <c r="HL19565" s="341"/>
      <c r="HM19565" s="341"/>
      <c r="HN19565" s="341"/>
    </row>
    <row r="19566" spans="220:222" x14ac:dyDescent="0.3">
      <c r="HL19566" s="341"/>
      <c r="HM19566" s="341"/>
      <c r="HN19566" s="341"/>
    </row>
    <row r="19567" spans="220:222" x14ac:dyDescent="0.3">
      <c r="HL19567" s="341"/>
      <c r="HM19567" s="341"/>
      <c r="HN19567" s="341"/>
    </row>
    <row r="19568" spans="220:222" x14ac:dyDescent="0.3">
      <c r="HL19568" s="341"/>
      <c r="HM19568" s="341"/>
      <c r="HN19568" s="341"/>
    </row>
    <row r="19569" spans="220:222" x14ac:dyDescent="0.3">
      <c r="HL19569" s="341"/>
      <c r="HM19569" s="341"/>
      <c r="HN19569" s="341"/>
    </row>
    <row r="19570" spans="220:222" x14ac:dyDescent="0.3">
      <c r="HL19570" s="341"/>
      <c r="HM19570" s="341"/>
      <c r="HN19570" s="341"/>
    </row>
    <row r="19571" spans="220:222" x14ac:dyDescent="0.3">
      <c r="HL19571" s="341"/>
      <c r="HM19571" s="341"/>
      <c r="HN19571" s="341"/>
    </row>
    <row r="19572" spans="220:222" x14ac:dyDescent="0.3">
      <c r="HL19572" s="341"/>
      <c r="HM19572" s="341"/>
      <c r="HN19572" s="341"/>
    </row>
    <row r="19573" spans="220:222" x14ac:dyDescent="0.3">
      <c r="HL19573" s="341"/>
      <c r="HM19573" s="341"/>
      <c r="HN19573" s="341"/>
    </row>
    <row r="19574" spans="220:222" x14ac:dyDescent="0.3">
      <c r="HL19574" s="341"/>
      <c r="HM19574" s="341"/>
      <c r="HN19574" s="341"/>
    </row>
    <row r="19575" spans="220:222" x14ac:dyDescent="0.3">
      <c r="HL19575" s="341"/>
      <c r="HM19575" s="341"/>
      <c r="HN19575" s="341"/>
    </row>
    <row r="19576" spans="220:222" x14ac:dyDescent="0.3">
      <c r="HL19576" s="341"/>
      <c r="HM19576" s="341"/>
      <c r="HN19576" s="341"/>
    </row>
    <row r="19577" spans="220:222" x14ac:dyDescent="0.3">
      <c r="HL19577" s="341"/>
      <c r="HM19577" s="341"/>
      <c r="HN19577" s="341"/>
    </row>
    <row r="19578" spans="220:222" x14ac:dyDescent="0.3">
      <c r="HL19578" s="341"/>
      <c r="HM19578" s="341"/>
      <c r="HN19578" s="341"/>
    </row>
    <row r="19579" spans="220:222" x14ac:dyDescent="0.3">
      <c r="HL19579" s="341"/>
      <c r="HM19579" s="341"/>
      <c r="HN19579" s="341"/>
    </row>
    <row r="19580" spans="220:222" x14ac:dyDescent="0.3">
      <c r="HL19580" s="341"/>
      <c r="HM19580" s="341"/>
      <c r="HN19580" s="341"/>
    </row>
    <row r="19581" spans="220:222" x14ac:dyDescent="0.3">
      <c r="HL19581" s="341"/>
      <c r="HM19581" s="341"/>
      <c r="HN19581" s="341"/>
    </row>
    <row r="19582" spans="220:222" x14ac:dyDescent="0.3">
      <c r="HL19582" s="341"/>
      <c r="HM19582" s="341"/>
      <c r="HN19582" s="341"/>
    </row>
    <row r="19583" spans="220:222" x14ac:dyDescent="0.3">
      <c r="HL19583" s="341"/>
      <c r="HM19583" s="341"/>
      <c r="HN19583" s="341"/>
    </row>
    <row r="19584" spans="220:222" x14ac:dyDescent="0.3">
      <c r="HL19584" s="341"/>
      <c r="HM19584" s="341"/>
      <c r="HN19584" s="341"/>
    </row>
    <row r="19585" spans="220:222" x14ac:dyDescent="0.3">
      <c r="HL19585" s="341"/>
      <c r="HM19585" s="341"/>
      <c r="HN19585" s="341"/>
    </row>
    <row r="19586" spans="220:222" x14ac:dyDescent="0.3">
      <c r="HL19586" s="341"/>
      <c r="HM19586" s="341"/>
      <c r="HN19586" s="341"/>
    </row>
    <row r="19587" spans="220:222" x14ac:dyDescent="0.3">
      <c r="HL19587" s="341"/>
      <c r="HM19587" s="341"/>
      <c r="HN19587" s="341"/>
    </row>
    <row r="19588" spans="220:222" x14ac:dyDescent="0.3">
      <c r="HL19588" s="341"/>
      <c r="HM19588" s="341"/>
      <c r="HN19588" s="341"/>
    </row>
    <row r="19589" spans="220:222" x14ac:dyDescent="0.3">
      <c r="HL19589" s="341"/>
      <c r="HM19589" s="341"/>
      <c r="HN19589" s="341"/>
    </row>
    <row r="19590" spans="220:222" x14ac:dyDescent="0.3">
      <c r="HL19590" s="341"/>
      <c r="HM19590" s="341"/>
      <c r="HN19590" s="341"/>
    </row>
    <row r="19591" spans="220:222" x14ac:dyDescent="0.3">
      <c r="HL19591" s="341"/>
      <c r="HM19591" s="341"/>
      <c r="HN19591" s="341"/>
    </row>
    <row r="19592" spans="220:222" x14ac:dyDescent="0.3">
      <c r="HL19592" s="341"/>
      <c r="HM19592" s="341"/>
      <c r="HN19592" s="341"/>
    </row>
    <row r="19593" spans="220:222" x14ac:dyDescent="0.3">
      <c r="HL19593" s="341"/>
      <c r="HM19593" s="341"/>
      <c r="HN19593" s="341"/>
    </row>
    <row r="19594" spans="220:222" x14ac:dyDescent="0.3">
      <c r="HL19594" s="341"/>
      <c r="HM19594" s="341"/>
      <c r="HN19594" s="341"/>
    </row>
    <row r="19595" spans="220:222" x14ac:dyDescent="0.3">
      <c r="HL19595" s="341"/>
      <c r="HM19595" s="341"/>
      <c r="HN19595" s="341"/>
    </row>
    <row r="19596" spans="220:222" x14ac:dyDescent="0.3">
      <c r="HL19596" s="341"/>
      <c r="HM19596" s="341"/>
      <c r="HN19596" s="341"/>
    </row>
    <row r="19597" spans="220:222" x14ac:dyDescent="0.3">
      <c r="HL19597" s="341"/>
      <c r="HM19597" s="341"/>
      <c r="HN19597" s="341"/>
    </row>
    <row r="19598" spans="220:222" x14ac:dyDescent="0.3">
      <c r="HL19598" s="341"/>
      <c r="HM19598" s="341"/>
      <c r="HN19598" s="341"/>
    </row>
    <row r="19599" spans="220:222" x14ac:dyDescent="0.3">
      <c r="HL19599" s="341"/>
      <c r="HM19599" s="341"/>
      <c r="HN19599" s="341"/>
    </row>
    <row r="19600" spans="220:222" x14ac:dyDescent="0.3">
      <c r="HL19600" s="341"/>
      <c r="HM19600" s="341"/>
      <c r="HN19600" s="341"/>
    </row>
    <row r="19601" spans="220:222" x14ac:dyDescent="0.3">
      <c r="HL19601" s="341"/>
      <c r="HM19601" s="341"/>
      <c r="HN19601" s="341"/>
    </row>
    <row r="19602" spans="220:222" x14ac:dyDescent="0.3">
      <c r="HL19602" s="341"/>
      <c r="HM19602" s="341"/>
      <c r="HN19602" s="341"/>
    </row>
    <row r="19603" spans="220:222" x14ac:dyDescent="0.3">
      <c r="HL19603" s="341"/>
      <c r="HM19603" s="341"/>
      <c r="HN19603" s="341"/>
    </row>
    <row r="19604" spans="220:222" x14ac:dyDescent="0.3">
      <c r="HL19604" s="341"/>
      <c r="HM19604" s="341"/>
      <c r="HN19604" s="341"/>
    </row>
    <row r="19605" spans="220:222" x14ac:dyDescent="0.3">
      <c r="HL19605" s="341"/>
      <c r="HM19605" s="341"/>
      <c r="HN19605" s="341"/>
    </row>
    <row r="19606" spans="220:222" x14ac:dyDescent="0.3">
      <c r="HL19606" s="341"/>
      <c r="HM19606" s="341"/>
      <c r="HN19606" s="341"/>
    </row>
    <row r="19607" spans="220:222" x14ac:dyDescent="0.3">
      <c r="HL19607" s="341"/>
      <c r="HM19607" s="341"/>
      <c r="HN19607" s="341"/>
    </row>
    <row r="19608" spans="220:222" x14ac:dyDescent="0.3">
      <c r="HL19608" s="341"/>
      <c r="HM19608" s="341"/>
      <c r="HN19608" s="341"/>
    </row>
    <row r="19609" spans="220:222" x14ac:dyDescent="0.3">
      <c r="HL19609" s="341"/>
      <c r="HM19609" s="341"/>
      <c r="HN19609" s="341"/>
    </row>
    <row r="19610" spans="220:222" x14ac:dyDescent="0.3">
      <c r="HL19610" s="341"/>
      <c r="HM19610" s="341"/>
      <c r="HN19610" s="341"/>
    </row>
    <row r="19611" spans="220:222" x14ac:dyDescent="0.3">
      <c r="HL19611" s="341"/>
      <c r="HM19611" s="341"/>
      <c r="HN19611" s="341"/>
    </row>
    <row r="19612" spans="220:222" x14ac:dyDescent="0.3">
      <c r="HL19612" s="341"/>
      <c r="HM19612" s="341"/>
      <c r="HN19612" s="341"/>
    </row>
    <row r="19613" spans="220:222" x14ac:dyDescent="0.3">
      <c r="HL19613" s="341"/>
      <c r="HM19613" s="341"/>
      <c r="HN19613" s="341"/>
    </row>
    <row r="19614" spans="220:222" x14ac:dyDescent="0.3">
      <c r="HL19614" s="341"/>
      <c r="HM19614" s="341"/>
      <c r="HN19614" s="341"/>
    </row>
    <row r="19615" spans="220:222" x14ac:dyDescent="0.3">
      <c r="HL19615" s="341"/>
      <c r="HM19615" s="341"/>
      <c r="HN19615" s="341"/>
    </row>
    <row r="19616" spans="220:222" x14ac:dyDescent="0.3">
      <c r="HL19616" s="341"/>
      <c r="HM19616" s="341"/>
      <c r="HN19616" s="341"/>
    </row>
    <row r="19617" spans="220:222" x14ac:dyDescent="0.3">
      <c r="HL19617" s="341"/>
      <c r="HM19617" s="341"/>
      <c r="HN19617" s="341"/>
    </row>
    <row r="19618" spans="220:222" x14ac:dyDescent="0.3">
      <c r="HL19618" s="341"/>
      <c r="HM19618" s="341"/>
      <c r="HN19618" s="341"/>
    </row>
    <row r="19619" spans="220:222" x14ac:dyDescent="0.3">
      <c r="HL19619" s="341"/>
      <c r="HM19619" s="341"/>
      <c r="HN19619" s="341"/>
    </row>
    <row r="19620" spans="220:222" x14ac:dyDescent="0.3">
      <c r="HL19620" s="341"/>
      <c r="HM19620" s="341"/>
      <c r="HN19620" s="341"/>
    </row>
    <row r="19621" spans="220:222" x14ac:dyDescent="0.3">
      <c r="HL19621" s="341"/>
      <c r="HM19621" s="341"/>
      <c r="HN19621" s="341"/>
    </row>
    <row r="19622" spans="220:222" x14ac:dyDescent="0.3">
      <c r="HL19622" s="341"/>
      <c r="HM19622" s="341"/>
      <c r="HN19622" s="341"/>
    </row>
    <row r="19623" spans="220:222" x14ac:dyDescent="0.3">
      <c r="HL19623" s="341"/>
      <c r="HM19623" s="341"/>
      <c r="HN19623" s="341"/>
    </row>
    <row r="19624" spans="220:222" x14ac:dyDescent="0.3">
      <c r="HL19624" s="341"/>
      <c r="HM19624" s="341"/>
      <c r="HN19624" s="341"/>
    </row>
    <row r="19625" spans="220:222" x14ac:dyDescent="0.3">
      <c r="HL19625" s="341"/>
      <c r="HM19625" s="341"/>
      <c r="HN19625" s="341"/>
    </row>
    <row r="19626" spans="220:222" x14ac:dyDescent="0.3">
      <c r="HL19626" s="341"/>
      <c r="HM19626" s="341"/>
      <c r="HN19626" s="341"/>
    </row>
    <row r="19627" spans="220:222" x14ac:dyDescent="0.3">
      <c r="HL19627" s="341"/>
      <c r="HM19627" s="341"/>
      <c r="HN19627" s="341"/>
    </row>
    <row r="19628" spans="220:222" x14ac:dyDescent="0.3">
      <c r="HL19628" s="341"/>
      <c r="HM19628" s="341"/>
      <c r="HN19628" s="341"/>
    </row>
    <row r="19629" spans="220:222" x14ac:dyDescent="0.3">
      <c r="HL19629" s="341"/>
      <c r="HM19629" s="341"/>
      <c r="HN19629" s="341"/>
    </row>
    <row r="19630" spans="220:222" x14ac:dyDescent="0.3">
      <c r="HL19630" s="341"/>
      <c r="HM19630" s="341"/>
      <c r="HN19630" s="341"/>
    </row>
    <row r="19631" spans="220:222" x14ac:dyDescent="0.3">
      <c r="HL19631" s="341"/>
      <c r="HM19631" s="341"/>
      <c r="HN19631" s="341"/>
    </row>
    <row r="19632" spans="220:222" x14ac:dyDescent="0.3">
      <c r="HL19632" s="341"/>
      <c r="HM19632" s="341"/>
      <c r="HN19632" s="341"/>
    </row>
    <row r="19633" spans="220:222" x14ac:dyDescent="0.3">
      <c r="HL19633" s="341"/>
      <c r="HM19633" s="341"/>
      <c r="HN19633" s="341"/>
    </row>
    <row r="19634" spans="220:222" x14ac:dyDescent="0.3">
      <c r="HL19634" s="341"/>
      <c r="HM19634" s="341"/>
      <c r="HN19634" s="341"/>
    </row>
    <row r="19635" spans="220:222" x14ac:dyDescent="0.3">
      <c r="HL19635" s="341"/>
      <c r="HM19635" s="341"/>
      <c r="HN19635" s="341"/>
    </row>
    <row r="19636" spans="220:222" x14ac:dyDescent="0.3">
      <c r="HL19636" s="341"/>
      <c r="HM19636" s="341"/>
      <c r="HN19636" s="341"/>
    </row>
    <row r="19637" spans="220:222" x14ac:dyDescent="0.3">
      <c r="HL19637" s="341"/>
      <c r="HM19637" s="341"/>
      <c r="HN19637" s="341"/>
    </row>
    <row r="19638" spans="220:222" x14ac:dyDescent="0.3">
      <c r="HL19638" s="341"/>
      <c r="HM19638" s="341"/>
      <c r="HN19638" s="341"/>
    </row>
    <row r="19639" spans="220:222" x14ac:dyDescent="0.3">
      <c r="HL19639" s="341"/>
      <c r="HM19639" s="341"/>
      <c r="HN19639" s="341"/>
    </row>
    <row r="19640" spans="220:222" x14ac:dyDescent="0.3">
      <c r="HL19640" s="341"/>
      <c r="HM19640" s="341"/>
      <c r="HN19640" s="341"/>
    </row>
    <row r="19641" spans="220:222" x14ac:dyDescent="0.3">
      <c r="HL19641" s="341"/>
      <c r="HM19641" s="341"/>
      <c r="HN19641" s="341"/>
    </row>
    <row r="19642" spans="220:222" x14ac:dyDescent="0.3">
      <c r="HL19642" s="341"/>
      <c r="HM19642" s="341"/>
      <c r="HN19642" s="341"/>
    </row>
    <row r="19643" spans="220:222" x14ac:dyDescent="0.3">
      <c r="HL19643" s="341"/>
      <c r="HM19643" s="341"/>
      <c r="HN19643" s="341"/>
    </row>
    <row r="19644" spans="220:222" x14ac:dyDescent="0.3">
      <c r="HL19644" s="341"/>
      <c r="HM19644" s="341"/>
      <c r="HN19644" s="341"/>
    </row>
    <row r="19645" spans="220:222" x14ac:dyDescent="0.3">
      <c r="HL19645" s="341"/>
      <c r="HM19645" s="341"/>
      <c r="HN19645" s="341"/>
    </row>
    <row r="19646" spans="220:222" x14ac:dyDescent="0.3">
      <c r="HL19646" s="341"/>
      <c r="HM19646" s="341"/>
      <c r="HN19646" s="341"/>
    </row>
    <row r="19647" spans="220:222" x14ac:dyDescent="0.3">
      <c r="HL19647" s="341"/>
      <c r="HM19647" s="341"/>
      <c r="HN19647" s="341"/>
    </row>
    <row r="19648" spans="220:222" x14ac:dyDescent="0.3">
      <c r="HL19648" s="341"/>
      <c r="HM19648" s="341"/>
      <c r="HN19648" s="341"/>
    </row>
    <row r="19649" spans="220:222" x14ac:dyDescent="0.3">
      <c r="HL19649" s="341"/>
      <c r="HM19649" s="341"/>
      <c r="HN19649" s="341"/>
    </row>
    <row r="19650" spans="220:222" x14ac:dyDescent="0.3">
      <c r="HL19650" s="341"/>
      <c r="HM19650" s="341"/>
      <c r="HN19650" s="341"/>
    </row>
    <row r="19651" spans="220:222" x14ac:dyDescent="0.3">
      <c r="HL19651" s="341"/>
      <c r="HM19651" s="341"/>
      <c r="HN19651" s="341"/>
    </row>
    <row r="19652" spans="220:222" x14ac:dyDescent="0.3">
      <c r="HL19652" s="341"/>
      <c r="HM19652" s="341"/>
      <c r="HN19652" s="341"/>
    </row>
    <row r="19653" spans="220:222" x14ac:dyDescent="0.3">
      <c r="HL19653" s="341"/>
      <c r="HM19653" s="341"/>
      <c r="HN19653" s="341"/>
    </row>
    <row r="19654" spans="220:222" x14ac:dyDescent="0.3">
      <c r="HL19654" s="341"/>
      <c r="HM19654" s="341"/>
      <c r="HN19654" s="341"/>
    </row>
    <row r="19655" spans="220:222" x14ac:dyDescent="0.3">
      <c r="HL19655" s="341"/>
      <c r="HM19655" s="341"/>
      <c r="HN19655" s="341"/>
    </row>
    <row r="19656" spans="220:222" x14ac:dyDescent="0.3">
      <c r="HL19656" s="341"/>
      <c r="HM19656" s="341"/>
      <c r="HN19656" s="341"/>
    </row>
    <row r="19657" spans="220:222" x14ac:dyDescent="0.3">
      <c r="HL19657" s="341"/>
      <c r="HM19657" s="341"/>
      <c r="HN19657" s="341"/>
    </row>
    <row r="19658" spans="220:222" x14ac:dyDescent="0.3">
      <c r="HL19658" s="341"/>
      <c r="HM19658" s="341"/>
      <c r="HN19658" s="341"/>
    </row>
    <row r="19659" spans="220:222" x14ac:dyDescent="0.3">
      <c r="HL19659" s="341"/>
      <c r="HM19659" s="341"/>
      <c r="HN19659" s="341"/>
    </row>
    <row r="19660" spans="220:222" x14ac:dyDescent="0.3">
      <c r="HL19660" s="341"/>
      <c r="HM19660" s="341"/>
      <c r="HN19660" s="341"/>
    </row>
    <row r="19661" spans="220:222" x14ac:dyDescent="0.3">
      <c r="HL19661" s="341"/>
      <c r="HM19661" s="341"/>
      <c r="HN19661" s="341"/>
    </row>
    <row r="19662" spans="220:222" x14ac:dyDescent="0.3">
      <c r="HL19662" s="341"/>
      <c r="HM19662" s="341"/>
      <c r="HN19662" s="341"/>
    </row>
    <row r="19663" spans="220:222" x14ac:dyDescent="0.3">
      <c r="HL19663" s="341"/>
      <c r="HM19663" s="341"/>
      <c r="HN19663" s="341"/>
    </row>
    <row r="19664" spans="220:222" x14ac:dyDescent="0.3">
      <c r="HL19664" s="341"/>
      <c r="HM19664" s="341"/>
      <c r="HN19664" s="341"/>
    </row>
    <row r="19665" spans="220:222" x14ac:dyDescent="0.3">
      <c r="HL19665" s="341"/>
      <c r="HM19665" s="341"/>
      <c r="HN19665" s="341"/>
    </row>
    <row r="19666" spans="220:222" x14ac:dyDescent="0.3">
      <c r="HL19666" s="341"/>
      <c r="HM19666" s="341"/>
      <c r="HN19666" s="341"/>
    </row>
    <row r="19667" spans="220:222" x14ac:dyDescent="0.3">
      <c r="HL19667" s="341"/>
      <c r="HM19667" s="341"/>
      <c r="HN19667" s="341"/>
    </row>
    <row r="19668" spans="220:222" x14ac:dyDescent="0.3">
      <c r="HL19668" s="341"/>
      <c r="HM19668" s="341"/>
      <c r="HN19668" s="341"/>
    </row>
    <row r="19669" spans="220:222" x14ac:dyDescent="0.3">
      <c r="HL19669" s="341"/>
      <c r="HM19669" s="341"/>
      <c r="HN19669" s="341"/>
    </row>
    <row r="19670" spans="220:222" x14ac:dyDescent="0.3">
      <c r="HL19670" s="341"/>
      <c r="HM19670" s="341"/>
      <c r="HN19670" s="341"/>
    </row>
    <row r="19671" spans="220:222" x14ac:dyDescent="0.3">
      <c r="HL19671" s="341"/>
      <c r="HM19671" s="341"/>
      <c r="HN19671" s="341"/>
    </row>
    <row r="19672" spans="220:222" x14ac:dyDescent="0.3">
      <c r="HL19672" s="341"/>
      <c r="HM19672" s="341"/>
      <c r="HN19672" s="341"/>
    </row>
    <row r="19673" spans="220:222" x14ac:dyDescent="0.3">
      <c r="HL19673" s="341"/>
      <c r="HM19673" s="341"/>
      <c r="HN19673" s="341"/>
    </row>
    <row r="19674" spans="220:222" x14ac:dyDescent="0.3">
      <c r="HL19674" s="341"/>
      <c r="HM19674" s="341"/>
      <c r="HN19674" s="341"/>
    </row>
    <row r="19675" spans="220:222" x14ac:dyDescent="0.3">
      <c r="HL19675" s="341"/>
      <c r="HM19675" s="341"/>
      <c r="HN19675" s="341"/>
    </row>
    <row r="19676" spans="220:222" x14ac:dyDescent="0.3">
      <c r="HL19676" s="341"/>
      <c r="HM19676" s="341"/>
      <c r="HN19676" s="341"/>
    </row>
    <row r="19677" spans="220:222" x14ac:dyDescent="0.3">
      <c r="HL19677" s="341"/>
      <c r="HM19677" s="341"/>
      <c r="HN19677" s="341"/>
    </row>
    <row r="19678" spans="220:222" x14ac:dyDescent="0.3">
      <c r="HL19678" s="341"/>
      <c r="HM19678" s="341"/>
      <c r="HN19678" s="341"/>
    </row>
    <row r="19679" spans="220:222" x14ac:dyDescent="0.3">
      <c r="HL19679" s="341"/>
      <c r="HM19679" s="341"/>
      <c r="HN19679" s="341"/>
    </row>
    <row r="19680" spans="220:222" x14ac:dyDescent="0.3">
      <c r="HL19680" s="341"/>
      <c r="HM19680" s="341"/>
      <c r="HN19680" s="341"/>
    </row>
    <row r="19681" spans="220:222" x14ac:dyDescent="0.3">
      <c r="HL19681" s="341"/>
      <c r="HM19681" s="341"/>
      <c r="HN19681" s="341"/>
    </row>
    <row r="19682" spans="220:222" x14ac:dyDescent="0.3">
      <c r="HL19682" s="341"/>
      <c r="HM19682" s="341"/>
      <c r="HN19682" s="341"/>
    </row>
    <row r="19683" spans="220:222" x14ac:dyDescent="0.3">
      <c r="HL19683" s="341"/>
      <c r="HM19683" s="341"/>
      <c r="HN19683" s="341"/>
    </row>
    <row r="19684" spans="220:222" x14ac:dyDescent="0.3">
      <c r="HL19684" s="341"/>
      <c r="HM19684" s="341"/>
      <c r="HN19684" s="341"/>
    </row>
    <row r="19685" spans="220:222" x14ac:dyDescent="0.3">
      <c r="HL19685" s="341"/>
      <c r="HM19685" s="341"/>
      <c r="HN19685" s="341"/>
    </row>
    <row r="19686" spans="220:222" x14ac:dyDescent="0.3">
      <c r="HL19686" s="341"/>
      <c r="HM19686" s="341"/>
      <c r="HN19686" s="341"/>
    </row>
    <row r="19687" spans="220:222" x14ac:dyDescent="0.3">
      <c r="HL19687" s="341"/>
      <c r="HM19687" s="341"/>
      <c r="HN19687" s="341"/>
    </row>
    <row r="19688" spans="220:222" x14ac:dyDescent="0.3">
      <c r="HL19688" s="341"/>
      <c r="HM19688" s="341"/>
      <c r="HN19688" s="341"/>
    </row>
    <row r="19689" spans="220:222" x14ac:dyDescent="0.3">
      <c r="HL19689" s="341"/>
      <c r="HM19689" s="341"/>
      <c r="HN19689" s="341"/>
    </row>
    <row r="19690" spans="220:222" x14ac:dyDescent="0.3">
      <c r="HL19690" s="341"/>
      <c r="HM19690" s="341"/>
      <c r="HN19690" s="341"/>
    </row>
    <row r="19691" spans="220:222" x14ac:dyDescent="0.3">
      <c r="HL19691" s="341"/>
      <c r="HM19691" s="341"/>
      <c r="HN19691" s="341"/>
    </row>
    <row r="19692" spans="220:222" x14ac:dyDescent="0.3">
      <c r="HL19692" s="341"/>
      <c r="HM19692" s="341"/>
      <c r="HN19692" s="341"/>
    </row>
    <row r="19693" spans="220:222" x14ac:dyDescent="0.3">
      <c r="HL19693" s="341"/>
      <c r="HM19693" s="341"/>
      <c r="HN19693" s="341"/>
    </row>
    <row r="19694" spans="220:222" x14ac:dyDescent="0.3">
      <c r="HL19694" s="341"/>
      <c r="HM19694" s="341"/>
      <c r="HN19694" s="341"/>
    </row>
    <row r="19695" spans="220:222" x14ac:dyDescent="0.3">
      <c r="HL19695" s="341"/>
      <c r="HM19695" s="341"/>
      <c r="HN19695" s="341"/>
    </row>
    <row r="19696" spans="220:222" x14ac:dyDescent="0.3">
      <c r="HL19696" s="341"/>
      <c r="HM19696" s="341"/>
      <c r="HN19696" s="341"/>
    </row>
    <row r="19697" spans="220:222" x14ac:dyDescent="0.3">
      <c r="HL19697" s="341"/>
      <c r="HM19697" s="341"/>
      <c r="HN19697" s="341"/>
    </row>
    <row r="19698" spans="220:222" x14ac:dyDescent="0.3">
      <c r="HL19698" s="341"/>
      <c r="HM19698" s="341"/>
      <c r="HN19698" s="341"/>
    </row>
    <row r="19699" spans="220:222" x14ac:dyDescent="0.3">
      <c r="HL19699" s="341"/>
      <c r="HM19699" s="341"/>
      <c r="HN19699" s="341"/>
    </row>
    <row r="19700" spans="220:222" x14ac:dyDescent="0.3">
      <c r="HL19700" s="341"/>
      <c r="HM19700" s="341"/>
      <c r="HN19700" s="341"/>
    </row>
    <row r="19701" spans="220:222" x14ac:dyDescent="0.3">
      <c r="HL19701" s="341"/>
      <c r="HM19701" s="341"/>
      <c r="HN19701" s="341"/>
    </row>
    <row r="19702" spans="220:222" x14ac:dyDescent="0.3">
      <c r="HL19702" s="341"/>
      <c r="HM19702" s="341"/>
      <c r="HN19702" s="341"/>
    </row>
    <row r="19703" spans="220:222" x14ac:dyDescent="0.3">
      <c r="HL19703" s="341"/>
      <c r="HM19703" s="341"/>
      <c r="HN19703" s="341"/>
    </row>
    <row r="19704" spans="220:222" x14ac:dyDescent="0.3">
      <c r="HL19704" s="341"/>
      <c r="HM19704" s="341"/>
      <c r="HN19704" s="341"/>
    </row>
    <row r="19705" spans="220:222" x14ac:dyDescent="0.3">
      <c r="HL19705" s="341"/>
      <c r="HM19705" s="341"/>
      <c r="HN19705" s="341"/>
    </row>
    <row r="19706" spans="220:222" x14ac:dyDescent="0.3">
      <c r="HL19706" s="341"/>
      <c r="HM19706" s="341"/>
      <c r="HN19706" s="341"/>
    </row>
    <row r="19707" spans="220:222" x14ac:dyDescent="0.3">
      <c r="HL19707" s="341"/>
      <c r="HM19707" s="341"/>
      <c r="HN19707" s="341"/>
    </row>
    <row r="19708" spans="220:222" x14ac:dyDescent="0.3">
      <c r="HL19708" s="341"/>
      <c r="HM19708" s="341"/>
      <c r="HN19708" s="341"/>
    </row>
    <row r="19709" spans="220:222" x14ac:dyDescent="0.3">
      <c r="HL19709" s="341"/>
      <c r="HM19709" s="341"/>
      <c r="HN19709" s="341"/>
    </row>
    <row r="19710" spans="220:222" x14ac:dyDescent="0.3">
      <c r="HL19710" s="341"/>
      <c r="HM19710" s="341"/>
      <c r="HN19710" s="341"/>
    </row>
    <row r="19711" spans="220:222" x14ac:dyDescent="0.3">
      <c r="HL19711" s="341"/>
      <c r="HM19711" s="341"/>
      <c r="HN19711" s="341"/>
    </row>
    <row r="19712" spans="220:222" x14ac:dyDescent="0.3">
      <c r="HL19712" s="341"/>
      <c r="HM19712" s="341"/>
      <c r="HN19712" s="341"/>
    </row>
    <row r="19713" spans="220:222" x14ac:dyDescent="0.3">
      <c r="HL19713" s="341"/>
      <c r="HM19713" s="341"/>
      <c r="HN19713" s="341"/>
    </row>
    <row r="19714" spans="220:222" x14ac:dyDescent="0.3">
      <c r="HL19714" s="341"/>
      <c r="HM19714" s="341"/>
      <c r="HN19714" s="341"/>
    </row>
    <row r="19715" spans="220:222" x14ac:dyDescent="0.3">
      <c r="HL19715" s="341"/>
      <c r="HM19715" s="341"/>
      <c r="HN19715" s="341"/>
    </row>
    <row r="19716" spans="220:222" x14ac:dyDescent="0.3">
      <c r="HL19716" s="341"/>
      <c r="HM19716" s="341"/>
      <c r="HN19716" s="341"/>
    </row>
    <row r="19717" spans="220:222" x14ac:dyDescent="0.3">
      <c r="HL19717" s="341"/>
      <c r="HM19717" s="341"/>
      <c r="HN19717" s="341"/>
    </row>
    <row r="19718" spans="220:222" x14ac:dyDescent="0.3">
      <c r="HL19718" s="341"/>
      <c r="HM19718" s="341"/>
      <c r="HN19718" s="341"/>
    </row>
    <row r="19719" spans="220:222" x14ac:dyDescent="0.3">
      <c r="HL19719" s="341"/>
      <c r="HM19719" s="341"/>
      <c r="HN19719" s="341"/>
    </row>
    <row r="19720" spans="220:222" x14ac:dyDescent="0.3">
      <c r="HL19720" s="341"/>
      <c r="HM19720" s="341"/>
      <c r="HN19720" s="341"/>
    </row>
    <row r="19721" spans="220:222" x14ac:dyDescent="0.3">
      <c r="HL19721" s="341"/>
      <c r="HM19721" s="341"/>
      <c r="HN19721" s="341"/>
    </row>
    <row r="19722" spans="220:222" x14ac:dyDescent="0.3">
      <c r="HL19722" s="341"/>
      <c r="HM19722" s="341"/>
      <c r="HN19722" s="341"/>
    </row>
    <row r="19723" spans="220:222" x14ac:dyDescent="0.3">
      <c r="HL19723" s="341"/>
      <c r="HM19723" s="341"/>
      <c r="HN19723" s="341"/>
    </row>
    <row r="19724" spans="220:222" x14ac:dyDescent="0.3">
      <c r="HL19724" s="341"/>
      <c r="HM19724" s="341"/>
      <c r="HN19724" s="341"/>
    </row>
    <row r="19725" spans="220:222" x14ac:dyDescent="0.3">
      <c r="HL19725" s="341"/>
      <c r="HM19725" s="341"/>
      <c r="HN19725" s="341"/>
    </row>
    <row r="19726" spans="220:222" x14ac:dyDescent="0.3">
      <c r="HL19726" s="341"/>
      <c r="HM19726" s="341"/>
      <c r="HN19726" s="341"/>
    </row>
    <row r="19727" spans="220:222" x14ac:dyDescent="0.3">
      <c r="HL19727" s="341"/>
      <c r="HM19727" s="341"/>
      <c r="HN19727" s="341"/>
    </row>
    <row r="19728" spans="220:222" x14ac:dyDescent="0.3">
      <c r="HL19728" s="341"/>
      <c r="HM19728" s="341"/>
      <c r="HN19728" s="341"/>
    </row>
    <row r="19729" spans="220:222" x14ac:dyDescent="0.3">
      <c r="HL19729" s="341"/>
      <c r="HM19729" s="341"/>
      <c r="HN19729" s="341"/>
    </row>
    <row r="19730" spans="220:222" x14ac:dyDescent="0.3">
      <c r="HL19730" s="341"/>
      <c r="HM19730" s="341"/>
      <c r="HN19730" s="341"/>
    </row>
    <row r="19731" spans="220:222" x14ac:dyDescent="0.3">
      <c r="HL19731" s="341"/>
      <c r="HM19731" s="341"/>
      <c r="HN19731" s="341"/>
    </row>
    <row r="19732" spans="220:222" x14ac:dyDescent="0.3">
      <c r="HL19732" s="341"/>
      <c r="HM19732" s="341"/>
      <c r="HN19732" s="341"/>
    </row>
    <row r="19733" spans="220:222" x14ac:dyDescent="0.3">
      <c r="HL19733" s="341"/>
      <c r="HM19733" s="341"/>
      <c r="HN19733" s="341"/>
    </row>
    <row r="19734" spans="220:222" x14ac:dyDescent="0.3">
      <c r="HL19734" s="341"/>
      <c r="HM19734" s="341"/>
      <c r="HN19734" s="341"/>
    </row>
    <row r="19735" spans="220:222" x14ac:dyDescent="0.3">
      <c r="HL19735" s="341"/>
      <c r="HM19735" s="341"/>
      <c r="HN19735" s="341"/>
    </row>
    <row r="19736" spans="220:222" x14ac:dyDescent="0.3">
      <c r="HL19736" s="341"/>
      <c r="HM19736" s="341"/>
      <c r="HN19736" s="341"/>
    </row>
    <row r="19737" spans="220:222" x14ac:dyDescent="0.3">
      <c r="HL19737" s="341"/>
      <c r="HM19737" s="341"/>
      <c r="HN19737" s="341"/>
    </row>
    <row r="19738" spans="220:222" x14ac:dyDescent="0.3">
      <c r="HL19738" s="341"/>
      <c r="HM19738" s="341"/>
      <c r="HN19738" s="341"/>
    </row>
    <row r="19739" spans="220:222" x14ac:dyDescent="0.3">
      <c r="HL19739" s="341"/>
      <c r="HM19739" s="341"/>
      <c r="HN19739" s="341"/>
    </row>
    <row r="19740" spans="220:222" x14ac:dyDescent="0.3">
      <c r="HL19740" s="341"/>
      <c r="HM19740" s="341"/>
      <c r="HN19740" s="341"/>
    </row>
    <row r="19741" spans="220:222" x14ac:dyDescent="0.3">
      <c r="HL19741" s="341"/>
      <c r="HM19741" s="341"/>
      <c r="HN19741" s="341"/>
    </row>
    <row r="19742" spans="220:222" x14ac:dyDescent="0.3">
      <c r="HL19742" s="341"/>
      <c r="HM19742" s="341"/>
      <c r="HN19742" s="341"/>
    </row>
    <row r="19743" spans="220:222" x14ac:dyDescent="0.3">
      <c r="HL19743" s="341"/>
      <c r="HM19743" s="341"/>
      <c r="HN19743" s="341"/>
    </row>
    <row r="19744" spans="220:222" x14ac:dyDescent="0.3">
      <c r="HL19744" s="341"/>
      <c r="HM19744" s="341"/>
      <c r="HN19744" s="341"/>
    </row>
    <row r="19745" spans="220:222" x14ac:dyDescent="0.3">
      <c r="HL19745" s="341"/>
      <c r="HM19745" s="341"/>
      <c r="HN19745" s="341"/>
    </row>
    <row r="19746" spans="220:222" x14ac:dyDescent="0.3">
      <c r="HL19746" s="341"/>
      <c r="HM19746" s="341"/>
      <c r="HN19746" s="341"/>
    </row>
    <row r="19747" spans="220:222" x14ac:dyDescent="0.3">
      <c r="HL19747" s="341"/>
      <c r="HM19747" s="341"/>
      <c r="HN19747" s="341"/>
    </row>
    <row r="19748" spans="220:222" x14ac:dyDescent="0.3">
      <c r="HL19748" s="341"/>
      <c r="HM19748" s="341"/>
      <c r="HN19748" s="341"/>
    </row>
    <row r="19749" spans="220:222" x14ac:dyDescent="0.3">
      <c r="HL19749" s="341"/>
      <c r="HM19749" s="341"/>
      <c r="HN19749" s="341"/>
    </row>
    <row r="19750" spans="220:222" x14ac:dyDescent="0.3">
      <c r="HL19750" s="341"/>
      <c r="HM19750" s="341"/>
      <c r="HN19750" s="341"/>
    </row>
    <row r="19751" spans="220:222" x14ac:dyDescent="0.3">
      <c r="HL19751" s="341"/>
      <c r="HM19751" s="341"/>
      <c r="HN19751" s="341"/>
    </row>
    <row r="19752" spans="220:222" x14ac:dyDescent="0.3">
      <c r="HL19752" s="341"/>
      <c r="HM19752" s="341"/>
      <c r="HN19752" s="341"/>
    </row>
    <row r="19753" spans="220:222" x14ac:dyDescent="0.3">
      <c r="HL19753" s="341"/>
      <c r="HM19753" s="341"/>
      <c r="HN19753" s="341"/>
    </row>
    <row r="19754" spans="220:222" x14ac:dyDescent="0.3">
      <c r="HL19754" s="341"/>
      <c r="HM19754" s="341"/>
      <c r="HN19754" s="341"/>
    </row>
    <row r="19755" spans="220:222" x14ac:dyDescent="0.3">
      <c r="HL19755" s="341"/>
      <c r="HM19755" s="341"/>
      <c r="HN19755" s="341"/>
    </row>
    <row r="19756" spans="220:222" x14ac:dyDescent="0.3">
      <c r="HL19756" s="341"/>
      <c r="HM19756" s="341"/>
      <c r="HN19756" s="341"/>
    </row>
    <row r="19757" spans="220:222" x14ac:dyDescent="0.3">
      <c r="HL19757" s="341"/>
      <c r="HM19757" s="341"/>
      <c r="HN19757" s="341"/>
    </row>
    <row r="19758" spans="220:222" x14ac:dyDescent="0.3">
      <c r="HL19758" s="341"/>
      <c r="HM19758" s="341"/>
      <c r="HN19758" s="341"/>
    </row>
    <row r="19759" spans="220:222" x14ac:dyDescent="0.3">
      <c r="HL19759" s="341"/>
      <c r="HM19759" s="341"/>
      <c r="HN19759" s="341"/>
    </row>
    <row r="19760" spans="220:222" x14ac:dyDescent="0.3">
      <c r="HL19760" s="341"/>
      <c r="HM19760" s="341"/>
      <c r="HN19760" s="341"/>
    </row>
    <row r="19761" spans="220:222" x14ac:dyDescent="0.3">
      <c r="HL19761" s="341"/>
      <c r="HM19761" s="341"/>
      <c r="HN19761" s="341"/>
    </row>
    <row r="19762" spans="220:222" x14ac:dyDescent="0.3">
      <c r="HL19762" s="341"/>
      <c r="HM19762" s="341"/>
      <c r="HN19762" s="341"/>
    </row>
    <row r="19763" spans="220:222" x14ac:dyDescent="0.3">
      <c r="HL19763" s="341"/>
      <c r="HM19763" s="341"/>
      <c r="HN19763" s="341"/>
    </row>
    <row r="19764" spans="220:222" x14ac:dyDescent="0.3">
      <c r="HL19764" s="341"/>
      <c r="HM19764" s="341"/>
      <c r="HN19764" s="341"/>
    </row>
    <row r="19765" spans="220:222" x14ac:dyDescent="0.3">
      <c r="HL19765" s="341"/>
      <c r="HM19765" s="341"/>
      <c r="HN19765" s="341"/>
    </row>
    <row r="19766" spans="220:222" x14ac:dyDescent="0.3">
      <c r="HL19766" s="341"/>
      <c r="HM19766" s="341"/>
      <c r="HN19766" s="341"/>
    </row>
    <row r="19767" spans="220:222" x14ac:dyDescent="0.3">
      <c r="HL19767" s="341"/>
      <c r="HM19767" s="341"/>
      <c r="HN19767" s="341"/>
    </row>
    <row r="19768" spans="220:222" x14ac:dyDescent="0.3">
      <c r="HL19768" s="341"/>
      <c r="HM19768" s="341"/>
      <c r="HN19768" s="341"/>
    </row>
    <row r="19769" spans="220:222" x14ac:dyDescent="0.3">
      <c r="HL19769" s="341"/>
      <c r="HM19769" s="341"/>
      <c r="HN19769" s="341"/>
    </row>
    <row r="19770" spans="220:222" x14ac:dyDescent="0.3">
      <c r="HL19770" s="341"/>
      <c r="HM19770" s="341"/>
      <c r="HN19770" s="341"/>
    </row>
    <row r="19771" spans="220:222" x14ac:dyDescent="0.3">
      <c r="HL19771" s="341"/>
      <c r="HM19771" s="341"/>
      <c r="HN19771" s="341"/>
    </row>
    <row r="19772" spans="220:222" x14ac:dyDescent="0.3">
      <c r="HL19772" s="341"/>
      <c r="HM19772" s="341"/>
      <c r="HN19772" s="341"/>
    </row>
    <row r="19773" spans="220:222" x14ac:dyDescent="0.3">
      <c r="HL19773" s="341"/>
      <c r="HM19773" s="341"/>
      <c r="HN19773" s="341"/>
    </row>
    <row r="19774" spans="220:222" x14ac:dyDescent="0.3">
      <c r="HL19774" s="341"/>
      <c r="HM19774" s="341"/>
      <c r="HN19774" s="341"/>
    </row>
    <row r="19775" spans="220:222" x14ac:dyDescent="0.3">
      <c r="HL19775" s="341"/>
      <c r="HM19775" s="341"/>
      <c r="HN19775" s="341"/>
    </row>
    <row r="19776" spans="220:222" x14ac:dyDescent="0.3">
      <c r="HL19776" s="341"/>
      <c r="HM19776" s="341"/>
      <c r="HN19776" s="341"/>
    </row>
    <row r="19777" spans="220:222" x14ac:dyDescent="0.3">
      <c r="HL19777" s="341"/>
      <c r="HM19777" s="341"/>
      <c r="HN19777" s="341"/>
    </row>
    <row r="19778" spans="220:222" x14ac:dyDescent="0.3">
      <c r="HL19778" s="341"/>
      <c r="HM19778" s="341"/>
      <c r="HN19778" s="341"/>
    </row>
    <row r="19779" spans="220:222" x14ac:dyDescent="0.3">
      <c r="HL19779" s="341"/>
      <c r="HM19779" s="341"/>
      <c r="HN19779" s="341"/>
    </row>
    <row r="19780" spans="220:222" x14ac:dyDescent="0.3">
      <c r="HL19780" s="341"/>
      <c r="HM19780" s="341"/>
      <c r="HN19780" s="341"/>
    </row>
    <row r="19781" spans="220:222" x14ac:dyDescent="0.3">
      <c r="HL19781" s="341"/>
      <c r="HM19781" s="341"/>
      <c r="HN19781" s="341"/>
    </row>
    <row r="19782" spans="220:222" x14ac:dyDescent="0.3">
      <c r="HL19782" s="341"/>
      <c r="HM19782" s="341"/>
      <c r="HN19782" s="341"/>
    </row>
    <row r="19783" spans="220:222" x14ac:dyDescent="0.3">
      <c r="HL19783" s="341"/>
      <c r="HM19783" s="341"/>
      <c r="HN19783" s="341"/>
    </row>
    <row r="19784" spans="220:222" x14ac:dyDescent="0.3">
      <c r="HL19784" s="341"/>
      <c r="HM19784" s="341"/>
      <c r="HN19784" s="341"/>
    </row>
    <row r="19785" spans="220:222" x14ac:dyDescent="0.3">
      <c r="HL19785" s="341"/>
      <c r="HM19785" s="341"/>
      <c r="HN19785" s="341"/>
    </row>
    <row r="19786" spans="220:222" x14ac:dyDescent="0.3">
      <c r="HL19786" s="341"/>
      <c r="HM19786" s="341"/>
      <c r="HN19786" s="341"/>
    </row>
    <row r="19787" spans="220:222" x14ac:dyDescent="0.3">
      <c r="HL19787" s="341"/>
      <c r="HM19787" s="341"/>
      <c r="HN19787" s="341"/>
    </row>
    <row r="19788" spans="220:222" x14ac:dyDescent="0.3">
      <c r="HL19788" s="341"/>
      <c r="HM19788" s="341"/>
      <c r="HN19788" s="341"/>
    </row>
    <row r="19789" spans="220:222" x14ac:dyDescent="0.3">
      <c r="HL19789" s="341"/>
      <c r="HM19789" s="341"/>
      <c r="HN19789" s="341"/>
    </row>
    <row r="19790" spans="220:222" x14ac:dyDescent="0.3">
      <c r="HL19790" s="341"/>
      <c r="HM19790" s="341"/>
      <c r="HN19790" s="341"/>
    </row>
    <row r="19791" spans="220:222" x14ac:dyDescent="0.3">
      <c r="HL19791" s="341"/>
      <c r="HM19791" s="341"/>
      <c r="HN19791" s="341"/>
    </row>
    <row r="19792" spans="220:222" x14ac:dyDescent="0.3">
      <c r="HL19792" s="341"/>
      <c r="HM19792" s="341"/>
      <c r="HN19792" s="341"/>
    </row>
    <row r="19793" spans="220:222" x14ac:dyDescent="0.3">
      <c r="HL19793" s="341"/>
      <c r="HM19793" s="341"/>
      <c r="HN19793" s="341"/>
    </row>
    <row r="19794" spans="220:222" x14ac:dyDescent="0.3">
      <c r="HL19794" s="341"/>
      <c r="HM19794" s="341"/>
      <c r="HN19794" s="341"/>
    </row>
    <row r="19795" spans="220:222" x14ac:dyDescent="0.3">
      <c r="HL19795" s="341"/>
      <c r="HM19795" s="341"/>
      <c r="HN19795" s="341"/>
    </row>
    <row r="19796" spans="220:222" x14ac:dyDescent="0.3">
      <c r="HL19796" s="341"/>
      <c r="HM19796" s="341"/>
      <c r="HN19796" s="341"/>
    </row>
    <row r="19797" spans="220:222" x14ac:dyDescent="0.3">
      <c r="HL19797" s="341"/>
      <c r="HM19797" s="341"/>
      <c r="HN19797" s="341"/>
    </row>
    <row r="19798" spans="220:222" x14ac:dyDescent="0.3">
      <c r="HL19798" s="341"/>
      <c r="HM19798" s="341"/>
      <c r="HN19798" s="341"/>
    </row>
    <row r="19799" spans="220:222" x14ac:dyDescent="0.3">
      <c r="HL19799" s="341"/>
      <c r="HM19799" s="341"/>
      <c r="HN19799" s="341"/>
    </row>
    <row r="19800" spans="220:222" x14ac:dyDescent="0.3">
      <c r="HL19800" s="341"/>
      <c r="HM19800" s="341"/>
      <c r="HN19800" s="341"/>
    </row>
    <row r="19801" spans="220:222" x14ac:dyDescent="0.3">
      <c r="HL19801" s="341"/>
      <c r="HM19801" s="341"/>
      <c r="HN19801" s="341"/>
    </row>
    <row r="19802" spans="220:222" x14ac:dyDescent="0.3">
      <c r="HL19802" s="341"/>
      <c r="HM19802" s="341"/>
      <c r="HN19802" s="341"/>
    </row>
    <row r="19803" spans="220:222" x14ac:dyDescent="0.3">
      <c r="HL19803" s="341"/>
      <c r="HM19803" s="341"/>
      <c r="HN19803" s="341"/>
    </row>
    <row r="19804" spans="220:222" x14ac:dyDescent="0.3">
      <c r="HL19804" s="341"/>
      <c r="HM19804" s="341"/>
      <c r="HN19804" s="341"/>
    </row>
    <row r="19805" spans="220:222" x14ac:dyDescent="0.3">
      <c r="HL19805" s="341"/>
      <c r="HM19805" s="341"/>
      <c r="HN19805" s="341"/>
    </row>
    <row r="19806" spans="220:222" x14ac:dyDescent="0.3">
      <c r="HL19806" s="341"/>
      <c r="HM19806" s="341"/>
      <c r="HN19806" s="341"/>
    </row>
    <row r="19807" spans="220:222" x14ac:dyDescent="0.3">
      <c r="HL19807" s="341"/>
      <c r="HM19807" s="341"/>
      <c r="HN19807" s="341"/>
    </row>
    <row r="19808" spans="220:222" x14ac:dyDescent="0.3">
      <c r="HL19808" s="341"/>
      <c r="HM19808" s="341"/>
      <c r="HN19808" s="341"/>
    </row>
    <row r="19809" spans="220:222" x14ac:dyDescent="0.3">
      <c r="HL19809" s="341"/>
      <c r="HM19809" s="341"/>
      <c r="HN19809" s="341"/>
    </row>
    <row r="19810" spans="220:222" x14ac:dyDescent="0.3">
      <c r="HL19810" s="341"/>
      <c r="HM19810" s="341"/>
      <c r="HN19810" s="341"/>
    </row>
    <row r="19811" spans="220:222" x14ac:dyDescent="0.3">
      <c r="HL19811" s="341"/>
      <c r="HM19811" s="341"/>
      <c r="HN19811" s="341"/>
    </row>
    <row r="19812" spans="220:222" x14ac:dyDescent="0.3">
      <c r="HL19812" s="341"/>
      <c r="HM19812" s="341"/>
      <c r="HN19812" s="341"/>
    </row>
    <row r="19813" spans="220:222" x14ac:dyDescent="0.3">
      <c r="HL19813" s="341"/>
      <c r="HM19813" s="341"/>
      <c r="HN19813" s="341"/>
    </row>
    <row r="19814" spans="220:222" x14ac:dyDescent="0.3">
      <c r="HL19814" s="341"/>
      <c r="HM19814" s="341"/>
      <c r="HN19814" s="341"/>
    </row>
    <row r="19815" spans="220:222" x14ac:dyDescent="0.3">
      <c r="HL19815" s="341"/>
      <c r="HM19815" s="341"/>
      <c r="HN19815" s="341"/>
    </row>
    <row r="19816" spans="220:222" x14ac:dyDescent="0.3">
      <c r="HL19816" s="341"/>
      <c r="HM19816" s="341"/>
      <c r="HN19816" s="341"/>
    </row>
    <row r="19817" spans="220:222" x14ac:dyDescent="0.3">
      <c r="HL19817" s="341"/>
      <c r="HM19817" s="341"/>
      <c r="HN19817" s="341"/>
    </row>
    <row r="19818" spans="220:222" x14ac:dyDescent="0.3">
      <c r="HL19818" s="341"/>
      <c r="HM19818" s="341"/>
      <c r="HN19818" s="341"/>
    </row>
    <row r="19819" spans="220:222" x14ac:dyDescent="0.3">
      <c r="HL19819" s="341"/>
      <c r="HM19819" s="341"/>
      <c r="HN19819" s="341"/>
    </row>
    <row r="19820" spans="220:222" x14ac:dyDescent="0.3">
      <c r="HL19820" s="341"/>
      <c r="HM19820" s="341"/>
      <c r="HN19820" s="341"/>
    </row>
    <row r="19821" spans="220:222" x14ac:dyDescent="0.3">
      <c r="HL19821" s="341"/>
      <c r="HM19821" s="341"/>
      <c r="HN19821" s="341"/>
    </row>
    <row r="19822" spans="220:222" x14ac:dyDescent="0.3">
      <c r="HL19822" s="341"/>
      <c r="HM19822" s="341"/>
      <c r="HN19822" s="341"/>
    </row>
    <row r="19823" spans="220:222" x14ac:dyDescent="0.3">
      <c r="HL19823" s="341"/>
      <c r="HM19823" s="341"/>
      <c r="HN19823" s="341"/>
    </row>
    <row r="19824" spans="220:222" x14ac:dyDescent="0.3">
      <c r="HL19824" s="341"/>
      <c r="HM19824" s="341"/>
      <c r="HN19824" s="341"/>
    </row>
    <row r="19825" spans="220:222" x14ac:dyDescent="0.3">
      <c r="HL19825" s="341"/>
      <c r="HM19825" s="341"/>
      <c r="HN19825" s="341"/>
    </row>
    <row r="19826" spans="220:222" x14ac:dyDescent="0.3">
      <c r="HL19826" s="341"/>
      <c r="HM19826" s="341"/>
      <c r="HN19826" s="341"/>
    </row>
    <row r="19827" spans="220:222" x14ac:dyDescent="0.3">
      <c r="HL19827" s="341"/>
      <c r="HM19827" s="341"/>
      <c r="HN19827" s="341"/>
    </row>
    <row r="19828" spans="220:222" x14ac:dyDescent="0.3">
      <c r="HL19828" s="341"/>
      <c r="HM19828" s="341"/>
      <c r="HN19828" s="341"/>
    </row>
    <row r="19829" spans="220:222" x14ac:dyDescent="0.3">
      <c r="HL19829" s="341"/>
      <c r="HM19829" s="341"/>
      <c r="HN19829" s="341"/>
    </row>
    <row r="19830" spans="220:222" x14ac:dyDescent="0.3">
      <c r="HL19830" s="341"/>
      <c r="HM19830" s="341"/>
      <c r="HN19830" s="341"/>
    </row>
    <row r="19831" spans="220:222" x14ac:dyDescent="0.3">
      <c r="HL19831" s="341"/>
      <c r="HM19831" s="341"/>
      <c r="HN19831" s="341"/>
    </row>
    <row r="19832" spans="220:222" x14ac:dyDescent="0.3">
      <c r="HL19832" s="341"/>
      <c r="HM19832" s="341"/>
      <c r="HN19832" s="341"/>
    </row>
    <row r="19833" spans="220:222" x14ac:dyDescent="0.3">
      <c r="HL19833" s="341"/>
      <c r="HM19833" s="341"/>
      <c r="HN19833" s="341"/>
    </row>
    <row r="19834" spans="220:222" x14ac:dyDescent="0.3">
      <c r="HL19834" s="341"/>
      <c r="HM19834" s="341"/>
      <c r="HN19834" s="341"/>
    </row>
    <row r="19835" spans="220:222" x14ac:dyDescent="0.3">
      <c r="HL19835" s="341"/>
      <c r="HM19835" s="341"/>
      <c r="HN19835" s="341"/>
    </row>
    <row r="19836" spans="220:222" x14ac:dyDescent="0.3">
      <c r="HL19836" s="341"/>
      <c r="HM19836" s="341"/>
      <c r="HN19836" s="341"/>
    </row>
    <row r="19837" spans="220:222" x14ac:dyDescent="0.3">
      <c r="HL19837" s="341"/>
      <c r="HM19837" s="341"/>
      <c r="HN19837" s="341"/>
    </row>
    <row r="19838" spans="220:222" x14ac:dyDescent="0.3">
      <c r="HL19838" s="341"/>
      <c r="HM19838" s="341"/>
      <c r="HN19838" s="341"/>
    </row>
    <row r="19839" spans="220:222" x14ac:dyDescent="0.3">
      <c r="HL19839" s="341"/>
      <c r="HM19839" s="341"/>
      <c r="HN19839" s="341"/>
    </row>
    <row r="19840" spans="220:222" x14ac:dyDescent="0.3">
      <c r="HL19840" s="341"/>
      <c r="HM19840" s="341"/>
      <c r="HN19840" s="341"/>
    </row>
    <row r="19841" spans="220:222" x14ac:dyDescent="0.3">
      <c r="HL19841" s="341"/>
      <c r="HM19841" s="341"/>
      <c r="HN19841" s="341"/>
    </row>
    <row r="19842" spans="220:222" x14ac:dyDescent="0.3">
      <c r="HL19842" s="341"/>
      <c r="HM19842" s="341"/>
      <c r="HN19842" s="341"/>
    </row>
    <row r="19843" spans="220:222" x14ac:dyDescent="0.3">
      <c r="HL19843" s="341"/>
      <c r="HM19843" s="341"/>
      <c r="HN19843" s="341"/>
    </row>
    <row r="19844" spans="220:222" x14ac:dyDescent="0.3">
      <c r="HL19844" s="341"/>
      <c r="HM19844" s="341"/>
      <c r="HN19844" s="341"/>
    </row>
    <row r="19845" spans="220:222" x14ac:dyDescent="0.3">
      <c r="HL19845" s="341"/>
      <c r="HM19845" s="341"/>
      <c r="HN19845" s="341"/>
    </row>
    <row r="19846" spans="220:222" x14ac:dyDescent="0.3">
      <c r="HL19846" s="341"/>
      <c r="HM19846" s="341"/>
      <c r="HN19846" s="341"/>
    </row>
    <row r="19847" spans="220:222" x14ac:dyDescent="0.3">
      <c r="HL19847" s="341"/>
      <c r="HM19847" s="341"/>
      <c r="HN19847" s="341"/>
    </row>
    <row r="19848" spans="220:222" x14ac:dyDescent="0.3">
      <c r="HL19848" s="341"/>
      <c r="HM19848" s="341"/>
      <c r="HN19848" s="341"/>
    </row>
    <row r="19849" spans="220:222" x14ac:dyDescent="0.3">
      <c r="HL19849" s="341"/>
      <c r="HM19849" s="341"/>
      <c r="HN19849" s="341"/>
    </row>
    <row r="19850" spans="220:222" x14ac:dyDescent="0.3">
      <c r="HL19850" s="341"/>
      <c r="HM19850" s="341"/>
      <c r="HN19850" s="341"/>
    </row>
    <row r="19851" spans="220:222" x14ac:dyDescent="0.3">
      <c r="HL19851" s="341"/>
      <c r="HM19851" s="341"/>
      <c r="HN19851" s="341"/>
    </row>
    <row r="19852" spans="220:222" x14ac:dyDescent="0.3">
      <c r="HL19852" s="341"/>
      <c r="HM19852" s="341"/>
      <c r="HN19852" s="341"/>
    </row>
    <row r="19853" spans="220:222" x14ac:dyDescent="0.3">
      <c r="HL19853" s="341"/>
      <c r="HM19853" s="341"/>
      <c r="HN19853" s="341"/>
    </row>
    <row r="19854" spans="220:222" x14ac:dyDescent="0.3">
      <c r="HL19854" s="341"/>
      <c r="HM19854" s="341"/>
      <c r="HN19854" s="341"/>
    </row>
    <row r="19855" spans="220:222" x14ac:dyDescent="0.3">
      <c r="HL19855" s="341"/>
      <c r="HM19855" s="341"/>
      <c r="HN19855" s="341"/>
    </row>
    <row r="19856" spans="220:222" x14ac:dyDescent="0.3">
      <c r="HL19856" s="341"/>
      <c r="HM19856" s="341"/>
      <c r="HN19856" s="341"/>
    </row>
    <row r="19857" spans="220:222" x14ac:dyDescent="0.3">
      <c r="HL19857" s="341"/>
      <c r="HM19857" s="341"/>
      <c r="HN19857" s="341"/>
    </row>
    <row r="19858" spans="220:222" x14ac:dyDescent="0.3">
      <c r="HL19858" s="341"/>
      <c r="HM19858" s="341"/>
      <c r="HN19858" s="341"/>
    </row>
    <row r="19859" spans="220:222" x14ac:dyDescent="0.3">
      <c r="HL19859" s="341"/>
      <c r="HM19859" s="341"/>
      <c r="HN19859" s="341"/>
    </row>
    <row r="19860" spans="220:222" x14ac:dyDescent="0.3">
      <c r="HL19860" s="341"/>
      <c r="HM19860" s="341"/>
      <c r="HN19860" s="341"/>
    </row>
    <row r="19861" spans="220:222" x14ac:dyDescent="0.3">
      <c r="HL19861" s="341"/>
      <c r="HM19861" s="341"/>
      <c r="HN19861" s="341"/>
    </row>
    <row r="19862" spans="220:222" x14ac:dyDescent="0.3">
      <c r="HL19862" s="341"/>
      <c r="HM19862" s="341"/>
      <c r="HN19862" s="341"/>
    </row>
    <row r="19863" spans="220:222" x14ac:dyDescent="0.3">
      <c r="HL19863" s="341"/>
      <c r="HM19863" s="341"/>
      <c r="HN19863" s="341"/>
    </row>
    <row r="19864" spans="220:222" x14ac:dyDescent="0.3">
      <c r="HL19864" s="341"/>
      <c r="HM19864" s="341"/>
      <c r="HN19864" s="341"/>
    </row>
    <row r="19865" spans="220:222" x14ac:dyDescent="0.3">
      <c r="HL19865" s="341"/>
      <c r="HM19865" s="341"/>
      <c r="HN19865" s="341"/>
    </row>
    <row r="19866" spans="220:222" x14ac:dyDescent="0.3">
      <c r="HL19866" s="341"/>
      <c r="HM19866" s="341"/>
      <c r="HN19866" s="341"/>
    </row>
    <row r="19867" spans="220:222" x14ac:dyDescent="0.3">
      <c r="HL19867" s="341"/>
      <c r="HM19867" s="341"/>
      <c r="HN19867" s="341"/>
    </row>
    <row r="19868" spans="220:222" x14ac:dyDescent="0.3">
      <c r="HL19868" s="341"/>
      <c r="HM19868" s="341"/>
      <c r="HN19868" s="341"/>
    </row>
    <row r="19869" spans="220:222" x14ac:dyDescent="0.3">
      <c r="HL19869" s="341"/>
      <c r="HM19869" s="341"/>
      <c r="HN19869" s="341"/>
    </row>
    <row r="19870" spans="220:222" x14ac:dyDescent="0.3">
      <c r="HL19870" s="341"/>
      <c r="HM19870" s="341"/>
      <c r="HN19870" s="341"/>
    </row>
    <row r="19871" spans="220:222" x14ac:dyDescent="0.3">
      <c r="HL19871" s="341"/>
      <c r="HM19871" s="341"/>
      <c r="HN19871" s="341"/>
    </row>
    <row r="19872" spans="220:222" x14ac:dyDescent="0.3">
      <c r="HL19872" s="341"/>
      <c r="HM19872" s="341"/>
      <c r="HN19872" s="341"/>
    </row>
    <row r="19873" spans="220:222" x14ac:dyDescent="0.3">
      <c r="HL19873" s="341"/>
      <c r="HM19873" s="341"/>
      <c r="HN19873" s="341"/>
    </row>
    <row r="19874" spans="220:222" x14ac:dyDescent="0.3">
      <c r="HL19874" s="341"/>
      <c r="HM19874" s="341"/>
      <c r="HN19874" s="341"/>
    </row>
    <row r="19875" spans="220:222" x14ac:dyDescent="0.3">
      <c r="HL19875" s="341"/>
      <c r="HM19875" s="341"/>
      <c r="HN19875" s="341"/>
    </row>
    <row r="19876" spans="220:222" x14ac:dyDescent="0.3">
      <c r="HL19876" s="341"/>
      <c r="HM19876" s="341"/>
      <c r="HN19876" s="341"/>
    </row>
    <row r="19877" spans="220:222" x14ac:dyDescent="0.3">
      <c r="HL19877" s="341"/>
      <c r="HM19877" s="341"/>
      <c r="HN19877" s="341"/>
    </row>
    <row r="19878" spans="220:222" x14ac:dyDescent="0.3">
      <c r="HL19878" s="341"/>
      <c r="HM19878" s="341"/>
      <c r="HN19878" s="341"/>
    </row>
    <row r="19879" spans="220:222" x14ac:dyDescent="0.3">
      <c r="HL19879" s="341"/>
      <c r="HM19879" s="341"/>
      <c r="HN19879" s="341"/>
    </row>
    <row r="19880" spans="220:222" x14ac:dyDescent="0.3">
      <c r="HL19880" s="341"/>
      <c r="HM19880" s="341"/>
      <c r="HN19880" s="341"/>
    </row>
    <row r="19881" spans="220:222" x14ac:dyDescent="0.3">
      <c r="HL19881" s="341"/>
      <c r="HM19881" s="341"/>
      <c r="HN19881" s="341"/>
    </row>
    <row r="19882" spans="220:222" x14ac:dyDescent="0.3">
      <c r="HL19882" s="341"/>
      <c r="HM19882" s="341"/>
      <c r="HN19882" s="341"/>
    </row>
    <row r="19883" spans="220:222" x14ac:dyDescent="0.3">
      <c r="HL19883" s="341"/>
      <c r="HM19883" s="341"/>
      <c r="HN19883" s="341"/>
    </row>
    <row r="19884" spans="220:222" x14ac:dyDescent="0.3">
      <c r="HL19884" s="341"/>
      <c r="HM19884" s="341"/>
      <c r="HN19884" s="341"/>
    </row>
    <row r="19885" spans="220:222" x14ac:dyDescent="0.3">
      <c r="HL19885" s="341"/>
      <c r="HM19885" s="341"/>
      <c r="HN19885" s="341"/>
    </row>
    <row r="19886" spans="220:222" x14ac:dyDescent="0.3">
      <c r="HL19886" s="341"/>
      <c r="HM19886" s="341"/>
      <c r="HN19886" s="341"/>
    </row>
    <row r="19887" spans="220:222" x14ac:dyDescent="0.3">
      <c r="HL19887" s="341"/>
      <c r="HM19887" s="341"/>
      <c r="HN19887" s="341"/>
    </row>
    <row r="19888" spans="220:222" x14ac:dyDescent="0.3">
      <c r="HL19888" s="341"/>
      <c r="HM19888" s="341"/>
      <c r="HN19888" s="341"/>
    </row>
    <row r="19889" spans="220:222" x14ac:dyDescent="0.3">
      <c r="HL19889" s="341"/>
      <c r="HM19889" s="341"/>
      <c r="HN19889" s="341"/>
    </row>
    <row r="19890" spans="220:222" x14ac:dyDescent="0.3">
      <c r="HL19890" s="341"/>
      <c r="HM19890" s="341"/>
      <c r="HN19890" s="341"/>
    </row>
    <row r="19891" spans="220:222" x14ac:dyDescent="0.3">
      <c r="HL19891" s="341"/>
      <c r="HM19891" s="341"/>
      <c r="HN19891" s="341"/>
    </row>
    <row r="19892" spans="220:222" x14ac:dyDescent="0.3">
      <c r="HL19892" s="341"/>
      <c r="HM19892" s="341"/>
      <c r="HN19892" s="341"/>
    </row>
    <row r="19893" spans="220:222" x14ac:dyDescent="0.3">
      <c r="HL19893" s="341"/>
      <c r="HM19893" s="341"/>
      <c r="HN19893" s="341"/>
    </row>
    <row r="19894" spans="220:222" x14ac:dyDescent="0.3">
      <c r="HL19894" s="341"/>
      <c r="HM19894" s="341"/>
      <c r="HN19894" s="341"/>
    </row>
    <row r="19895" spans="220:222" x14ac:dyDescent="0.3">
      <c r="HL19895" s="341"/>
      <c r="HM19895" s="341"/>
      <c r="HN19895" s="341"/>
    </row>
    <row r="19896" spans="220:222" x14ac:dyDescent="0.3">
      <c r="HL19896" s="341"/>
      <c r="HM19896" s="341"/>
      <c r="HN19896" s="341"/>
    </row>
    <row r="19897" spans="220:222" x14ac:dyDescent="0.3">
      <c r="HL19897" s="341"/>
      <c r="HM19897" s="341"/>
      <c r="HN19897" s="341"/>
    </row>
    <row r="19898" spans="220:222" x14ac:dyDescent="0.3">
      <c r="HL19898" s="341"/>
      <c r="HM19898" s="341"/>
      <c r="HN19898" s="341"/>
    </row>
    <row r="19899" spans="220:222" x14ac:dyDescent="0.3">
      <c r="HL19899" s="341"/>
      <c r="HM19899" s="341"/>
      <c r="HN19899" s="341"/>
    </row>
    <row r="19900" spans="220:222" x14ac:dyDescent="0.3">
      <c r="HL19900" s="341"/>
      <c r="HM19900" s="341"/>
      <c r="HN19900" s="341"/>
    </row>
    <row r="19901" spans="220:222" x14ac:dyDescent="0.3">
      <c r="HL19901" s="341"/>
      <c r="HM19901" s="341"/>
      <c r="HN19901" s="341"/>
    </row>
    <row r="19902" spans="220:222" x14ac:dyDescent="0.3">
      <c r="HL19902" s="341"/>
      <c r="HM19902" s="341"/>
      <c r="HN19902" s="341"/>
    </row>
    <row r="19903" spans="220:222" x14ac:dyDescent="0.3">
      <c r="HL19903" s="341"/>
      <c r="HM19903" s="341"/>
      <c r="HN19903" s="341"/>
    </row>
    <row r="19904" spans="220:222" x14ac:dyDescent="0.3">
      <c r="HL19904" s="341"/>
      <c r="HM19904" s="341"/>
      <c r="HN19904" s="341"/>
    </row>
    <row r="19905" spans="220:222" x14ac:dyDescent="0.3">
      <c r="HL19905" s="341"/>
      <c r="HM19905" s="341"/>
      <c r="HN19905" s="341"/>
    </row>
    <row r="19906" spans="220:222" x14ac:dyDescent="0.3">
      <c r="HL19906" s="341"/>
      <c r="HM19906" s="341"/>
      <c r="HN19906" s="341"/>
    </row>
    <row r="19907" spans="220:222" x14ac:dyDescent="0.3">
      <c r="HL19907" s="341"/>
      <c r="HM19907" s="341"/>
      <c r="HN19907" s="341"/>
    </row>
    <row r="19908" spans="220:222" x14ac:dyDescent="0.3">
      <c r="HL19908" s="341"/>
      <c r="HM19908" s="341"/>
      <c r="HN19908" s="341"/>
    </row>
    <row r="19909" spans="220:222" x14ac:dyDescent="0.3">
      <c r="HL19909" s="341"/>
      <c r="HM19909" s="341"/>
      <c r="HN19909" s="341"/>
    </row>
    <row r="19910" spans="220:222" x14ac:dyDescent="0.3">
      <c r="HL19910" s="341"/>
      <c r="HM19910" s="341"/>
      <c r="HN19910" s="341"/>
    </row>
    <row r="19911" spans="220:222" x14ac:dyDescent="0.3">
      <c r="HL19911" s="341"/>
      <c r="HM19911" s="341"/>
      <c r="HN19911" s="341"/>
    </row>
    <row r="19912" spans="220:222" x14ac:dyDescent="0.3">
      <c r="HL19912" s="341"/>
      <c r="HM19912" s="341"/>
      <c r="HN19912" s="341"/>
    </row>
    <row r="19913" spans="220:222" x14ac:dyDescent="0.3">
      <c r="HL19913" s="341"/>
      <c r="HM19913" s="341"/>
      <c r="HN19913" s="341"/>
    </row>
    <row r="19914" spans="220:222" x14ac:dyDescent="0.3">
      <c r="HL19914" s="341"/>
      <c r="HM19914" s="341"/>
      <c r="HN19914" s="341"/>
    </row>
    <row r="19915" spans="220:222" x14ac:dyDescent="0.3">
      <c r="HL19915" s="341"/>
      <c r="HM19915" s="341"/>
      <c r="HN19915" s="341"/>
    </row>
    <row r="19916" spans="220:222" x14ac:dyDescent="0.3">
      <c r="HL19916" s="341"/>
      <c r="HM19916" s="341"/>
      <c r="HN19916" s="341"/>
    </row>
    <row r="19917" spans="220:222" x14ac:dyDescent="0.3">
      <c r="HL19917" s="341"/>
      <c r="HM19917" s="341"/>
      <c r="HN19917" s="341"/>
    </row>
    <row r="19918" spans="220:222" x14ac:dyDescent="0.3">
      <c r="HL19918" s="341"/>
      <c r="HM19918" s="341"/>
      <c r="HN19918" s="341"/>
    </row>
    <row r="19919" spans="220:222" x14ac:dyDescent="0.3">
      <c r="HL19919" s="341"/>
      <c r="HM19919" s="341"/>
      <c r="HN19919" s="341"/>
    </row>
    <row r="19920" spans="220:222" x14ac:dyDescent="0.3">
      <c r="HL19920" s="341"/>
      <c r="HM19920" s="341"/>
      <c r="HN19920" s="341"/>
    </row>
    <row r="19921" spans="220:222" x14ac:dyDescent="0.3">
      <c r="HL19921" s="341"/>
      <c r="HM19921" s="341"/>
      <c r="HN19921" s="341"/>
    </row>
    <row r="19922" spans="220:222" x14ac:dyDescent="0.3">
      <c r="HL19922" s="341"/>
      <c r="HM19922" s="341"/>
      <c r="HN19922" s="341"/>
    </row>
    <row r="19923" spans="220:222" x14ac:dyDescent="0.3">
      <c r="HL19923" s="341"/>
      <c r="HM19923" s="341"/>
      <c r="HN19923" s="341"/>
    </row>
    <row r="19924" spans="220:222" x14ac:dyDescent="0.3">
      <c r="HL19924" s="341"/>
      <c r="HM19924" s="341"/>
      <c r="HN19924" s="341"/>
    </row>
    <row r="19925" spans="220:222" x14ac:dyDescent="0.3">
      <c r="HL19925" s="341"/>
      <c r="HM19925" s="341"/>
      <c r="HN19925" s="341"/>
    </row>
    <row r="19926" spans="220:222" x14ac:dyDescent="0.3">
      <c r="HL19926" s="341"/>
      <c r="HM19926" s="341"/>
      <c r="HN19926" s="341"/>
    </row>
    <row r="19927" spans="220:222" x14ac:dyDescent="0.3">
      <c r="HL19927" s="341"/>
      <c r="HM19927" s="341"/>
      <c r="HN19927" s="341"/>
    </row>
    <row r="19928" spans="220:222" x14ac:dyDescent="0.3">
      <c r="HL19928" s="341"/>
      <c r="HM19928" s="341"/>
      <c r="HN19928" s="341"/>
    </row>
    <row r="19929" spans="220:222" x14ac:dyDescent="0.3">
      <c r="HL19929" s="341"/>
      <c r="HM19929" s="341"/>
      <c r="HN19929" s="341"/>
    </row>
    <row r="19930" spans="220:222" x14ac:dyDescent="0.3">
      <c r="HL19930" s="341"/>
      <c r="HM19930" s="341"/>
      <c r="HN19930" s="341"/>
    </row>
    <row r="19931" spans="220:222" x14ac:dyDescent="0.3">
      <c r="HL19931" s="341"/>
      <c r="HM19931" s="341"/>
      <c r="HN19931" s="341"/>
    </row>
    <row r="19932" spans="220:222" x14ac:dyDescent="0.3">
      <c r="HL19932" s="341"/>
      <c r="HM19932" s="341"/>
      <c r="HN19932" s="341"/>
    </row>
    <row r="19933" spans="220:222" x14ac:dyDescent="0.3">
      <c r="HL19933" s="341"/>
      <c r="HM19933" s="341"/>
      <c r="HN19933" s="341"/>
    </row>
    <row r="19934" spans="220:222" x14ac:dyDescent="0.3">
      <c r="HL19934" s="341"/>
      <c r="HM19934" s="341"/>
      <c r="HN19934" s="341"/>
    </row>
    <row r="19935" spans="220:222" x14ac:dyDescent="0.3">
      <c r="HL19935" s="341"/>
      <c r="HM19935" s="341"/>
      <c r="HN19935" s="341"/>
    </row>
    <row r="19936" spans="220:222" x14ac:dyDescent="0.3">
      <c r="HL19936" s="341"/>
      <c r="HM19936" s="341"/>
      <c r="HN19936" s="341"/>
    </row>
    <row r="19937" spans="220:222" x14ac:dyDescent="0.3">
      <c r="HL19937" s="341"/>
      <c r="HM19937" s="341"/>
      <c r="HN19937" s="341"/>
    </row>
    <row r="19938" spans="220:222" x14ac:dyDescent="0.3">
      <c r="HL19938" s="341"/>
      <c r="HM19938" s="341"/>
      <c r="HN19938" s="341"/>
    </row>
    <row r="19939" spans="220:222" x14ac:dyDescent="0.3">
      <c r="HL19939" s="341"/>
      <c r="HM19939" s="341"/>
      <c r="HN19939" s="341"/>
    </row>
    <row r="19940" spans="220:222" x14ac:dyDescent="0.3">
      <c r="HL19940" s="341"/>
      <c r="HM19940" s="341"/>
      <c r="HN19940" s="341"/>
    </row>
    <row r="19941" spans="220:222" x14ac:dyDescent="0.3">
      <c r="HL19941" s="341"/>
      <c r="HM19941" s="341"/>
      <c r="HN19941" s="341"/>
    </row>
    <row r="19942" spans="220:222" x14ac:dyDescent="0.3">
      <c r="HL19942" s="341"/>
      <c r="HM19942" s="341"/>
      <c r="HN19942" s="341"/>
    </row>
    <row r="19943" spans="220:222" x14ac:dyDescent="0.3">
      <c r="HL19943" s="341"/>
      <c r="HM19943" s="341"/>
      <c r="HN19943" s="341"/>
    </row>
    <row r="19944" spans="220:222" x14ac:dyDescent="0.3">
      <c r="HL19944" s="341"/>
      <c r="HM19944" s="341"/>
      <c r="HN19944" s="341"/>
    </row>
    <row r="19945" spans="220:222" x14ac:dyDescent="0.3">
      <c r="HL19945" s="341"/>
      <c r="HM19945" s="341"/>
      <c r="HN19945" s="341"/>
    </row>
    <row r="19946" spans="220:222" x14ac:dyDescent="0.3">
      <c r="HL19946" s="341"/>
      <c r="HM19946" s="341"/>
      <c r="HN19946" s="341"/>
    </row>
    <row r="19947" spans="220:222" x14ac:dyDescent="0.3">
      <c r="HL19947" s="341"/>
      <c r="HM19947" s="341"/>
      <c r="HN19947" s="341"/>
    </row>
    <row r="19948" spans="220:222" x14ac:dyDescent="0.3">
      <c r="HL19948" s="341"/>
      <c r="HM19948" s="341"/>
      <c r="HN19948" s="341"/>
    </row>
    <row r="19949" spans="220:222" x14ac:dyDescent="0.3">
      <c r="HL19949" s="341"/>
      <c r="HM19949" s="341"/>
      <c r="HN19949" s="341"/>
    </row>
    <row r="19950" spans="220:222" x14ac:dyDescent="0.3">
      <c r="HL19950" s="341"/>
      <c r="HM19950" s="341"/>
      <c r="HN19950" s="341"/>
    </row>
    <row r="19951" spans="220:222" x14ac:dyDescent="0.3">
      <c r="HL19951" s="341"/>
      <c r="HM19951" s="341"/>
      <c r="HN19951" s="341"/>
    </row>
    <row r="19952" spans="220:222" x14ac:dyDescent="0.3">
      <c r="HL19952" s="341"/>
      <c r="HM19952" s="341"/>
      <c r="HN19952" s="341"/>
    </row>
    <row r="19953" spans="220:222" x14ac:dyDescent="0.3">
      <c r="HL19953" s="341"/>
      <c r="HM19953" s="341"/>
      <c r="HN19953" s="341"/>
    </row>
    <row r="19954" spans="220:222" x14ac:dyDescent="0.3">
      <c r="HL19954" s="341"/>
      <c r="HM19954" s="341"/>
      <c r="HN19954" s="341"/>
    </row>
    <row r="19955" spans="220:222" x14ac:dyDescent="0.3">
      <c r="HL19955" s="341"/>
      <c r="HM19955" s="341"/>
      <c r="HN19955" s="341"/>
    </row>
    <row r="19956" spans="220:222" x14ac:dyDescent="0.3">
      <c r="HL19956" s="341"/>
      <c r="HM19956" s="341"/>
      <c r="HN19956" s="341"/>
    </row>
    <row r="19957" spans="220:222" x14ac:dyDescent="0.3">
      <c r="HL19957" s="341"/>
      <c r="HM19957" s="341"/>
      <c r="HN19957" s="341"/>
    </row>
    <row r="19958" spans="220:222" x14ac:dyDescent="0.3">
      <c r="HL19958" s="341"/>
      <c r="HM19958" s="341"/>
      <c r="HN19958" s="341"/>
    </row>
    <row r="19959" spans="220:222" x14ac:dyDescent="0.3">
      <c r="HL19959" s="341"/>
      <c r="HM19959" s="341"/>
      <c r="HN19959" s="341"/>
    </row>
    <row r="19960" spans="220:222" x14ac:dyDescent="0.3">
      <c r="HL19960" s="341"/>
      <c r="HM19960" s="341"/>
      <c r="HN19960" s="341"/>
    </row>
    <row r="19961" spans="220:222" x14ac:dyDescent="0.3">
      <c r="HL19961" s="341"/>
      <c r="HM19961" s="341"/>
      <c r="HN19961" s="341"/>
    </row>
    <row r="19962" spans="220:222" x14ac:dyDescent="0.3">
      <c r="HL19962" s="341"/>
      <c r="HM19962" s="341"/>
      <c r="HN19962" s="341"/>
    </row>
    <row r="19963" spans="220:222" x14ac:dyDescent="0.3">
      <c r="HL19963" s="341"/>
      <c r="HM19963" s="341"/>
      <c r="HN19963" s="341"/>
    </row>
    <row r="19964" spans="220:222" x14ac:dyDescent="0.3">
      <c r="HL19964" s="341"/>
      <c r="HM19964" s="341"/>
      <c r="HN19964" s="341"/>
    </row>
    <row r="19965" spans="220:222" x14ac:dyDescent="0.3">
      <c r="HL19965" s="341"/>
      <c r="HM19965" s="341"/>
      <c r="HN19965" s="341"/>
    </row>
    <row r="19966" spans="220:222" x14ac:dyDescent="0.3">
      <c r="HL19966" s="341"/>
      <c r="HM19966" s="341"/>
      <c r="HN19966" s="341"/>
    </row>
    <row r="19967" spans="220:222" x14ac:dyDescent="0.3">
      <c r="HL19967" s="341"/>
      <c r="HM19967" s="341"/>
      <c r="HN19967" s="341"/>
    </row>
    <row r="19968" spans="220:222" x14ac:dyDescent="0.3">
      <c r="HL19968" s="341"/>
      <c r="HM19968" s="341"/>
      <c r="HN19968" s="341"/>
    </row>
    <row r="19969" spans="220:222" x14ac:dyDescent="0.3">
      <c r="HL19969" s="341"/>
      <c r="HM19969" s="341"/>
      <c r="HN19969" s="341"/>
    </row>
    <row r="19970" spans="220:222" x14ac:dyDescent="0.3">
      <c r="HL19970" s="341"/>
      <c r="HM19970" s="341"/>
      <c r="HN19970" s="341"/>
    </row>
    <row r="19971" spans="220:222" x14ac:dyDescent="0.3">
      <c r="HL19971" s="341"/>
      <c r="HM19971" s="341"/>
      <c r="HN19971" s="341"/>
    </row>
    <row r="19972" spans="220:222" x14ac:dyDescent="0.3">
      <c r="HL19972" s="341"/>
      <c r="HM19972" s="341"/>
      <c r="HN19972" s="341"/>
    </row>
    <row r="19973" spans="220:222" x14ac:dyDescent="0.3">
      <c r="HL19973" s="341"/>
      <c r="HM19973" s="341"/>
      <c r="HN19973" s="341"/>
    </row>
    <row r="19974" spans="220:222" x14ac:dyDescent="0.3">
      <c r="HL19974" s="341"/>
      <c r="HM19974" s="341"/>
      <c r="HN19974" s="341"/>
    </row>
    <row r="19975" spans="220:222" x14ac:dyDescent="0.3">
      <c r="HL19975" s="341"/>
      <c r="HM19975" s="341"/>
      <c r="HN19975" s="341"/>
    </row>
    <row r="19976" spans="220:222" x14ac:dyDescent="0.3">
      <c r="HL19976" s="341"/>
      <c r="HM19976" s="341"/>
      <c r="HN19976" s="341"/>
    </row>
    <row r="19977" spans="220:222" x14ac:dyDescent="0.3">
      <c r="HL19977" s="341"/>
      <c r="HM19977" s="341"/>
      <c r="HN19977" s="341"/>
    </row>
    <row r="19978" spans="220:222" x14ac:dyDescent="0.3">
      <c r="HL19978" s="341"/>
      <c r="HM19978" s="341"/>
      <c r="HN19978" s="341"/>
    </row>
    <row r="19979" spans="220:222" x14ac:dyDescent="0.3">
      <c r="HL19979" s="341"/>
      <c r="HM19979" s="341"/>
      <c r="HN19979" s="341"/>
    </row>
    <row r="19980" spans="220:222" x14ac:dyDescent="0.3">
      <c r="HL19980" s="341"/>
      <c r="HM19980" s="341"/>
      <c r="HN19980" s="341"/>
    </row>
    <row r="19981" spans="220:222" x14ac:dyDescent="0.3">
      <c r="HL19981" s="341"/>
      <c r="HM19981" s="341"/>
      <c r="HN19981" s="341"/>
    </row>
    <row r="19982" spans="220:222" x14ac:dyDescent="0.3">
      <c r="HL19982" s="341"/>
      <c r="HM19982" s="341"/>
      <c r="HN19982" s="341"/>
    </row>
    <row r="19983" spans="220:222" x14ac:dyDescent="0.3">
      <c r="HL19983" s="341"/>
      <c r="HM19983" s="341"/>
      <c r="HN19983" s="341"/>
    </row>
    <row r="19984" spans="220:222" x14ac:dyDescent="0.3">
      <c r="HL19984" s="341"/>
      <c r="HM19984" s="341"/>
      <c r="HN19984" s="341"/>
    </row>
    <row r="19985" spans="220:222" x14ac:dyDescent="0.3">
      <c r="HL19985" s="341"/>
      <c r="HM19985" s="341"/>
      <c r="HN19985" s="341"/>
    </row>
    <row r="19986" spans="220:222" x14ac:dyDescent="0.3">
      <c r="HL19986" s="341"/>
      <c r="HM19986" s="341"/>
      <c r="HN19986" s="341"/>
    </row>
    <row r="19987" spans="220:222" x14ac:dyDescent="0.3">
      <c r="HL19987" s="341"/>
      <c r="HM19987" s="341"/>
      <c r="HN19987" s="341"/>
    </row>
    <row r="19988" spans="220:222" x14ac:dyDescent="0.3">
      <c r="HL19988" s="341"/>
      <c r="HM19988" s="341"/>
      <c r="HN19988" s="341"/>
    </row>
    <row r="19989" spans="220:222" x14ac:dyDescent="0.3">
      <c r="HL19989" s="341"/>
      <c r="HM19989" s="341"/>
      <c r="HN19989" s="341"/>
    </row>
    <row r="19990" spans="220:222" x14ac:dyDescent="0.3">
      <c r="HL19990" s="341"/>
      <c r="HM19990" s="341"/>
      <c r="HN19990" s="341"/>
    </row>
    <row r="19991" spans="220:222" x14ac:dyDescent="0.3">
      <c r="HL19991" s="341"/>
      <c r="HM19991" s="341"/>
      <c r="HN19991" s="341"/>
    </row>
    <row r="19992" spans="220:222" x14ac:dyDescent="0.3">
      <c r="HL19992" s="341"/>
      <c r="HM19992" s="341"/>
      <c r="HN19992" s="341"/>
    </row>
    <row r="19993" spans="220:222" x14ac:dyDescent="0.3">
      <c r="HL19993" s="341"/>
      <c r="HM19993" s="341"/>
      <c r="HN19993" s="341"/>
    </row>
    <row r="19994" spans="220:222" x14ac:dyDescent="0.3">
      <c r="HL19994" s="341"/>
      <c r="HM19994" s="341"/>
      <c r="HN19994" s="341"/>
    </row>
    <row r="19995" spans="220:222" x14ac:dyDescent="0.3">
      <c r="HL19995" s="341"/>
      <c r="HM19995" s="341"/>
      <c r="HN19995" s="341"/>
    </row>
    <row r="19996" spans="220:222" x14ac:dyDescent="0.3">
      <c r="HL19996" s="341"/>
      <c r="HM19996" s="341"/>
      <c r="HN19996" s="341"/>
    </row>
    <row r="19997" spans="220:222" x14ac:dyDescent="0.3">
      <c r="HL19997" s="341"/>
      <c r="HM19997" s="341"/>
      <c r="HN19997" s="341"/>
    </row>
    <row r="19998" spans="220:222" x14ac:dyDescent="0.3">
      <c r="HL19998" s="341"/>
      <c r="HM19998" s="341"/>
      <c r="HN19998" s="341"/>
    </row>
    <row r="19999" spans="220:222" x14ac:dyDescent="0.3">
      <c r="HL19999" s="341"/>
      <c r="HM19999" s="341"/>
      <c r="HN19999" s="341"/>
    </row>
    <row r="20000" spans="220:222" x14ac:dyDescent="0.3">
      <c r="HL20000" s="341"/>
      <c r="HM20000" s="341"/>
      <c r="HN20000" s="341"/>
    </row>
    <row r="20001" spans="220:222" x14ac:dyDescent="0.3">
      <c r="HL20001" s="341"/>
      <c r="HM20001" s="341"/>
      <c r="HN20001" s="341"/>
    </row>
    <row r="20002" spans="220:222" x14ac:dyDescent="0.3">
      <c r="HL20002" s="341"/>
      <c r="HM20002" s="341"/>
      <c r="HN20002" s="341"/>
    </row>
    <row r="20003" spans="220:222" x14ac:dyDescent="0.3">
      <c r="HL20003" s="341"/>
      <c r="HM20003" s="341"/>
      <c r="HN20003" s="341"/>
    </row>
    <row r="20004" spans="220:222" x14ac:dyDescent="0.3">
      <c r="HL20004" s="341"/>
      <c r="HM20004" s="341"/>
      <c r="HN20004" s="341"/>
    </row>
    <row r="20005" spans="220:222" x14ac:dyDescent="0.3">
      <c r="HL20005" s="341"/>
      <c r="HM20005" s="341"/>
      <c r="HN20005" s="341"/>
    </row>
    <row r="20006" spans="220:222" x14ac:dyDescent="0.3">
      <c r="HL20006" s="341"/>
      <c r="HM20006" s="341"/>
      <c r="HN20006" s="341"/>
    </row>
    <row r="20007" spans="220:222" x14ac:dyDescent="0.3">
      <c r="HL20007" s="341"/>
      <c r="HM20007" s="341"/>
      <c r="HN20007" s="341"/>
    </row>
    <row r="20008" spans="220:222" x14ac:dyDescent="0.3">
      <c r="HL20008" s="341"/>
      <c r="HM20008" s="341"/>
      <c r="HN20008" s="341"/>
    </row>
    <row r="20009" spans="220:222" x14ac:dyDescent="0.3">
      <c r="HL20009" s="341"/>
      <c r="HM20009" s="341"/>
      <c r="HN20009" s="341"/>
    </row>
    <row r="20010" spans="220:222" x14ac:dyDescent="0.3">
      <c r="HL20010" s="341"/>
      <c r="HM20010" s="341"/>
      <c r="HN20010" s="341"/>
    </row>
    <row r="20011" spans="220:222" x14ac:dyDescent="0.3">
      <c r="HL20011" s="341"/>
      <c r="HM20011" s="341"/>
      <c r="HN20011" s="341"/>
    </row>
    <row r="20012" spans="220:222" x14ac:dyDescent="0.3">
      <c r="HL20012" s="341"/>
      <c r="HM20012" s="341"/>
      <c r="HN20012" s="341"/>
    </row>
    <row r="20013" spans="220:222" x14ac:dyDescent="0.3">
      <c r="HL20013" s="341"/>
      <c r="HM20013" s="341"/>
      <c r="HN20013" s="341"/>
    </row>
    <row r="20014" spans="220:222" x14ac:dyDescent="0.3">
      <c r="HL20014" s="341"/>
      <c r="HM20014" s="341"/>
      <c r="HN20014" s="341"/>
    </row>
    <row r="20015" spans="220:222" x14ac:dyDescent="0.3">
      <c r="HL20015" s="341"/>
      <c r="HM20015" s="341"/>
      <c r="HN20015" s="341"/>
    </row>
    <row r="20016" spans="220:222" x14ac:dyDescent="0.3">
      <c r="HL20016" s="341"/>
      <c r="HM20016" s="341"/>
      <c r="HN20016" s="341"/>
    </row>
    <row r="20017" spans="220:222" x14ac:dyDescent="0.3">
      <c r="HL20017" s="341"/>
      <c r="HM20017" s="341"/>
      <c r="HN20017" s="341"/>
    </row>
    <row r="20018" spans="220:222" x14ac:dyDescent="0.3">
      <c r="HL20018" s="341"/>
      <c r="HM20018" s="341"/>
      <c r="HN20018" s="341"/>
    </row>
    <row r="20019" spans="220:222" x14ac:dyDescent="0.3">
      <c r="HL20019" s="341"/>
      <c r="HM20019" s="341"/>
      <c r="HN20019" s="341"/>
    </row>
    <row r="20020" spans="220:222" x14ac:dyDescent="0.3">
      <c r="HL20020" s="341"/>
      <c r="HM20020" s="341"/>
      <c r="HN20020" s="341"/>
    </row>
    <row r="20021" spans="220:222" x14ac:dyDescent="0.3">
      <c r="HL20021" s="341"/>
      <c r="HM20021" s="341"/>
      <c r="HN20021" s="341"/>
    </row>
    <row r="20022" spans="220:222" x14ac:dyDescent="0.3">
      <c r="HL20022" s="341"/>
      <c r="HM20022" s="341"/>
      <c r="HN20022" s="341"/>
    </row>
    <row r="20023" spans="220:222" x14ac:dyDescent="0.3">
      <c r="HL20023" s="341"/>
      <c r="HM20023" s="341"/>
      <c r="HN20023" s="341"/>
    </row>
    <row r="20024" spans="220:222" x14ac:dyDescent="0.3">
      <c r="HL20024" s="341"/>
      <c r="HM20024" s="341"/>
      <c r="HN20024" s="341"/>
    </row>
    <row r="20025" spans="220:222" x14ac:dyDescent="0.3">
      <c r="HL20025" s="341"/>
      <c r="HM20025" s="341"/>
      <c r="HN20025" s="341"/>
    </row>
    <row r="20026" spans="220:222" x14ac:dyDescent="0.3">
      <c r="HL20026" s="341"/>
      <c r="HM20026" s="341"/>
      <c r="HN20026" s="341"/>
    </row>
    <row r="20027" spans="220:222" x14ac:dyDescent="0.3">
      <c r="HL20027" s="341"/>
      <c r="HM20027" s="341"/>
      <c r="HN20027" s="341"/>
    </row>
    <row r="20028" spans="220:222" x14ac:dyDescent="0.3">
      <c r="HL20028" s="341"/>
      <c r="HM20028" s="341"/>
      <c r="HN20028" s="341"/>
    </row>
    <row r="20029" spans="220:222" x14ac:dyDescent="0.3">
      <c r="HL20029" s="341"/>
      <c r="HM20029" s="341"/>
      <c r="HN20029" s="341"/>
    </row>
    <row r="20030" spans="220:222" x14ac:dyDescent="0.3">
      <c r="HL20030" s="341"/>
      <c r="HM20030" s="341"/>
      <c r="HN20030" s="341"/>
    </row>
    <row r="20031" spans="220:222" x14ac:dyDescent="0.3">
      <c r="HL20031" s="341"/>
      <c r="HM20031" s="341"/>
      <c r="HN20031" s="341"/>
    </row>
    <row r="20032" spans="220:222" x14ac:dyDescent="0.3">
      <c r="HL20032" s="341"/>
      <c r="HM20032" s="341"/>
      <c r="HN20032" s="341"/>
    </row>
    <row r="20033" spans="220:222" x14ac:dyDescent="0.3">
      <c r="HL20033" s="341"/>
      <c r="HM20033" s="341"/>
      <c r="HN20033" s="341"/>
    </row>
    <row r="20034" spans="220:222" x14ac:dyDescent="0.3">
      <c r="HL20034" s="341"/>
      <c r="HM20034" s="341"/>
      <c r="HN20034" s="341"/>
    </row>
    <row r="20035" spans="220:222" x14ac:dyDescent="0.3">
      <c r="HL20035" s="341"/>
      <c r="HM20035" s="341"/>
      <c r="HN20035" s="341"/>
    </row>
    <row r="20036" spans="220:222" x14ac:dyDescent="0.3">
      <c r="HL20036" s="341"/>
      <c r="HM20036" s="341"/>
      <c r="HN20036" s="341"/>
    </row>
    <row r="20037" spans="220:222" x14ac:dyDescent="0.3">
      <c r="HL20037" s="341"/>
      <c r="HM20037" s="341"/>
      <c r="HN20037" s="341"/>
    </row>
    <row r="20038" spans="220:222" x14ac:dyDescent="0.3">
      <c r="HL20038" s="341"/>
      <c r="HM20038" s="341"/>
      <c r="HN20038" s="341"/>
    </row>
    <row r="20039" spans="220:222" x14ac:dyDescent="0.3">
      <c r="HL20039" s="341"/>
      <c r="HM20039" s="341"/>
      <c r="HN20039" s="341"/>
    </row>
    <row r="20040" spans="220:222" x14ac:dyDescent="0.3">
      <c r="HL20040" s="341"/>
      <c r="HM20040" s="341"/>
      <c r="HN20040" s="341"/>
    </row>
    <row r="20041" spans="220:222" x14ac:dyDescent="0.3">
      <c r="HL20041" s="341"/>
      <c r="HM20041" s="341"/>
      <c r="HN20041" s="341"/>
    </row>
    <row r="20042" spans="220:222" x14ac:dyDescent="0.3">
      <c r="HL20042" s="341"/>
      <c r="HM20042" s="341"/>
      <c r="HN20042" s="341"/>
    </row>
    <row r="20043" spans="220:222" x14ac:dyDescent="0.3">
      <c r="HL20043" s="341"/>
      <c r="HM20043" s="341"/>
      <c r="HN20043" s="341"/>
    </row>
    <row r="20044" spans="220:222" x14ac:dyDescent="0.3">
      <c r="HL20044" s="341"/>
      <c r="HM20044" s="341"/>
      <c r="HN20044" s="341"/>
    </row>
    <row r="20045" spans="220:222" x14ac:dyDescent="0.3">
      <c r="HL20045" s="341"/>
      <c r="HM20045" s="341"/>
      <c r="HN20045" s="341"/>
    </row>
    <row r="20046" spans="220:222" x14ac:dyDescent="0.3">
      <c r="HL20046" s="341"/>
      <c r="HM20046" s="341"/>
      <c r="HN20046" s="341"/>
    </row>
    <row r="20047" spans="220:222" x14ac:dyDescent="0.3">
      <c r="HL20047" s="341"/>
      <c r="HM20047" s="341"/>
      <c r="HN20047" s="341"/>
    </row>
    <row r="20048" spans="220:222" x14ac:dyDescent="0.3">
      <c r="HL20048" s="341"/>
      <c r="HM20048" s="341"/>
      <c r="HN20048" s="341"/>
    </row>
    <row r="20049" spans="220:222" x14ac:dyDescent="0.3">
      <c r="HL20049" s="341"/>
      <c r="HM20049" s="341"/>
      <c r="HN20049" s="341"/>
    </row>
    <row r="20050" spans="220:222" x14ac:dyDescent="0.3">
      <c r="HL20050" s="341"/>
      <c r="HM20050" s="341"/>
      <c r="HN20050" s="341"/>
    </row>
    <row r="20051" spans="220:222" x14ac:dyDescent="0.3">
      <c r="HL20051" s="341"/>
      <c r="HM20051" s="341"/>
      <c r="HN20051" s="341"/>
    </row>
    <row r="20052" spans="220:222" x14ac:dyDescent="0.3">
      <c r="HL20052" s="341"/>
      <c r="HM20052" s="341"/>
      <c r="HN20052" s="341"/>
    </row>
    <row r="20053" spans="220:222" x14ac:dyDescent="0.3">
      <c r="HL20053" s="341"/>
      <c r="HM20053" s="341"/>
      <c r="HN20053" s="341"/>
    </row>
    <row r="20054" spans="220:222" x14ac:dyDescent="0.3">
      <c r="HL20054" s="341"/>
      <c r="HM20054" s="341"/>
      <c r="HN20054" s="341"/>
    </row>
    <row r="20055" spans="220:222" x14ac:dyDescent="0.3">
      <c r="HL20055" s="341"/>
      <c r="HM20055" s="341"/>
      <c r="HN20055" s="341"/>
    </row>
    <row r="20056" spans="220:222" x14ac:dyDescent="0.3">
      <c r="HL20056" s="341"/>
      <c r="HM20056" s="341"/>
      <c r="HN20056" s="341"/>
    </row>
    <row r="20057" spans="220:222" x14ac:dyDescent="0.3">
      <c r="HL20057" s="341"/>
      <c r="HM20057" s="341"/>
      <c r="HN20057" s="341"/>
    </row>
    <row r="20058" spans="220:222" x14ac:dyDescent="0.3">
      <c r="HL20058" s="341"/>
      <c r="HM20058" s="341"/>
      <c r="HN20058" s="341"/>
    </row>
    <row r="20059" spans="220:222" x14ac:dyDescent="0.3">
      <c r="HL20059" s="341"/>
      <c r="HM20059" s="341"/>
      <c r="HN20059" s="341"/>
    </row>
    <row r="20060" spans="220:222" x14ac:dyDescent="0.3">
      <c r="HL20060" s="341"/>
      <c r="HM20060" s="341"/>
      <c r="HN20060" s="341"/>
    </row>
    <row r="20061" spans="220:222" x14ac:dyDescent="0.3">
      <c r="HL20061" s="341"/>
      <c r="HM20061" s="341"/>
      <c r="HN20061" s="341"/>
    </row>
    <row r="20062" spans="220:222" x14ac:dyDescent="0.3">
      <c r="HL20062" s="341"/>
      <c r="HM20062" s="341"/>
      <c r="HN20062" s="341"/>
    </row>
    <row r="20063" spans="220:222" x14ac:dyDescent="0.3">
      <c r="HL20063" s="341"/>
      <c r="HM20063" s="341"/>
      <c r="HN20063" s="341"/>
    </row>
    <row r="20064" spans="220:222" x14ac:dyDescent="0.3">
      <c r="HL20064" s="341"/>
      <c r="HM20064" s="341"/>
      <c r="HN20064" s="341"/>
    </row>
    <row r="20065" spans="220:222" x14ac:dyDescent="0.3">
      <c r="HL20065" s="341"/>
      <c r="HM20065" s="341"/>
      <c r="HN20065" s="341"/>
    </row>
    <row r="20066" spans="220:222" x14ac:dyDescent="0.3">
      <c r="HL20066" s="341"/>
      <c r="HM20066" s="341"/>
      <c r="HN20066" s="341"/>
    </row>
    <row r="20067" spans="220:222" x14ac:dyDescent="0.3">
      <c r="HL20067" s="341"/>
      <c r="HM20067" s="341"/>
      <c r="HN20067" s="341"/>
    </row>
    <row r="20068" spans="220:222" x14ac:dyDescent="0.3">
      <c r="HL20068" s="341"/>
      <c r="HM20068" s="341"/>
      <c r="HN20068" s="341"/>
    </row>
    <row r="20069" spans="220:222" x14ac:dyDescent="0.3">
      <c r="HL20069" s="341"/>
      <c r="HM20069" s="341"/>
      <c r="HN20069" s="341"/>
    </row>
    <row r="20070" spans="220:222" x14ac:dyDescent="0.3">
      <c r="HL20070" s="341"/>
      <c r="HM20070" s="341"/>
      <c r="HN20070" s="341"/>
    </row>
    <row r="20071" spans="220:222" x14ac:dyDescent="0.3">
      <c r="HL20071" s="341"/>
      <c r="HM20071" s="341"/>
      <c r="HN20071" s="341"/>
    </row>
    <row r="20072" spans="220:222" x14ac:dyDescent="0.3">
      <c r="HL20072" s="341"/>
      <c r="HM20072" s="341"/>
      <c r="HN20072" s="341"/>
    </row>
    <row r="20073" spans="220:222" x14ac:dyDescent="0.3">
      <c r="HL20073" s="341"/>
      <c r="HM20073" s="341"/>
      <c r="HN20073" s="341"/>
    </row>
    <row r="20074" spans="220:222" x14ac:dyDescent="0.3">
      <c r="HL20074" s="341"/>
      <c r="HM20074" s="341"/>
      <c r="HN20074" s="341"/>
    </row>
    <row r="20075" spans="220:222" x14ac:dyDescent="0.3">
      <c r="HL20075" s="341"/>
      <c r="HM20075" s="341"/>
      <c r="HN20075" s="341"/>
    </row>
    <row r="20076" spans="220:222" x14ac:dyDescent="0.3">
      <c r="HL20076" s="341"/>
      <c r="HM20076" s="341"/>
      <c r="HN20076" s="341"/>
    </row>
    <row r="20077" spans="220:222" x14ac:dyDescent="0.3">
      <c r="HL20077" s="341"/>
      <c r="HM20077" s="341"/>
      <c r="HN20077" s="341"/>
    </row>
    <row r="20078" spans="220:222" x14ac:dyDescent="0.3">
      <c r="HL20078" s="341"/>
      <c r="HM20078" s="341"/>
      <c r="HN20078" s="341"/>
    </row>
    <row r="20079" spans="220:222" x14ac:dyDescent="0.3">
      <c r="HL20079" s="341"/>
      <c r="HM20079" s="341"/>
      <c r="HN20079" s="341"/>
    </row>
    <row r="20080" spans="220:222" x14ac:dyDescent="0.3">
      <c r="HL20080" s="341"/>
      <c r="HM20080" s="341"/>
      <c r="HN20080" s="341"/>
    </row>
    <row r="20081" spans="220:222" x14ac:dyDescent="0.3">
      <c r="HL20081" s="341"/>
      <c r="HM20081" s="341"/>
      <c r="HN20081" s="341"/>
    </row>
    <row r="20082" spans="220:222" x14ac:dyDescent="0.3">
      <c r="HL20082" s="341"/>
      <c r="HM20082" s="341"/>
      <c r="HN20082" s="341"/>
    </row>
    <row r="20083" spans="220:222" x14ac:dyDescent="0.3">
      <c r="HL20083" s="341"/>
      <c r="HM20083" s="341"/>
      <c r="HN20083" s="341"/>
    </row>
    <row r="20084" spans="220:222" x14ac:dyDescent="0.3">
      <c r="HL20084" s="341"/>
      <c r="HM20084" s="341"/>
      <c r="HN20084" s="341"/>
    </row>
    <row r="20085" spans="220:222" x14ac:dyDescent="0.3">
      <c r="HL20085" s="341"/>
      <c r="HM20085" s="341"/>
      <c r="HN20085" s="341"/>
    </row>
    <row r="20086" spans="220:222" x14ac:dyDescent="0.3">
      <c r="HL20086" s="341"/>
      <c r="HM20086" s="341"/>
      <c r="HN20086" s="341"/>
    </row>
    <row r="20087" spans="220:222" x14ac:dyDescent="0.3">
      <c r="HL20087" s="341"/>
      <c r="HM20087" s="341"/>
      <c r="HN20087" s="341"/>
    </row>
    <row r="20088" spans="220:222" x14ac:dyDescent="0.3">
      <c r="HL20088" s="341"/>
      <c r="HM20088" s="341"/>
      <c r="HN20088" s="341"/>
    </row>
    <row r="20089" spans="220:222" x14ac:dyDescent="0.3">
      <c r="HL20089" s="341"/>
      <c r="HM20089" s="341"/>
      <c r="HN20089" s="341"/>
    </row>
    <row r="20090" spans="220:222" x14ac:dyDescent="0.3">
      <c r="HL20090" s="341"/>
      <c r="HM20090" s="341"/>
      <c r="HN20090" s="341"/>
    </row>
    <row r="20091" spans="220:222" x14ac:dyDescent="0.3">
      <c r="HL20091" s="341"/>
      <c r="HM20091" s="341"/>
      <c r="HN20091" s="341"/>
    </row>
    <row r="20092" spans="220:222" x14ac:dyDescent="0.3">
      <c r="HL20092" s="341"/>
      <c r="HM20092" s="341"/>
      <c r="HN20092" s="341"/>
    </row>
    <row r="20093" spans="220:222" x14ac:dyDescent="0.3">
      <c r="HL20093" s="341"/>
      <c r="HM20093" s="341"/>
      <c r="HN20093" s="341"/>
    </row>
    <row r="20094" spans="220:222" x14ac:dyDescent="0.3">
      <c r="HL20094" s="341"/>
      <c r="HM20094" s="341"/>
      <c r="HN20094" s="341"/>
    </row>
    <row r="20095" spans="220:222" x14ac:dyDescent="0.3">
      <c r="HL20095" s="341"/>
      <c r="HM20095" s="341"/>
      <c r="HN20095" s="341"/>
    </row>
    <row r="20096" spans="220:222" x14ac:dyDescent="0.3">
      <c r="HL20096" s="341"/>
      <c r="HM20096" s="341"/>
      <c r="HN20096" s="341"/>
    </row>
    <row r="20097" spans="220:222" x14ac:dyDescent="0.3">
      <c r="HL20097" s="341"/>
      <c r="HM20097" s="341"/>
      <c r="HN20097" s="341"/>
    </row>
    <row r="20098" spans="220:222" x14ac:dyDescent="0.3">
      <c r="HL20098" s="341"/>
      <c r="HM20098" s="341"/>
      <c r="HN20098" s="341"/>
    </row>
    <row r="20099" spans="220:222" x14ac:dyDescent="0.3">
      <c r="HL20099" s="341"/>
      <c r="HM20099" s="341"/>
      <c r="HN20099" s="341"/>
    </row>
    <row r="20100" spans="220:222" x14ac:dyDescent="0.3">
      <c r="HL20100" s="341"/>
      <c r="HM20100" s="341"/>
      <c r="HN20100" s="341"/>
    </row>
    <row r="20101" spans="220:222" x14ac:dyDescent="0.3">
      <c r="HL20101" s="341"/>
      <c r="HM20101" s="341"/>
      <c r="HN20101" s="341"/>
    </row>
    <row r="20102" spans="220:222" x14ac:dyDescent="0.3">
      <c r="HL20102" s="341"/>
      <c r="HM20102" s="341"/>
      <c r="HN20102" s="341"/>
    </row>
    <row r="20103" spans="220:222" x14ac:dyDescent="0.3">
      <c r="HL20103" s="341"/>
      <c r="HM20103" s="341"/>
      <c r="HN20103" s="341"/>
    </row>
    <row r="20104" spans="220:222" x14ac:dyDescent="0.3">
      <c r="HL20104" s="341"/>
      <c r="HM20104" s="341"/>
      <c r="HN20104" s="341"/>
    </row>
    <row r="20105" spans="220:222" x14ac:dyDescent="0.3">
      <c r="HL20105" s="341"/>
      <c r="HM20105" s="341"/>
      <c r="HN20105" s="341"/>
    </row>
    <row r="20106" spans="220:222" x14ac:dyDescent="0.3">
      <c r="HL20106" s="341"/>
      <c r="HM20106" s="341"/>
      <c r="HN20106" s="341"/>
    </row>
    <row r="20107" spans="220:222" x14ac:dyDescent="0.3">
      <c r="HL20107" s="341"/>
      <c r="HM20107" s="341"/>
      <c r="HN20107" s="341"/>
    </row>
    <row r="20108" spans="220:222" x14ac:dyDescent="0.3">
      <c r="HL20108" s="341"/>
      <c r="HM20108" s="341"/>
      <c r="HN20108" s="341"/>
    </row>
    <row r="20109" spans="220:222" x14ac:dyDescent="0.3">
      <c r="HL20109" s="341"/>
      <c r="HM20109" s="341"/>
      <c r="HN20109" s="341"/>
    </row>
    <row r="20110" spans="220:222" x14ac:dyDescent="0.3">
      <c r="HL20110" s="341"/>
      <c r="HM20110" s="341"/>
      <c r="HN20110" s="341"/>
    </row>
    <row r="20111" spans="220:222" x14ac:dyDescent="0.3">
      <c r="HL20111" s="341"/>
      <c r="HM20111" s="341"/>
      <c r="HN20111" s="341"/>
    </row>
    <row r="20112" spans="220:222" x14ac:dyDescent="0.3">
      <c r="HL20112" s="341"/>
      <c r="HM20112" s="341"/>
      <c r="HN20112" s="341"/>
    </row>
    <row r="20113" spans="220:222" x14ac:dyDescent="0.3">
      <c r="HL20113" s="341"/>
      <c r="HM20113" s="341"/>
      <c r="HN20113" s="341"/>
    </row>
    <row r="20114" spans="220:222" x14ac:dyDescent="0.3">
      <c r="HL20114" s="341"/>
      <c r="HM20114" s="341"/>
      <c r="HN20114" s="341"/>
    </row>
    <row r="20115" spans="220:222" x14ac:dyDescent="0.3">
      <c r="HL20115" s="341"/>
      <c r="HM20115" s="341"/>
      <c r="HN20115" s="341"/>
    </row>
    <row r="20116" spans="220:222" x14ac:dyDescent="0.3">
      <c r="HL20116" s="341"/>
      <c r="HM20116" s="341"/>
      <c r="HN20116" s="341"/>
    </row>
    <row r="20117" spans="220:222" x14ac:dyDescent="0.3">
      <c r="HL20117" s="341"/>
      <c r="HM20117" s="341"/>
      <c r="HN20117" s="341"/>
    </row>
    <row r="20118" spans="220:222" x14ac:dyDescent="0.3">
      <c r="HL20118" s="341"/>
      <c r="HM20118" s="341"/>
      <c r="HN20118" s="341"/>
    </row>
    <row r="20119" spans="220:222" x14ac:dyDescent="0.3">
      <c r="HL20119" s="341"/>
      <c r="HM20119" s="341"/>
      <c r="HN20119" s="341"/>
    </row>
    <row r="20120" spans="220:222" x14ac:dyDescent="0.3">
      <c r="HL20120" s="341"/>
      <c r="HM20120" s="341"/>
      <c r="HN20120" s="341"/>
    </row>
    <row r="20121" spans="220:222" x14ac:dyDescent="0.3">
      <c r="HL20121" s="341"/>
      <c r="HM20121" s="341"/>
      <c r="HN20121" s="341"/>
    </row>
    <row r="20122" spans="220:222" x14ac:dyDescent="0.3">
      <c r="HL20122" s="341"/>
      <c r="HM20122" s="341"/>
      <c r="HN20122" s="341"/>
    </row>
    <row r="20123" spans="220:222" x14ac:dyDescent="0.3">
      <c r="HL20123" s="341"/>
      <c r="HM20123" s="341"/>
      <c r="HN20123" s="341"/>
    </row>
    <row r="20124" spans="220:222" x14ac:dyDescent="0.3">
      <c r="HL20124" s="341"/>
      <c r="HM20124" s="341"/>
      <c r="HN20124" s="341"/>
    </row>
    <row r="20125" spans="220:222" x14ac:dyDescent="0.3">
      <c r="HL20125" s="341"/>
      <c r="HM20125" s="341"/>
      <c r="HN20125" s="341"/>
    </row>
    <row r="20126" spans="220:222" x14ac:dyDescent="0.3">
      <c r="HL20126" s="341"/>
      <c r="HM20126" s="341"/>
      <c r="HN20126" s="341"/>
    </row>
    <row r="20127" spans="220:222" x14ac:dyDescent="0.3">
      <c r="HL20127" s="341"/>
      <c r="HM20127" s="341"/>
      <c r="HN20127" s="341"/>
    </row>
    <row r="20128" spans="220:222" x14ac:dyDescent="0.3">
      <c r="HL20128" s="341"/>
      <c r="HM20128" s="341"/>
      <c r="HN20128" s="341"/>
    </row>
    <row r="20129" spans="220:222" x14ac:dyDescent="0.3">
      <c r="HL20129" s="341"/>
      <c r="HM20129" s="341"/>
      <c r="HN20129" s="341"/>
    </row>
    <row r="20130" spans="220:222" x14ac:dyDescent="0.3">
      <c r="HL20130" s="341"/>
      <c r="HM20130" s="341"/>
      <c r="HN20130" s="341"/>
    </row>
    <row r="20131" spans="220:222" x14ac:dyDescent="0.3">
      <c r="HL20131" s="341"/>
      <c r="HM20131" s="341"/>
      <c r="HN20131" s="341"/>
    </row>
    <row r="20132" spans="220:222" x14ac:dyDescent="0.3">
      <c r="HL20132" s="341"/>
      <c r="HM20132" s="341"/>
      <c r="HN20132" s="341"/>
    </row>
    <row r="20133" spans="220:222" x14ac:dyDescent="0.3">
      <c r="HL20133" s="341"/>
      <c r="HM20133" s="341"/>
      <c r="HN20133" s="341"/>
    </row>
    <row r="20134" spans="220:222" x14ac:dyDescent="0.3">
      <c r="HL20134" s="341"/>
      <c r="HM20134" s="341"/>
      <c r="HN20134" s="341"/>
    </row>
    <row r="20135" spans="220:222" x14ac:dyDescent="0.3">
      <c r="HL20135" s="341"/>
      <c r="HM20135" s="341"/>
      <c r="HN20135" s="341"/>
    </row>
    <row r="20136" spans="220:222" x14ac:dyDescent="0.3">
      <c r="HL20136" s="341"/>
      <c r="HM20136" s="341"/>
      <c r="HN20136" s="341"/>
    </row>
    <row r="20137" spans="220:222" x14ac:dyDescent="0.3">
      <c r="HL20137" s="341"/>
      <c r="HM20137" s="341"/>
      <c r="HN20137" s="341"/>
    </row>
    <row r="20138" spans="220:222" x14ac:dyDescent="0.3">
      <c r="HL20138" s="341"/>
      <c r="HM20138" s="341"/>
      <c r="HN20138" s="341"/>
    </row>
    <row r="20139" spans="220:222" x14ac:dyDescent="0.3">
      <c r="HL20139" s="341"/>
      <c r="HM20139" s="341"/>
      <c r="HN20139" s="341"/>
    </row>
    <row r="20140" spans="220:222" x14ac:dyDescent="0.3">
      <c r="HL20140" s="341"/>
      <c r="HM20140" s="341"/>
      <c r="HN20140" s="341"/>
    </row>
    <row r="20141" spans="220:222" x14ac:dyDescent="0.3">
      <c r="HL20141" s="341"/>
      <c r="HM20141" s="341"/>
      <c r="HN20141" s="341"/>
    </row>
    <row r="20142" spans="220:222" x14ac:dyDescent="0.3">
      <c r="HL20142" s="341"/>
      <c r="HM20142" s="341"/>
      <c r="HN20142" s="341"/>
    </row>
    <row r="20143" spans="220:222" x14ac:dyDescent="0.3">
      <c r="HL20143" s="341"/>
      <c r="HM20143" s="341"/>
      <c r="HN20143" s="341"/>
    </row>
    <row r="20144" spans="220:222" x14ac:dyDescent="0.3">
      <c r="HL20144" s="341"/>
      <c r="HM20144" s="341"/>
      <c r="HN20144" s="341"/>
    </row>
    <row r="20145" spans="220:222" x14ac:dyDescent="0.3">
      <c r="HL20145" s="341"/>
      <c r="HM20145" s="341"/>
      <c r="HN20145" s="341"/>
    </row>
    <row r="20146" spans="220:222" x14ac:dyDescent="0.3">
      <c r="HL20146" s="341"/>
      <c r="HM20146" s="341"/>
      <c r="HN20146" s="341"/>
    </row>
    <row r="20147" spans="220:222" x14ac:dyDescent="0.3">
      <c r="HL20147" s="341"/>
      <c r="HM20147" s="341"/>
      <c r="HN20147" s="341"/>
    </row>
    <row r="20148" spans="220:222" x14ac:dyDescent="0.3">
      <c r="HL20148" s="341"/>
      <c r="HM20148" s="341"/>
      <c r="HN20148" s="341"/>
    </row>
    <row r="20149" spans="220:222" x14ac:dyDescent="0.3">
      <c r="HL20149" s="341"/>
      <c r="HM20149" s="341"/>
      <c r="HN20149" s="341"/>
    </row>
    <row r="20150" spans="220:222" x14ac:dyDescent="0.3">
      <c r="HL20150" s="341"/>
      <c r="HM20150" s="341"/>
      <c r="HN20150" s="341"/>
    </row>
    <row r="20151" spans="220:222" x14ac:dyDescent="0.3">
      <c r="HL20151" s="341"/>
      <c r="HM20151" s="341"/>
      <c r="HN20151" s="341"/>
    </row>
    <row r="20152" spans="220:222" x14ac:dyDescent="0.3">
      <c r="HL20152" s="341"/>
      <c r="HM20152" s="341"/>
      <c r="HN20152" s="341"/>
    </row>
    <row r="20153" spans="220:222" x14ac:dyDescent="0.3">
      <c r="HL20153" s="341"/>
      <c r="HM20153" s="341"/>
      <c r="HN20153" s="341"/>
    </row>
    <row r="20154" spans="220:222" x14ac:dyDescent="0.3">
      <c r="HL20154" s="341"/>
      <c r="HM20154" s="341"/>
      <c r="HN20154" s="341"/>
    </row>
    <row r="20155" spans="220:222" x14ac:dyDescent="0.3">
      <c r="HL20155" s="341"/>
      <c r="HM20155" s="341"/>
      <c r="HN20155" s="341"/>
    </row>
    <row r="20156" spans="220:222" x14ac:dyDescent="0.3">
      <c r="HL20156" s="341"/>
      <c r="HM20156" s="341"/>
      <c r="HN20156" s="341"/>
    </row>
    <row r="20157" spans="220:222" x14ac:dyDescent="0.3">
      <c r="HL20157" s="341"/>
      <c r="HM20157" s="341"/>
      <c r="HN20157" s="341"/>
    </row>
    <row r="20158" spans="220:222" x14ac:dyDescent="0.3">
      <c r="HL20158" s="341"/>
      <c r="HM20158" s="341"/>
      <c r="HN20158" s="341"/>
    </row>
    <row r="20159" spans="220:222" x14ac:dyDescent="0.3">
      <c r="HL20159" s="341"/>
      <c r="HM20159" s="341"/>
      <c r="HN20159" s="341"/>
    </row>
    <row r="20160" spans="220:222" x14ac:dyDescent="0.3">
      <c r="HL20160" s="341"/>
      <c r="HM20160" s="341"/>
      <c r="HN20160" s="341"/>
    </row>
    <row r="20161" spans="220:222" x14ac:dyDescent="0.3">
      <c r="HL20161" s="341"/>
      <c r="HM20161" s="341"/>
      <c r="HN20161" s="341"/>
    </row>
    <row r="20162" spans="220:222" x14ac:dyDescent="0.3">
      <c r="HL20162" s="341"/>
      <c r="HM20162" s="341"/>
      <c r="HN20162" s="341"/>
    </row>
    <row r="20163" spans="220:222" x14ac:dyDescent="0.3">
      <c r="HL20163" s="341"/>
      <c r="HM20163" s="341"/>
      <c r="HN20163" s="341"/>
    </row>
    <row r="20164" spans="220:222" x14ac:dyDescent="0.3">
      <c r="HL20164" s="341"/>
      <c r="HM20164" s="341"/>
      <c r="HN20164" s="341"/>
    </row>
    <row r="20165" spans="220:222" x14ac:dyDescent="0.3">
      <c r="HL20165" s="341"/>
      <c r="HM20165" s="341"/>
      <c r="HN20165" s="341"/>
    </row>
    <row r="20166" spans="220:222" x14ac:dyDescent="0.3">
      <c r="HL20166" s="341"/>
      <c r="HM20166" s="341"/>
      <c r="HN20166" s="341"/>
    </row>
    <row r="20167" spans="220:222" x14ac:dyDescent="0.3">
      <c r="HL20167" s="341"/>
      <c r="HM20167" s="341"/>
      <c r="HN20167" s="341"/>
    </row>
    <row r="20168" spans="220:222" x14ac:dyDescent="0.3">
      <c r="HL20168" s="341"/>
      <c r="HM20168" s="341"/>
      <c r="HN20168" s="341"/>
    </row>
    <row r="20169" spans="220:222" x14ac:dyDescent="0.3">
      <c r="HL20169" s="341"/>
      <c r="HM20169" s="341"/>
      <c r="HN20169" s="341"/>
    </row>
    <row r="20170" spans="220:222" x14ac:dyDescent="0.3">
      <c r="HL20170" s="341"/>
      <c r="HM20170" s="341"/>
      <c r="HN20170" s="341"/>
    </row>
    <row r="20171" spans="220:222" x14ac:dyDescent="0.3">
      <c r="HL20171" s="341"/>
      <c r="HM20171" s="341"/>
      <c r="HN20171" s="341"/>
    </row>
    <row r="20172" spans="220:222" x14ac:dyDescent="0.3">
      <c r="HL20172" s="341"/>
      <c r="HM20172" s="341"/>
      <c r="HN20172" s="341"/>
    </row>
    <row r="20173" spans="220:222" x14ac:dyDescent="0.3">
      <c r="HL20173" s="341"/>
      <c r="HM20173" s="341"/>
      <c r="HN20173" s="341"/>
    </row>
    <row r="20174" spans="220:222" x14ac:dyDescent="0.3">
      <c r="HL20174" s="341"/>
      <c r="HM20174" s="341"/>
      <c r="HN20174" s="341"/>
    </row>
    <row r="20175" spans="220:222" x14ac:dyDescent="0.3">
      <c r="HL20175" s="341"/>
      <c r="HM20175" s="341"/>
      <c r="HN20175" s="341"/>
    </row>
    <row r="20176" spans="220:222" x14ac:dyDescent="0.3">
      <c r="HL20176" s="341"/>
      <c r="HM20176" s="341"/>
      <c r="HN20176" s="341"/>
    </row>
    <row r="20177" spans="220:222" x14ac:dyDescent="0.3">
      <c r="HL20177" s="341"/>
      <c r="HM20177" s="341"/>
      <c r="HN20177" s="341"/>
    </row>
    <row r="20178" spans="220:222" x14ac:dyDescent="0.3">
      <c r="HL20178" s="341"/>
      <c r="HM20178" s="341"/>
      <c r="HN20178" s="341"/>
    </row>
    <row r="20179" spans="220:222" x14ac:dyDescent="0.3">
      <c r="HL20179" s="341"/>
      <c r="HM20179" s="341"/>
      <c r="HN20179" s="341"/>
    </row>
    <row r="20180" spans="220:222" x14ac:dyDescent="0.3">
      <c r="HL20180" s="341"/>
      <c r="HM20180" s="341"/>
      <c r="HN20180" s="341"/>
    </row>
    <row r="20181" spans="220:222" x14ac:dyDescent="0.3">
      <c r="HL20181" s="341"/>
      <c r="HM20181" s="341"/>
      <c r="HN20181" s="341"/>
    </row>
    <row r="20182" spans="220:222" x14ac:dyDescent="0.3">
      <c r="HL20182" s="341"/>
      <c r="HM20182" s="341"/>
      <c r="HN20182" s="341"/>
    </row>
    <row r="20183" spans="220:222" x14ac:dyDescent="0.3">
      <c r="HL20183" s="341"/>
      <c r="HM20183" s="341"/>
      <c r="HN20183" s="341"/>
    </row>
    <row r="20184" spans="220:222" x14ac:dyDescent="0.3">
      <c r="HL20184" s="341"/>
      <c r="HM20184" s="341"/>
      <c r="HN20184" s="341"/>
    </row>
    <row r="20185" spans="220:222" x14ac:dyDescent="0.3">
      <c r="HL20185" s="341"/>
      <c r="HM20185" s="341"/>
      <c r="HN20185" s="341"/>
    </row>
    <row r="20186" spans="220:222" x14ac:dyDescent="0.3">
      <c r="HL20186" s="341"/>
      <c r="HM20186" s="341"/>
      <c r="HN20186" s="341"/>
    </row>
    <row r="20187" spans="220:222" x14ac:dyDescent="0.3">
      <c r="HL20187" s="341"/>
      <c r="HM20187" s="341"/>
      <c r="HN20187" s="341"/>
    </row>
    <row r="20188" spans="220:222" x14ac:dyDescent="0.3">
      <c r="HL20188" s="341"/>
      <c r="HM20188" s="341"/>
      <c r="HN20188" s="341"/>
    </row>
    <row r="20189" spans="220:222" x14ac:dyDescent="0.3">
      <c r="HL20189" s="341"/>
      <c r="HM20189" s="341"/>
      <c r="HN20189" s="341"/>
    </row>
    <row r="20190" spans="220:222" x14ac:dyDescent="0.3">
      <c r="HL20190" s="341"/>
      <c r="HM20190" s="341"/>
      <c r="HN20190" s="341"/>
    </row>
    <row r="20191" spans="220:222" x14ac:dyDescent="0.3">
      <c r="HL20191" s="341"/>
      <c r="HM20191" s="341"/>
      <c r="HN20191" s="341"/>
    </row>
    <row r="20192" spans="220:222" x14ac:dyDescent="0.3">
      <c r="HL20192" s="341"/>
      <c r="HM20192" s="341"/>
      <c r="HN20192" s="341"/>
    </row>
    <row r="20193" spans="220:222" x14ac:dyDescent="0.3">
      <c r="HL20193" s="341"/>
      <c r="HM20193" s="341"/>
      <c r="HN20193" s="341"/>
    </row>
    <row r="20194" spans="220:222" x14ac:dyDescent="0.3">
      <c r="HL20194" s="341"/>
      <c r="HM20194" s="341"/>
      <c r="HN20194" s="341"/>
    </row>
    <row r="20195" spans="220:222" x14ac:dyDescent="0.3">
      <c r="HL20195" s="341"/>
      <c r="HM20195" s="341"/>
      <c r="HN20195" s="341"/>
    </row>
    <row r="20196" spans="220:222" x14ac:dyDescent="0.3">
      <c r="HL20196" s="341"/>
      <c r="HM20196" s="341"/>
      <c r="HN20196" s="341"/>
    </row>
    <row r="20197" spans="220:222" x14ac:dyDescent="0.3">
      <c r="HL20197" s="341"/>
      <c r="HM20197" s="341"/>
      <c r="HN20197" s="341"/>
    </row>
    <row r="20198" spans="220:222" x14ac:dyDescent="0.3">
      <c r="HL20198" s="341"/>
      <c r="HM20198" s="341"/>
      <c r="HN20198" s="341"/>
    </row>
    <row r="20199" spans="220:222" x14ac:dyDescent="0.3">
      <c r="HL20199" s="341"/>
      <c r="HM20199" s="341"/>
      <c r="HN20199" s="341"/>
    </row>
    <row r="20200" spans="220:222" x14ac:dyDescent="0.3">
      <c r="HL20200" s="341"/>
      <c r="HM20200" s="341"/>
      <c r="HN20200" s="341"/>
    </row>
    <row r="20201" spans="220:222" x14ac:dyDescent="0.3">
      <c r="HL20201" s="341"/>
      <c r="HM20201" s="341"/>
      <c r="HN20201" s="341"/>
    </row>
    <row r="20202" spans="220:222" x14ac:dyDescent="0.3">
      <c r="HL20202" s="341"/>
      <c r="HM20202" s="341"/>
      <c r="HN20202" s="341"/>
    </row>
    <row r="20203" spans="220:222" x14ac:dyDescent="0.3">
      <c r="HL20203" s="341"/>
      <c r="HM20203" s="341"/>
      <c r="HN20203" s="341"/>
    </row>
    <row r="20204" spans="220:222" x14ac:dyDescent="0.3">
      <c r="HL20204" s="341"/>
      <c r="HM20204" s="341"/>
      <c r="HN20204" s="341"/>
    </row>
    <row r="20205" spans="220:222" x14ac:dyDescent="0.3">
      <c r="HL20205" s="341"/>
      <c r="HM20205" s="341"/>
      <c r="HN20205" s="341"/>
    </row>
    <row r="20206" spans="220:222" x14ac:dyDescent="0.3">
      <c r="HL20206" s="341"/>
      <c r="HM20206" s="341"/>
      <c r="HN20206" s="341"/>
    </row>
    <row r="20207" spans="220:222" x14ac:dyDescent="0.3">
      <c r="HL20207" s="341"/>
      <c r="HM20207" s="341"/>
      <c r="HN20207" s="341"/>
    </row>
    <row r="20208" spans="220:222" x14ac:dyDescent="0.3">
      <c r="HL20208" s="341"/>
      <c r="HM20208" s="341"/>
      <c r="HN20208" s="341"/>
    </row>
    <row r="20209" spans="220:222" x14ac:dyDescent="0.3">
      <c r="HL20209" s="341"/>
      <c r="HM20209" s="341"/>
      <c r="HN20209" s="341"/>
    </row>
    <row r="20210" spans="220:222" x14ac:dyDescent="0.3">
      <c r="HL20210" s="341"/>
      <c r="HM20210" s="341"/>
      <c r="HN20210" s="341"/>
    </row>
    <row r="20211" spans="220:222" x14ac:dyDescent="0.3">
      <c r="HL20211" s="341"/>
      <c r="HM20211" s="341"/>
      <c r="HN20211" s="341"/>
    </row>
    <row r="20212" spans="220:222" x14ac:dyDescent="0.3">
      <c r="HL20212" s="341"/>
      <c r="HM20212" s="341"/>
      <c r="HN20212" s="341"/>
    </row>
    <row r="20213" spans="220:222" x14ac:dyDescent="0.3">
      <c r="HL20213" s="341"/>
      <c r="HM20213" s="341"/>
      <c r="HN20213" s="341"/>
    </row>
    <row r="20214" spans="220:222" x14ac:dyDescent="0.3">
      <c r="HL20214" s="341"/>
      <c r="HM20214" s="341"/>
      <c r="HN20214" s="341"/>
    </row>
    <row r="20215" spans="220:222" x14ac:dyDescent="0.3">
      <c r="HL20215" s="341"/>
      <c r="HM20215" s="341"/>
      <c r="HN20215" s="341"/>
    </row>
    <row r="20216" spans="220:222" x14ac:dyDescent="0.3">
      <c r="HL20216" s="341"/>
      <c r="HM20216" s="341"/>
      <c r="HN20216" s="341"/>
    </row>
    <row r="20217" spans="220:222" x14ac:dyDescent="0.3">
      <c r="HL20217" s="341"/>
      <c r="HM20217" s="341"/>
      <c r="HN20217" s="341"/>
    </row>
    <row r="20218" spans="220:222" x14ac:dyDescent="0.3">
      <c r="HL20218" s="341"/>
      <c r="HM20218" s="341"/>
      <c r="HN20218" s="341"/>
    </row>
    <row r="20219" spans="220:222" x14ac:dyDescent="0.3">
      <c r="HL20219" s="341"/>
      <c r="HM20219" s="341"/>
      <c r="HN20219" s="341"/>
    </row>
    <row r="20220" spans="220:222" x14ac:dyDescent="0.3">
      <c r="HL20220" s="341"/>
      <c r="HM20220" s="341"/>
      <c r="HN20220" s="341"/>
    </row>
    <row r="20221" spans="220:222" x14ac:dyDescent="0.3">
      <c r="HL20221" s="341"/>
      <c r="HM20221" s="341"/>
      <c r="HN20221" s="341"/>
    </row>
    <row r="20222" spans="220:222" x14ac:dyDescent="0.3">
      <c r="HL20222" s="341"/>
      <c r="HM20222" s="341"/>
      <c r="HN20222" s="341"/>
    </row>
    <row r="20223" spans="220:222" x14ac:dyDescent="0.3">
      <c r="HL20223" s="341"/>
      <c r="HM20223" s="341"/>
      <c r="HN20223" s="341"/>
    </row>
    <row r="20224" spans="220:222" x14ac:dyDescent="0.3">
      <c r="HL20224" s="341"/>
      <c r="HM20224" s="341"/>
      <c r="HN20224" s="341"/>
    </row>
    <row r="20225" spans="220:222" x14ac:dyDescent="0.3">
      <c r="HL20225" s="341"/>
      <c r="HM20225" s="341"/>
      <c r="HN20225" s="341"/>
    </row>
    <row r="20226" spans="220:222" x14ac:dyDescent="0.3">
      <c r="HL20226" s="341"/>
      <c r="HM20226" s="341"/>
      <c r="HN20226" s="341"/>
    </row>
    <row r="20227" spans="220:222" x14ac:dyDescent="0.3">
      <c r="HL20227" s="341"/>
      <c r="HM20227" s="341"/>
      <c r="HN20227" s="341"/>
    </row>
    <row r="20228" spans="220:222" x14ac:dyDescent="0.3">
      <c r="HL20228" s="341"/>
      <c r="HM20228" s="341"/>
      <c r="HN20228" s="341"/>
    </row>
    <row r="20229" spans="220:222" x14ac:dyDescent="0.3">
      <c r="HL20229" s="341"/>
      <c r="HM20229" s="341"/>
      <c r="HN20229" s="341"/>
    </row>
    <row r="20230" spans="220:222" x14ac:dyDescent="0.3">
      <c r="HL20230" s="341"/>
      <c r="HM20230" s="341"/>
      <c r="HN20230" s="341"/>
    </row>
    <row r="20231" spans="220:222" x14ac:dyDescent="0.3">
      <c r="HL20231" s="341"/>
      <c r="HM20231" s="341"/>
      <c r="HN20231" s="341"/>
    </row>
    <row r="20232" spans="220:222" x14ac:dyDescent="0.3">
      <c r="HL20232" s="341"/>
      <c r="HM20232" s="341"/>
      <c r="HN20232" s="341"/>
    </row>
    <row r="20233" spans="220:222" x14ac:dyDescent="0.3">
      <c r="HL20233" s="341"/>
      <c r="HM20233" s="341"/>
      <c r="HN20233" s="341"/>
    </row>
    <row r="20234" spans="220:222" x14ac:dyDescent="0.3">
      <c r="HL20234" s="341"/>
      <c r="HM20234" s="341"/>
      <c r="HN20234" s="341"/>
    </row>
    <row r="20235" spans="220:222" x14ac:dyDescent="0.3">
      <c r="HL20235" s="341"/>
      <c r="HM20235" s="341"/>
      <c r="HN20235" s="341"/>
    </row>
    <row r="20236" spans="220:222" x14ac:dyDescent="0.3">
      <c r="HL20236" s="341"/>
      <c r="HM20236" s="341"/>
      <c r="HN20236" s="341"/>
    </row>
    <row r="20237" spans="220:222" x14ac:dyDescent="0.3">
      <c r="HL20237" s="341"/>
      <c r="HM20237" s="341"/>
      <c r="HN20237" s="341"/>
    </row>
    <row r="20238" spans="220:222" x14ac:dyDescent="0.3">
      <c r="HL20238" s="341"/>
      <c r="HM20238" s="341"/>
      <c r="HN20238" s="341"/>
    </row>
    <row r="20239" spans="220:222" x14ac:dyDescent="0.3">
      <c r="HL20239" s="341"/>
      <c r="HM20239" s="341"/>
      <c r="HN20239" s="341"/>
    </row>
    <row r="20240" spans="220:222" x14ac:dyDescent="0.3">
      <c r="HL20240" s="341"/>
      <c r="HM20240" s="341"/>
      <c r="HN20240" s="341"/>
    </row>
    <row r="20241" spans="220:222" x14ac:dyDescent="0.3">
      <c r="HL20241" s="341"/>
      <c r="HM20241" s="341"/>
      <c r="HN20241" s="341"/>
    </row>
    <row r="20242" spans="220:222" x14ac:dyDescent="0.3">
      <c r="HL20242" s="341"/>
      <c r="HM20242" s="341"/>
      <c r="HN20242" s="341"/>
    </row>
    <row r="20243" spans="220:222" x14ac:dyDescent="0.3">
      <c r="HL20243" s="341"/>
      <c r="HM20243" s="341"/>
      <c r="HN20243" s="341"/>
    </row>
    <row r="20244" spans="220:222" x14ac:dyDescent="0.3">
      <c r="HL20244" s="341"/>
      <c r="HM20244" s="341"/>
      <c r="HN20244" s="341"/>
    </row>
    <row r="20245" spans="220:222" x14ac:dyDescent="0.3">
      <c r="HL20245" s="341"/>
      <c r="HM20245" s="341"/>
      <c r="HN20245" s="341"/>
    </row>
    <row r="20246" spans="220:222" x14ac:dyDescent="0.3">
      <c r="HL20246" s="341"/>
      <c r="HM20246" s="341"/>
      <c r="HN20246" s="341"/>
    </row>
    <row r="20247" spans="220:222" x14ac:dyDescent="0.3">
      <c r="HL20247" s="341"/>
      <c r="HM20247" s="341"/>
      <c r="HN20247" s="341"/>
    </row>
    <row r="20248" spans="220:222" x14ac:dyDescent="0.3">
      <c r="HL20248" s="341"/>
      <c r="HM20248" s="341"/>
      <c r="HN20248" s="341"/>
    </row>
    <row r="20249" spans="220:222" x14ac:dyDescent="0.3">
      <c r="HL20249" s="341"/>
      <c r="HM20249" s="341"/>
      <c r="HN20249" s="341"/>
    </row>
    <row r="20250" spans="220:222" x14ac:dyDescent="0.3">
      <c r="HL20250" s="341"/>
      <c r="HM20250" s="341"/>
      <c r="HN20250" s="341"/>
    </row>
    <row r="20251" spans="220:222" x14ac:dyDescent="0.3">
      <c r="HL20251" s="341"/>
      <c r="HM20251" s="341"/>
      <c r="HN20251" s="341"/>
    </row>
    <row r="20252" spans="220:222" x14ac:dyDescent="0.3">
      <c r="HL20252" s="341"/>
      <c r="HM20252" s="341"/>
      <c r="HN20252" s="341"/>
    </row>
    <row r="20253" spans="220:222" x14ac:dyDescent="0.3">
      <c r="HL20253" s="341"/>
      <c r="HM20253" s="341"/>
      <c r="HN20253" s="341"/>
    </row>
    <row r="20254" spans="220:222" x14ac:dyDescent="0.3">
      <c r="HL20254" s="341"/>
      <c r="HM20254" s="341"/>
      <c r="HN20254" s="341"/>
    </row>
    <row r="20255" spans="220:222" x14ac:dyDescent="0.3">
      <c r="HL20255" s="341"/>
      <c r="HM20255" s="341"/>
      <c r="HN20255" s="341"/>
    </row>
    <row r="20256" spans="220:222" x14ac:dyDescent="0.3">
      <c r="HL20256" s="341"/>
      <c r="HM20256" s="341"/>
      <c r="HN20256" s="341"/>
    </row>
    <row r="20257" spans="220:222" x14ac:dyDescent="0.3">
      <c r="HL20257" s="341"/>
      <c r="HM20257" s="341"/>
      <c r="HN20257" s="341"/>
    </row>
    <row r="20258" spans="220:222" x14ac:dyDescent="0.3">
      <c r="HL20258" s="341"/>
      <c r="HM20258" s="341"/>
      <c r="HN20258" s="341"/>
    </row>
    <row r="20259" spans="220:222" x14ac:dyDescent="0.3">
      <c r="HL20259" s="341"/>
      <c r="HM20259" s="341"/>
      <c r="HN20259" s="341"/>
    </row>
    <row r="20260" spans="220:222" x14ac:dyDescent="0.3">
      <c r="HL20260" s="341"/>
      <c r="HM20260" s="341"/>
      <c r="HN20260" s="341"/>
    </row>
    <row r="20261" spans="220:222" x14ac:dyDescent="0.3">
      <c r="HL20261" s="341"/>
      <c r="HM20261" s="341"/>
      <c r="HN20261" s="341"/>
    </row>
    <row r="20262" spans="220:222" x14ac:dyDescent="0.3">
      <c r="HL20262" s="341"/>
      <c r="HM20262" s="341"/>
      <c r="HN20262" s="341"/>
    </row>
    <row r="20263" spans="220:222" x14ac:dyDescent="0.3">
      <c r="HL20263" s="341"/>
      <c r="HM20263" s="341"/>
      <c r="HN20263" s="341"/>
    </row>
    <row r="20264" spans="220:222" x14ac:dyDescent="0.3">
      <c r="HL20264" s="341"/>
      <c r="HM20264" s="341"/>
      <c r="HN20264" s="341"/>
    </row>
    <row r="20265" spans="220:222" x14ac:dyDescent="0.3">
      <c r="HL20265" s="341"/>
      <c r="HM20265" s="341"/>
      <c r="HN20265" s="341"/>
    </row>
    <row r="20266" spans="220:222" x14ac:dyDescent="0.3">
      <c r="HL20266" s="341"/>
      <c r="HM20266" s="341"/>
      <c r="HN20266" s="341"/>
    </row>
    <row r="20267" spans="220:222" x14ac:dyDescent="0.3">
      <c r="HL20267" s="341"/>
      <c r="HM20267" s="341"/>
      <c r="HN20267" s="341"/>
    </row>
    <row r="20268" spans="220:222" x14ac:dyDescent="0.3">
      <c r="HL20268" s="341"/>
      <c r="HM20268" s="341"/>
      <c r="HN20268" s="341"/>
    </row>
    <row r="20269" spans="220:222" x14ac:dyDescent="0.3">
      <c r="HL20269" s="341"/>
      <c r="HM20269" s="341"/>
      <c r="HN20269" s="341"/>
    </row>
    <row r="20270" spans="220:222" x14ac:dyDescent="0.3">
      <c r="HL20270" s="341"/>
      <c r="HM20270" s="341"/>
      <c r="HN20270" s="341"/>
    </row>
    <row r="20271" spans="220:222" x14ac:dyDescent="0.3">
      <c r="HL20271" s="341"/>
      <c r="HM20271" s="341"/>
      <c r="HN20271" s="341"/>
    </row>
    <row r="20272" spans="220:222" x14ac:dyDescent="0.3">
      <c r="HL20272" s="341"/>
      <c r="HM20272" s="341"/>
      <c r="HN20272" s="341"/>
    </row>
    <row r="20273" spans="220:222" x14ac:dyDescent="0.3">
      <c r="HL20273" s="341"/>
      <c r="HM20273" s="341"/>
      <c r="HN20273" s="341"/>
    </row>
    <row r="20274" spans="220:222" x14ac:dyDescent="0.3">
      <c r="HL20274" s="341"/>
      <c r="HM20274" s="341"/>
      <c r="HN20274" s="341"/>
    </row>
    <row r="20275" spans="220:222" x14ac:dyDescent="0.3">
      <c r="HL20275" s="341"/>
      <c r="HM20275" s="341"/>
      <c r="HN20275" s="341"/>
    </row>
    <row r="20276" spans="220:222" x14ac:dyDescent="0.3">
      <c r="HL20276" s="341"/>
      <c r="HM20276" s="341"/>
      <c r="HN20276" s="341"/>
    </row>
    <row r="20277" spans="220:222" x14ac:dyDescent="0.3">
      <c r="HL20277" s="341"/>
      <c r="HM20277" s="341"/>
      <c r="HN20277" s="341"/>
    </row>
    <row r="20278" spans="220:222" x14ac:dyDescent="0.3">
      <c r="HL20278" s="341"/>
      <c r="HM20278" s="341"/>
      <c r="HN20278" s="341"/>
    </row>
    <row r="20279" spans="220:222" x14ac:dyDescent="0.3">
      <c r="HL20279" s="341"/>
      <c r="HM20279" s="341"/>
      <c r="HN20279" s="341"/>
    </row>
    <row r="20280" spans="220:222" x14ac:dyDescent="0.3">
      <c r="HL20280" s="341"/>
      <c r="HM20280" s="341"/>
      <c r="HN20280" s="341"/>
    </row>
    <row r="20281" spans="220:222" x14ac:dyDescent="0.3">
      <c r="HL20281" s="341"/>
      <c r="HM20281" s="341"/>
      <c r="HN20281" s="341"/>
    </row>
    <row r="20282" spans="220:222" x14ac:dyDescent="0.3">
      <c r="HL20282" s="341"/>
      <c r="HM20282" s="341"/>
      <c r="HN20282" s="341"/>
    </row>
    <row r="20283" spans="220:222" x14ac:dyDescent="0.3">
      <c r="HL20283" s="341"/>
      <c r="HM20283" s="341"/>
      <c r="HN20283" s="341"/>
    </row>
    <row r="20284" spans="220:222" x14ac:dyDescent="0.3">
      <c r="HL20284" s="341"/>
      <c r="HM20284" s="341"/>
      <c r="HN20284" s="341"/>
    </row>
    <row r="20285" spans="220:222" x14ac:dyDescent="0.3">
      <c r="HL20285" s="341"/>
      <c r="HM20285" s="341"/>
      <c r="HN20285" s="341"/>
    </row>
    <row r="20286" spans="220:222" x14ac:dyDescent="0.3">
      <c r="HL20286" s="341"/>
      <c r="HM20286" s="341"/>
      <c r="HN20286" s="341"/>
    </row>
    <row r="20287" spans="220:222" x14ac:dyDescent="0.3">
      <c r="HL20287" s="341"/>
      <c r="HM20287" s="341"/>
      <c r="HN20287" s="341"/>
    </row>
    <row r="20288" spans="220:222" x14ac:dyDescent="0.3">
      <c r="HL20288" s="341"/>
      <c r="HM20288" s="341"/>
      <c r="HN20288" s="341"/>
    </row>
    <row r="20289" spans="220:222" x14ac:dyDescent="0.3">
      <c r="HL20289" s="341"/>
      <c r="HM20289" s="341"/>
      <c r="HN20289" s="341"/>
    </row>
    <row r="20290" spans="220:222" x14ac:dyDescent="0.3">
      <c r="HL20290" s="341"/>
      <c r="HM20290" s="341"/>
      <c r="HN20290" s="341"/>
    </row>
    <row r="20291" spans="220:222" x14ac:dyDescent="0.3">
      <c r="HL20291" s="341"/>
      <c r="HM20291" s="341"/>
      <c r="HN20291" s="341"/>
    </row>
    <row r="20292" spans="220:222" x14ac:dyDescent="0.3">
      <c r="HL20292" s="341"/>
      <c r="HM20292" s="341"/>
      <c r="HN20292" s="341"/>
    </row>
    <row r="20293" spans="220:222" x14ac:dyDescent="0.3">
      <c r="HL20293" s="341"/>
      <c r="HM20293" s="341"/>
      <c r="HN20293" s="341"/>
    </row>
    <row r="20294" spans="220:222" x14ac:dyDescent="0.3">
      <c r="HL20294" s="341"/>
      <c r="HM20294" s="341"/>
      <c r="HN20294" s="341"/>
    </row>
    <row r="20295" spans="220:222" x14ac:dyDescent="0.3">
      <c r="HL20295" s="341"/>
      <c r="HM20295" s="341"/>
      <c r="HN20295" s="341"/>
    </row>
    <row r="20296" spans="220:222" x14ac:dyDescent="0.3">
      <c r="HL20296" s="341"/>
      <c r="HM20296" s="341"/>
      <c r="HN20296" s="341"/>
    </row>
    <row r="20297" spans="220:222" x14ac:dyDescent="0.3">
      <c r="HL20297" s="341"/>
      <c r="HM20297" s="341"/>
      <c r="HN20297" s="341"/>
    </row>
    <row r="20298" spans="220:222" x14ac:dyDescent="0.3">
      <c r="HL20298" s="341"/>
      <c r="HM20298" s="341"/>
      <c r="HN20298" s="341"/>
    </row>
    <row r="20299" spans="220:222" x14ac:dyDescent="0.3">
      <c r="HL20299" s="341"/>
      <c r="HM20299" s="341"/>
      <c r="HN20299" s="341"/>
    </row>
    <row r="20300" spans="220:222" x14ac:dyDescent="0.3">
      <c r="HL20300" s="341"/>
      <c r="HM20300" s="341"/>
      <c r="HN20300" s="341"/>
    </row>
    <row r="20301" spans="220:222" x14ac:dyDescent="0.3">
      <c r="HL20301" s="341"/>
      <c r="HM20301" s="341"/>
      <c r="HN20301" s="341"/>
    </row>
    <row r="20302" spans="220:222" x14ac:dyDescent="0.3">
      <c r="HL20302" s="341"/>
      <c r="HM20302" s="341"/>
      <c r="HN20302" s="341"/>
    </row>
    <row r="20303" spans="220:222" x14ac:dyDescent="0.3">
      <c r="HL20303" s="341"/>
      <c r="HM20303" s="341"/>
      <c r="HN20303" s="341"/>
    </row>
    <row r="20304" spans="220:222" x14ac:dyDescent="0.3">
      <c r="HL20304" s="341"/>
      <c r="HM20304" s="341"/>
      <c r="HN20304" s="341"/>
    </row>
    <row r="20305" spans="220:222" x14ac:dyDescent="0.3">
      <c r="HL20305" s="341"/>
      <c r="HM20305" s="341"/>
      <c r="HN20305" s="341"/>
    </row>
    <row r="20306" spans="220:222" x14ac:dyDescent="0.3">
      <c r="HL20306" s="341"/>
      <c r="HM20306" s="341"/>
      <c r="HN20306" s="341"/>
    </row>
    <row r="20307" spans="220:222" x14ac:dyDescent="0.3">
      <c r="HL20307" s="341"/>
      <c r="HM20307" s="341"/>
      <c r="HN20307" s="341"/>
    </row>
    <row r="20308" spans="220:222" x14ac:dyDescent="0.3">
      <c r="HL20308" s="341"/>
      <c r="HM20308" s="341"/>
      <c r="HN20308" s="341"/>
    </row>
    <row r="20309" spans="220:222" x14ac:dyDescent="0.3">
      <c r="HL20309" s="341"/>
      <c r="HM20309" s="341"/>
      <c r="HN20309" s="341"/>
    </row>
    <row r="20310" spans="220:222" x14ac:dyDescent="0.3">
      <c r="HL20310" s="341"/>
      <c r="HM20310" s="341"/>
      <c r="HN20310" s="341"/>
    </row>
    <row r="20311" spans="220:222" x14ac:dyDescent="0.3">
      <c r="HL20311" s="341"/>
      <c r="HM20311" s="341"/>
      <c r="HN20311" s="341"/>
    </row>
    <row r="20312" spans="220:222" x14ac:dyDescent="0.3">
      <c r="HL20312" s="341"/>
      <c r="HM20312" s="341"/>
      <c r="HN20312" s="341"/>
    </row>
    <row r="20313" spans="220:222" x14ac:dyDescent="0.3">
      <c r="HL20313" s="341"/>
      <c r="HM20313" s="341"/>
      <c r="HN20313" s="341"/>
    </row>
    <row r="20314" spans="220:222" x14ac:dyDescent="0.3">
      <c r="HL20314" s="341"/>
      <c r="HM20314" s="341"/>
      <c r="HN20314" s="341"/>
    </row>
    <row r="20315" spans="220:222" x14ac:dyDescent="0.3">
      <c r="HL20315" s="341"/>
      <c r="HM20315" s="341"/>
      <c r="HN20315" s="341"/>
    </row>
    <row r="20316" spans="220:222" x14ac:dyDescent="0.3">
      <c r="HL20316" s="341"/>
      <c r="HM20316" s="341"/>
      <c r="HN20316" s="341"/>
    </row>
    <row r="20317" spans="220:222" x14ac:dyDescent="0.3">
      <c r="HL20317" s="341"/>
      <c r="HM20317" s="341"/>
      <c r="HN20317" s="341"/>
    </row>
    <row r="20318" spans="220:222" x14ac:dyDescent="0.3">
      <c r="HL20318" s="341"/>
      <c r="HM20318" s="341"/>
      <c r="HN20318" s="341"/>
    </row>
    <row r="20319" spans="220:222" x14ac:dyDescent="0.3">
      <c r="HL20319" s="341"/>
      <c r="HM20319" s="341"/>
      <c r="HN20319" s="341"/>
    </row>
    <row r="20320" spans="220:222" x14ac:dyDescent="0.3">
      <c r="HL20320" s="341"/>
      <c r="HM20320" s="341"/>
      <c r="HN20320" s="341"/>
    </row>
    <row r="20321" spans="220:222" x14ac:dyDescent="0.3">
      <c r="HL20321" s="341"/>
      <c r="HM20321" s="341"/>
      <c r="HN20321" s="341"/>
    </row>
    <row r="20322" spans="220:222" x14ac:dyDescent="0.3">
      <c r="HL20322" s="341"/>
      <c r="HM20322" s="341"/>
      <c r="HN20322" s="341"/>
    </row>
    <row r="20323" spans="220:222" x14ac:dyDescent="0.3">
      <c r="HL20323" s="341"/>
      <c r="HM20323" s="341"/>
      <c r="HN20323" s="341"/>
    </row>
    <row r="20324" spans="220:222" x14ac:dyDescent="0.3">
      <c r="HL20324" s="341"/>
      <c r="HM20324" s="341"/>
      <c r="HN20324" s="341"/>
    </row>
    <row r="20325" spans="220:222" x14ac:dyDescent="0.3">
      <c r="HL20325" s="341"/>
      <c r="HM20325" s="341"/>
      <c r="HN20325" s="341"/>
    </row>
    <row r="20326" spans="220:222" x14ac:dyDescent="0.3">
      <c r="HL20326" s="341"/>
      <c r="HM20326" s="341"/>
      <c r="HN20326" s="341"/>
    </row>
    <row r="20327" spans="220:222" x14ac:dyDescent="0.3">
      <c r="HL20327" s="341"/>
      <c r="HM20327" s="341"/>
      <c r="HN20327" s="341"/>
    </row>
    <row r="20328" spans="220:222" x14ac:dyDescent="0.3">
      <c r="HL20328" s="341"/>
      <c r="HM20328" s="341"/>
      <c r="HN20328" s="341"/>
    </row>
    <row r="20329" spans="220:222" x14ac:dyDescent="0.3">
      <c r="HL20329" s="341"/>
      <c r="HM20329" s="341"/>
      <c r="HN20329" s="341"/>
    </row>
    <row r="20330" spans="220:222" x14ac:dyDescent="0.3">
      <c r="HL20330" s="341"/>
      <c r="HM20330" s="341"/>
      <c r="HN20330" s="341"/>
    </row>
    <row r="20331" spans="220:222" x14ac:dyDescent="0.3">
      <c r="HL20331" s="341"/>
      <c r="HM20331" s="341"/>
      <c r="HN20331" s="341"/>
    </row>
    <row r="20332" spans="220:222" x14ac:dyDescent="0.3">
      <c r="HL20332" s="341"/>
      <c r="HM20332" s="341"/>
      <c r="HN20332" s="341"/>
    </row>
    <row r="20333" spans="220:222" x14ac:dyDescent="0.3">
      <c r="HL20333" s="341"/>
      <c r="HM20333" s="341"/>
      <c r="HN20333" s="341"/>
    </row>
    <row r="20334" spans="220:222" x14ac:dyDescent="0.3">
      <c r="HL20334" s="341"/>
      <c r="HM20334" s="341"/>
      <c r="HN20334" s="341"/>
    </row>
    <row r="20335" spans="220:222" x14ac:dyDescent="0.3">
      <c r="HL20335" s="341"/>
      <c r="HM20335" s="341"/>
      <c r="HN20335" s="341"/>
    </row>
    <row r="20336" spans="220:222" x14ac:dyDescent="0.3">
      <c r="HL20336" s="341"/>
      <c r="HM20336" s="341"/>
      <c r="HN20336" s="341"/>
    </row>
    <row r="20337" spans="220:222" x14ac:dyDescent="0.3">
      <c r="HL20337" s="341"/>
      <c r="HM20337" s="341"/>
      <c r="HN20337" s="341"/>
    </row>
    <row r="20338" spans="220:222" x14ac:dyDescent="0.3">
      <c r="HL20338" s="341"/>
      <c r="HM20338" s="341"/>
      <c r="HN20338" s="341"/>
    </row>
    <row r="20339" spans="220:222" x14ac:dyDescent="0.3">
      <c r="HL20339" s="341"/>
      <c r="HM20339" s="341"/>
      <c r="HN20339" s="341"/>
    </row>
    <row r="20340" spans="220:222" x14ac:dyDescent="0.3">
      <c r="HL20340" s="341"/>
      <c r="HM20340" s="341"/>
      <c r="HN20340" s="341"/>
    </row>
    <row r="20341" spans="220:222" x14ac:dyDescent="0.3">
      <c r="HL20341" s="341"/>
      <c r="HM20341" s="341"/>
      <c r="HN20341" s="341"/>
    </row>
    <row r="20342" spans="220:222" x14ac:dyDescent="0.3">
      <c r="HL20342" s="341"/>
      <c r="HM20342" s="341"/>
      <c r="HN20342" s="341"/>
    </row>
    <row r="20343" spans="220:222" x14ac:dyDescent="0.3">
      <c r="HL20343" s="341"/>
      <c r="HM20343" s="341"/>
      <c r="HN20343" s="341"/>
    </row>
    <row r="20344" spans="220:222" x14ac:dyDescent="0.3">
      <c r="HL20344" s="341"/>
      <c r="HM20344" s="341"/>
      <c r="HN20344" s="341"/>
    </row>
    <row r="20345" spans="220:222" x14ac:dyDescent="0.3">
      <c r="HL20345" s="341"/>
      <c r="HM20345" s="341"/>
      <c r="HN20345" s="341"/>
    </row>
    <row r="20346" spans="220:222" x14ac:dyDescent="0.3">
      <c r="HL20346" s="341"/>
      <c r="HM20346" s="341"/>
      <c r="HN20346" s="341"/>
    </row>
    <row r="20347" spans="220:222" x14ac:dyDescent="0.3">
      <c r="HL20347" s="341"/>
      <c r="HM20347" s="341"/>
      <c r="HN20347" s="341"/>
    </row>
    <row r="20348" spans="220:222" x14ac:dyDescent="0.3">
      <c r="HL20348" s="341"/>
      <c r="HM20348" s="341"/>
      <c r="HN20348" s="341"/>
    </row>
    <row r="20349" spans="220:222" x14ac:dyDescent="0.3">
      <c r="HL20349" s="341"/>
      <c r="HM20349" s="341"/>
      <c r="HN20349" s="341"/>
    </row>
    <row r="20350" spans="220:222" x14ac:dyDescent="0.3">
      <c r="HL20350" s="341"/>
      <c r="HM20350" s="341"/>
      <c r="HN20350" s="341"/>
    </row>
    <row r="20351" spans="220:222" x14ac:dyDescent="0.3">
      <c r="HL20351" s="341"/>
      <c r="HM20351" s="341"/>
      <c r="HN20351" s="341"/>
    </row>
    <row r="20352" spans="220:222" x14ac:dyDescent="0.3">
      <c r="HL20352" s="341"/>
      <c r="HM20352" s="341"/>
      <c r="HN20352" s="341"/>
    </row>
    <row r="20353" spans="220:222" x14ac:dyDescent="0.3">
      <c r="HL20353" s="341"/>
      <c r="HM20353" s="341"/>
      <c r="HN20353" s="341"/>
    </row>
    <row r="20354" spans="220:222" x14ac:dyDescent="0.3">
      <c r="HL20354" s="341"/>
      <c r="HM20354" s="341"/>
      <c r="HN20354" s="341"/>
    </row>
    <row r="20355" spans="220:222" x14ac:dyDescent="0.3">
      <c r="HL20355" s="341"/>
      <c r="HM20355" s="341"/>
      <c r="HN20355" s="341"/>
    </row>
    <row r="20356" spans="220:222" x14ac:dyDescent="0.3">
      <c r="HL20356" s="341"/>
      <c r="HM20356" s="341"/>
      <c r="HN20356" s="341"/>
    </row>
    <row r="20357" spans="220:222" x14ac:dyDescent="0.3">
      <c r="HL20357" s="341"/>
      <c r="HM20357" s="341"/>
      <c r="HN20357" s="341"/>
    </row>
    <row r="20358" spans="220:222" x14ac:dyDescent="0.3">
      <c r="HL20358" s="341"/>
      <c r="HM20358" s="341"/>
      <c r="HN20358" s="341"/>
    </row>
    <row r="20359" spans="220:222" x14ac:dyDescent="0.3">
      <c r="HL20359" s="341"/>
      <c r="HM20359" s="341"/>
      <c r="HN20359" s="341"/>
    </row>
    <row r="20360" spans="220:222" x14ac:dyDescent="0.3">
      <c r="HL20360" s="341"/>
      <c r="HM20360" s="341"/>
      <c r="HN20360" s="341"/>
    </row>
    <row r="20361" spans="220:222" x14ac:dyDescent="0.3">
      <c r="HL20361" s="341"/>
      <c r="HM20361" s="341"/>
      <c r="HN20361" s="341"/>
    </row>
    <row r="20362" spans="220:222" x14ac:dyDescent="0.3">
      <c r="HL20362" s="341"/>
      <c r="HM20362" s="341"/>
      <c r="HN20362" s="341"/>
    </row>
    <row r="20363" spans="220:222" x14ac:dyDescent="0.3">
      <c r="HL20363" s="341"/>
      <c r="HM20363" s="341"/>
      <c r="HN20363" s="341"/>
    </row>
    <row r="20364" spans="220:222" x14ac:dyDescent="0.3">
      <c r="HL20364" s="341"/>
      <c r="HM20364" s="341"/>
      <c r="HN20364" s="341"/>
    </row>
    <row r="20365" spans="220:222" x14ac:dyDescent="0.3">
      <c r="HL20365" s="341"/>
      <c r="HM20365" s="341"/>
      <c r="HN20365" s="341"/>
    </row>
    <row r="20366" spans="220:222" x14ac:dyDescent="0.3">
      <c r="HL20366" s="341"/>
      <c r="HM20366" s="341"/>
      <c r="HN20366" s="341"/>
    </row>
    <row r="20367" spans="220:222" x14ac:dyDescent="0.3">
      <c r="HL20367" s="341"/>
      <c r="HM20367" s="341"/>
      <c r="HN20367" s="341"/>
    </row>
    <row r="20368" spans="220:222" x14ac:dyDescent="0.3">
      <c r="HL20368" s="341"/>
      <c r="HM20368" s="341"/>
      <c r="HN20368" s="341"/>
    </row>
    <row r="20369" spans="220:222" x14ac:dyDescent="0.3">
      <c r="HL20369" s="341"/>
      <c r="HM20369" s="341"/>
      <c r="HN20369" s="341"/>
    </row>
    <row r="20370" spans="220:222" x14ac:dyDescent="0.3">
      <c r="HL20370" s="341"/>
      <c r="HM20370" s="341"/>
      <c r="HN20370" s="341"/>
    </row>
    <row r="20371" spans="220:222" x14ac:dyDescent="0.3">
      <c r="HL20371" s="341"/>
      <c r="HM20371" s="341"/>
      <c r="HN20371" s="341"/>
    </row>
    <row r="20372" spans="220:222" x14ac:dyDescent="0.3">
      <c r="HL20372" s="341"/>
      <c r="HM20372" s="341"/>
      <c r="HN20372" s="341"/>
    </row>
    <row r="20373" spans="220:222" x14ac:dyDescent="0.3">
      <c r="HL20373" s="341"/>
      <c r="HM20373" s="341"/>
      <c r="HN20373" s="341"/>
    </row>
    <row r="20374" spans="220:222" x14ac:dyDescent="0.3">
      <c r="HL20374" s="341"/>
      <c r="HM20374" s="341"/>
      <c r="HN20374" s="341"/>
    </row>
    <row r="20375" spans="220:222" x14ac:dyDescent="0.3">
      <c r="HL20375" s="341"/>
      <c r="HM20375" s="341"/>
      <c r="HN20375" s="341"/>
    </row>
    <row r="20376" spans="220:222" x14ac:dyDescent="0.3">
      <c r="HL20376" s="341"/>
      <c r="HM20376" s="341"/>
      <c r="HN20376" s="341"/>
    </row>
    <row r="20377" spans="220:222" x14ac:dyDescent="0.3">
      <c r="HL20377" s="341"/>
      <c r="HM20377" s="341"/>
      <c r="HN20377" s="341"/>
    </row>
    <row r="20378" spans="220:222" x14ac:dyDescent="0.3">
      <c r="HL20378" s="341"/>
      <c r="HM20378" s="341"/>
      <c r="HN20378" s="341"/>
    </row>
    <row r="20379" spans="220:222" x14ac:dyDescent="0.3">
      <c r="HL20379" s="341"/>
      <c r="HM20379" s="341"/>
      <c r="HN20379" s="341"/>
    </row>
    <row r="20380" spans="220:222" x14ac:dyDescent="0.3">
      <c r="HL20380" s="341"/>
      <c r="HM20380" s="341"/>
      <c r="HN20380" s="341"/>
    </row>
    <row r="20381" spans="220:222" x14ac:dyDescent="0.3">
      <c r="HL20381" s="341"/>
      <c r="HM20381" s="341"/>
      <c r="HN20381" s="341"/>
    </row>
    <row r="20382" spans="220:222" x14ac:dyDescent="0.3">
      <c r="HL20382" s="341"/>
      <c r="HM20382" s="341"/>
      <c r="HN20382" s="341"/>
    </row>
    <row r="20383" spans="220:222" x14ac:dyDescent="0.3">
      <c r="HL20383" s="341"/>
      <c r="HM20383" s="341"/>
      <c r="HN20383" s="341"/>
    </row>
    <row r="20384" spans="220:222" x14ac:dyDescent="0.3">
      <c r="HL20384" s="341"/>
      <c r="HM20384" s="341"/>
      <c r="HN20384" s="341"/>
    </row>
    <row r="20385" spans="220:222" x14ac:dyDescent="0.3">
      <c r="HL20385" s="341"/>
      <c r="HM20385" s="341"/>
      <c r="HN20385" s="341"/>
    </row>
    <row r="20386" spans="220:222" x14ac:dyDescent="0.3">
      <c r="HL20386" s="341"/>
      <c r="HM20386" s="341"/>
      <c r="HN20386" s="341"/>
    </row>
    <row r="20387" spans="220:222" x14ac:dyDescent="0.3">
      <c r="HL20387" s="341"/>
      <c r="HM20387" s="341"/>
      <c r="HN20387" s="341"/>
    </row>
    <row r="20388" spans="220:222" x14ac:dyDescent="0.3">
      <c r="HL20388" s="341"/>
      <c r="HM20388" s="341"/>
      <c r="HN20388" s="341"/>
    </row>
    <row r="20389" spans="220:222" x14ac:dyDescent="0.3">
      <c r="HL20389" s="341"/>
      <c r="HM20389" s="341"/>
      <c r="HN20389" s="341"/>
    </row>
    <row r="20390" spans="220:222" x14ac:dyDescent="0.3">
      <c r="HL20390" s="341"/>
      <c r="HM20390" s="341"/>
      <c r="HN20390" s="341"/>
    </row>
    <row r="20391" spans="220:222" x14ac:dyDescent="0.3">
      <c r="HL20391" s="341"/>
      <c r="HM20391" s="341"/>
      <c r="HN20391" s="341"/>
    </row>
    <row r="20392" spans="220:222" x14ac:dyDescent="0.3">
      <c r="HL20392" s="341"/>
      <c r="HM20392" s="341"/>
      <c r="HN20392" s="341"/>
    </row>
    <row r="20393" spans="220:222" x14ac:dyDescent="0.3">
      <c r="HL20393" s="341"/>
      <c r="HM20393" s="341"/>
      <c r="HN20393" s="341"/>
    </row>
    <row r="20394" spans="220:222" x14ac:dyDescent="0.3">
      <c r="HL20394" s="341"/>
      <c r="HM20394" s="341"/>
      <c r="HN20394" s="341"/>
    </row>
    <row r="20395" spans="220:222" x14ac:dyDescent="0.3">
      <c r="HL20395" s="341"/>
      <c r="HM20395" s="341"/>
      <c r="HN20395" s="341"/>
    </row>
    <row r="20396" spans="220:222" x14ac:dyDescent="0.3">
      <c r="HL20396" s="341"/>
      <c r="HM20396" s="341"/>
      <c r="HN20396" s="341"/>
    </row>
    <row r="20397" spans="220:222" x14ac:dyDescent="0.3">
      <c r="HL20397" s="341"/>
      <c r="HM20397" s="341"/>
      <c r="HN20397" s="341"/>
    </row>
    <row r="20398" spans="220:222" x14ac:dyDescent="0.3">
      <c r="HL20398" s="341"/>
      <c r="HM20398" s="341"/>
      <c r="HN20398" s="341"/>
    </row>
    <row r="20399" spans="220:222" x14ac:dyDescent="0.3">
      <c r="HL20399" s="341"/>
      <c r="HM20399" s="341"/>
      <c r="HN20399" s="341"/>
    </row>
    <row r="20400" spans="220:222" x14ac:dyDescent="0.3">
      <c r="HL20400" s="341"/>
      <c r="HM20400" s="341"/>
      <c r="HN20400" s="341"/>
    </row>
    <row r="20401" spans="220:222" x14ac:dyDescent="0.3">
      <c r="HL20401" s="341"/>
      <c r="HM20401" s="341"/>
      <c r="HN20401" s="341"/>
    </row>
    <row r="20402" spans="220:222" x14ac:dyDescent="0.3">
      <c r="HL20402" s="341"/>
      <c r="HM20402" s="341"/>
      <c r="HN20402" s="341"/>
    </row>
    <row r="20403" spans="220:222" x14ac:dyDescent="0.3">
      <c r="HL20403" s="341"/>
      <c r="HM20403" s="341"/>
      <c r="HN20403" s="341"/>
    </row>
    <row r="20404" spans="220:222" x14ac:dyDescent="0.3">
      <c r="HL20404" s="341"/>
      <c r="HM20404" s="341"/>
      <c r="HN20404" s="341"/>
    </row>
    <row r="20405" spans="220:222" x14ac:dyDescent="0.3">
      <c r="HL20405" s="341"/>
      <c r="HM20405" s="341"/>
      <c r="HN20405" s="341"/>
    </row>
    <row r="20406" spans="220:222" x14ac:dyDescent="0.3">
      <c r="HL20406" s="341"/>
      <c r="HM20406" s="341"/>
      <c r="HN20406" s="341"/>
    </row>
    <row r="20407" spans="220:222" x14ac:dyDescent="0.3">
      <c r="HL20407" s="341"/>
      <c r="HM20407" s="341"/>
      <c r="HN20407" s="341"/>
    </row>
    <row r="20408" spans="220:222" x14ac:dyDescent="0.3">
      <c r="HL20408" s="341"/>
      <c r="HM20408" s="341"/>
      <c r="HN20408" s="341"/>
    </row>
    <row r="20409" spans="220:222" x14ac:dyDescent="0.3">
      <c r="HL20409" s="341"/>
      <c r="HM20409" s="341"/>
      <c r="HN20409" s="341"/>
    </row>
    <row r="20410" spans="220:222" x14ac:dyDescent="0.3">
      <c r="HL20410" s="341"/>
      <c r="HM20410" s="341"/>
      <c r="HN20410" s="341"/>
    </row>
    <row r="20411" spans="220:222" x14ac:dyDescent="0.3">
      <c r="HL20411" s="341"/>
      <c r="HM20411" s="341"/>
      <c r="HN20411" s="341"/>
    </row>
    <row r="20412" spans="220:222" x14ac:dyDescent="0.3">
      <c r="HL20412" s="341"/>
      <c r="HM20412" s="341"/>
      <c r="HN20412" s="341"/>
    </row>
    <row r="20413" spans="220:222" x14ac:dyDescent="0.3">
      <c r="HL20413" s="341"/>
      <c r="HM20413" s="341"/>
      <c r="HN20413" s="341"/>
    </row>
    <row r="20414" spans="220:222" x14ac:dyDescent="0.3">
      <c r="HL20414" s="341"/>
      <c r="HM20414" s="341"/>
      <c r="HN20414" s="341"/>
    </row>
    <row r="20415" spans="220:222" x14ac:dyDescent="0.3">
      <c r="HL20415" s="341"/>
      <c r="HM20415" s="341"/>
      <c r="HN20415" s="341"/>
    </row>
    <row r="20416" spans="220:222" x14ac:dyDescent="0.3">
      <c r="HL20416" s="341"/>
      <c r="HM20416" s="341"/>
      <c r="HN20416" s="341"/>
    </row>
    <row r="20417" spans="220:222" x14ac:dyDescent="0.3">
      <c r="HL20417" s="341"/>
      <c r="HM20417" s="341"/>
      <c r="HN20417" s="341"/>
    </row>
    <row r="20418" spans="220:222" x14ac:dyDescent="0.3">
      <c r="HL20418" s="341"/>
      <c r="HM20418" s="341"/>
      <c r="HN20418" s="341"/>
    </row>
    <row r="20419" spans="220:222" x14ac:dyDescent="0.3">
      <c r="HL20419" s="341"/>
      <c r="HM20419" s="341"/>
      <c r="HN20419" s="341"/>
    </row>
    <row r="20420" spans="220:222" x14ac:dyDescent="0.3">
      <c r="HL20420" s="341"/>
      <c r="HM20420" s="341"/>
      <c r="HN20420" s="341"/>
    </row>
    <row r="20421" spans="220:222" x14ac:dyDescent="0.3">
      <c r="HL20421" s="341"/>
      <c r="HM20421" s="341"/>
      <c r="HN20421" s="341"/>
    </row>
    <row r="20422" spans="220:222" x14ac:dyDescent="0.3">
      <c r="HL20422" s="341"/>
      <c r="HM20422" s="341"/>
      <c r="HN20422" s="341"/>
    </row>
    <row r="20423" spans="220:222" x14ac:dyDescent="0.3">
      <c r="HL20423" s="341"/>
      <c r="HM20423" s="341"/>
      <c r="HN20423" s="341"/>
    </row>
    <row r="20424" spans="220:222" x14ac:dyDescent="0.3">
      <c r="HL20424" s="341"/>
      <c r="HM20424" s="341"/>
      <c r="HN20424" s="341"/>
    </row>
    <row r="20425" spans="220:222" x14ac:dyDescent="0.3">
      <c r="HL20425" s="341"/>
      <c r="HM20425" s="341"/>
      <c r="HN20425" s="341"/>
    </row>
    <row r="20426" spans="220:222" x14ac:dyDescent="0.3">
      <c r="HL20426" s="341"/>
      <c r="HM20426" s="341"/>
      <c r="HN20426" s="341"/>
    </row>
    <row r="20427" spans="220:222" x14ac:dyDescent="0.3">
      <c r="HL20427" s="341"/>
      <c r="HM20427" s="341"/>
      <c r="HN20427" s="341"/>
    </row>
    <row r="20428" spans="220:222" x14ac:dyDescent="0.3">
      <c r="HL20428" s="341"/>
      <c r="HM20428" s="341"/>
      <c r="HN20428" s="341"/>
    </row>
    <row r="20429" spans="220:222" x14ac:dyDescent="0.3">
      <c r="HL20429" s="341"/>
      <c r="HM20429" s="341"/>
      <c r="HN20429" s="341"/>
    </row>
    <row r="20430" spans="220:222" x14ac:dyDescent="0.3">
      <c r="HL20430" s="341"/>
      <c r="HM20430" s="341"/>
      <c r="HN20430" s="341"/>
    </row>
    <row r="20431" spans="220:222" x14ac:dyDescent="0.3">
      <c r="HL20431" s="341"/>
      <c r="HM20431" s="341"/>
      <c r="HN20431" s="341"/>
    </row>
    <row r="20432" spans="220:222" x14ac:dyDescent="0.3">
      <c r="HL20432" s="341"/>
      <c r="HM20432" s="341"/>
      <c r="HN20432" s="341"/>
    </row>
    <row r="20433" spans="220:222" x14ac:dyDescent="0.3">
      <c r="HL20433" s="341"/>
      <c r="HM20433" s="341"/>
      <c r="HN20433" s="341"/>
    </row>
    <row r="20434" spans="220:222" x14ac:dyDescent="0.3">
      <c r="HL20434" s="341"/>
      <c r="HM20434" s="341"/>
      <c r="HN20434" s="341"/>
    </row>
    <row r="20435" spans="220:222" x14ac:dyDescent="0.3">
      <c r="HL20435" s="341"/>
      <c r="HM20435" s="341"/>
      <c r="HN20435" s="341"/>
    </row>
    <row r="20436" spans="220:222" x14ac:dyDescent="0.3">
      <c r="HL20436" s="341"/>
      <c r="HM20436" s="341"/>
      <c r="HN20436" s="341"/>
    </row>
    <row r="20437" spans="220:222" x14ac:dyDescent="0.3">
      <c r="HL20437" s="341"/>
      <c r="HM20437" s="341"/>
      <c r="HN20437" s="341"/>
    </row>
    <row r="20438" spans="220:222" x14ac:dyDescent="0.3">
      <c r="HL20438" s="341"/>
      <c r="HM20438" s="341"/>
      <c r="HN20438" s="341"/>
    </row>
    <row r="20439" spans="220:222" x14ac:dyDescent="0.3">
      <c r="HL20439" s="341"/>
      <c r="HM20439" s="341"/>
      <c r="HN20439" s="341"/>
    </row>
    <row r="20440" spans="220:222" x14ac:dyDescent="0.3">
      <c r="HL20440" s="341"/>
      <c r="HM20440" s="341"/>
      <c r="HN20440" s="341"/>
    </row>
    <row r="20441" spans="220:222" x14ac:dyDescent="0.3">
      <c r="HL20441" s="341"/>
      <c r="HM20441" s="341"/>
      <c r="HN20441" s="341"/>
    </row>
    <row r="20442" spans="220:222" x14ac:dyDescent="0.3">
      <c r="HL20442" s="341"/>
      <c r="HM20442" s="341"/>
      <c r="HN20442" s="341"/>
    </row>
    <row r="20443" spans="220:222" x14ac:dyDescent="0.3">
      <c r="HL20443" s="341"/>
      <c r="HM20443" s="341"/>
      <c r="HN20443" s="341"/>
    </row>
    <row r="20444" spans="220:222" x14ac:dyDescent="0.3">
      <c r="HL20444" s="341"/>
      <c r="HM20444" s="341"/>
      <c r="HN20444" s="341"/>
    </row>
    <row r="20445" spans="220:222" x14ac:dyDescent="0.3">
      <c r="HL20445" s="341"/>
      <c r="HM20445" s="341"/>
      <c r="HN20445" s="341"/>
    </row>
    <row r="20446" spans="220:222" x14ac:dyDescent="0.3">
      <c r="HL20446" s="341"/>
      <c r="HM20446" s="341"/>
      <c r="HN20446" s="341"/>
    </row>
    <row r="20447" spans="220:222" x14ac:dyDescent="0.3">
      <c r="HL20447" s="341"/>
      <c r="HM20447" s="341"/>
      <c r="HN20447" s="341"/>
    </row>
    <row r="20448" spans="220:222" x14ac:dyDescent="0.3">
      <c r="HL20448" s="341"/>
      <c r="HM20448" s="341"/>
      <c r="HN20448" s="341"/>
    </row>
    <row r="20449" spans="220:222" x14ac:dyDescent="0.3">
      <c r="HL20449" s="341"/>
      <c r="HM20449" s="341"/>
      <c r="HN20449" s="341"/>
    </row>
    <row r="20450" spans="220:222" x14ac:dyDescent="0.3">
      <c r="HL20450" s="341"/>
      <c r="HM20450" s="341"/>
      <c r="HN20450" s="341"/>
    </row>
    <row r="20451" spans="220:222" x14ac:dyDescent="0.3">
      <c r="HL20451" s="341"/>
      <c r="HM20451" s="341"/>
      <c r="HN20451" s="341"/>
    </row>
    <row r="20452" spans="220:222" x14ac:dyDescent="0.3">
      <c r="HL20452" s="341"/>
      <c r="HM20452" s="341"/>
      <c r="HN20452" s="341"/>
    </row>
    <row r="20453" spans="220:222" x14ac:dyDescent="0.3">
      <c r="HL20453" s="341"/>
      <c r="HM20453" s="341"/>
      <c r="HN20453" s="341"/>
    </row>
    <row r="20454" spans="220:222" x14ac:dyDescent="0.3">
      <c r="HL20454" s="341"/>
      <c r="HM20454" s="341"/>
      <c r="HN20454" s="341"/>
    </row>
    <row r="20455" spans="220:222" x14ac:dyDescent="0.3">
      <c r="HL20455" s="341"/>
      <c r="HM20455" s="341"/>
      <c r="HN20455" s="341"/>
    </row>
    <row r="20456" spans="220:222" x14ac:dyDescent="0.3">
      <c r="HL20456" s="341"/>
      <c r="HM20456" s="341"/>
      <c r="HN20456" s="341"/>
    </row>
    <row r="20457" spans="220:222" x14ac:dyDescent="0.3">
      <c r="HL20457" s="341"/>
      <c r="HM20457" s="341"/>
      <c r="HN20457" s="341"/>
    </row>
    <row r="20458" spans="220:222" x14ac:dyDescent="0.3">
      <c r="HL20458" s="341"/>
      <c r="HM20458" s="341"/>
      <c r="HN20458" s="341"/>
    </row>
    <row r="20459" spans="220:222" x14ac:dyDescent="0.3">
      <c r="HL20459" s="341"/>
      <c r="HM20459" s="341"/>
      <c r="HN20459" s="341"/>
    </row>
    <row r="20460" spans="220:222" x14ac:dyDescent="0.3">
      <c r="HL20460" s="341"/>
      <c r="HM20460" s="341"/>
      <c r="HN20460" s="341"/>
    </row>
    <row r="20461" spans="220:222" x14ac:dyDescent="0.3">
      <c r="HL20461" s="341"/>
      <c r="HM20461" s="341"/>
      <c r="HN20461" s="341"/>
    </row>
    <row r="20462" spans="220:222" x14ac:dyDescent="0.3">
      <c r="HL20462" s="341"/>
      <c r="HM20462" s="341"/>
      <c r="HN20462" s="341"/>
    </row>
    <row r="20463" spans="220:222" x14ac:dyDescent="0.3">
      <c r="HL20463" s="341"/>
      <c r="HM20463" s="341"/>
      <c r="HN20463" s="341"/>
    </row>
    <row r="20464" spans="220:222" x14ac:dyDescent="0.3">
      <c r="HL20464" s="341"/>
      <c r="HM20464" s="341"/>
      <c r="HN20464" s="341"/>
    </row>
    <row r="20465" spans="220:222" x14ac:dyDescent="0.3">
      <c r="HL20465" s="341"/>
      <c r="HM20465" s="341"/>
      <c r="HN20465" s="341"/>
    </row>
    <row r="20466" spans="220:222" x14ac:dyDescent="0.3">
      <c r="HL20466" s="341"/>
      <c r="HM20466" s="341"/>
      <c r="HN20466" s="341"/>
    </row>
    <row r="20467" spans="220:222" x14ac:dyDescent="0.3">
      <c r="HL20467" s="341"/>
      <c r="HM20467" s="341"/>
      <c r="HN20467" s="341"/>
    </row>
    <row r="20468" spans="220:222" x14ac:dyDescent="0.3">
      <c r="HL20468" s="341"/>
      <c r="HM20468" s="341"/>
      <c r="HN20468" s="341"/>
    </row>
    <row r="20469" spans="220:222" x14ac:dyDescent="0.3">
      <c r="HL20469" s="341"/>
      <c r="HM20469" s="341"/>
      <c r="HN20469" s="341"/>
    </row>
    <row r="20470" spans="220:222" x14ac:dyDescent="0.3">
      <c r="HL20470" s="341"/>
      <c r="HM20470" s="341"/>
      <c r="HN20470" s="341"/>
    </row>
    <row r="20471" spans="220:222" x14ac:dyDescent="0.3">
      <c r="HL20471" s="341"/>
      <c r="HM20471" s="341"/>
      <c r="HN20471" s="341"/>
    </row>
    <row r="20472" spans="220:222" x14ac:dyDescent="0.3">
      <c r="HL20472" s="341"/>
      <c r="HM20472" s="341"/>
      <c r="HN20472" s="341"/>
    </row>
    <row r="20473" spans="220:222" x14ac:dyDescent="0.3">
      <c r="HL20473" s="341"/>
      <c r="HM20473" s="341"/>
      <c r="HN20473" s="341"/>
    </row>
    <row r="20474" spans="220:222" x14ac:dyDescent="0.3">
      <c r="HL20474" s="341"/>
      <c r="HM20474" s="341"/>
      <c r="HN20474" s="341"/>
    </row>
    <row r="20475" spans="220:222" x14ac:dyDescent="0.3">
      <c r="HL20475" s="341"/>
      <c r="HM20475" s="341"/>
      <c r="HN20475" s="341"/>
    </row>
    <row r="20476" spans="220:222" x14ac:dyDescent="0.3">
      <c r="HL20476" s="341"/>
      <c r="HM20476" s="341"/>
      <c r="HN20476" s="341"/>
    </row>
    <row r="20477" spans="220:222" x14ac:dyDescent="0.3">
      <c r="HL20477" s="341"/>
      <c r="HM20477" s="341"/>
      <c r="HN20477" s="341"/>
    </row>
    <row r="20478" spans="220:222" x14ac:dyDescent="0.3">
      <c r="HL20478" s="341"/>
      <c r="HM20478" s="341"/>
      <c r="HN20478" s="341"/>
    </row>
    <row r="20479" spans="220:222" x14ac:dyDescent="0.3">
      <c r="HL20479" s="341"/>
      <c r="HM20479" s="341"/>
      <c r="HN20479" s="341"/>
    </row>
    <row r="20480" spans="220:222" x14ac:dyDescent="0.3">
      <c r="HL20480" s="341"/>
      <c r="HM20480" s="341"/>
      <c r="HN20480" s="341"/>
    </row>
    <row r="20481" spans="220:222" x14ac:dyDescent="0.3">
      <c r="HL20481" s="341"/>
      <c r="HM20481" s="341"/>
      <c r="HN20481" s="341"/>
    </row>
    <row r="20482" spans="220:222" x14ac:dyDescent="0.3">
      <c r="HL20482" s="341"/>
      <c r="HM20482" s="341"/>
      <c r="HN20482" s="341"/>
    </row>
    <row r="20483" spans="220:222" x14ac:dyDescent="0.3">
      <c r="HL20483" s="341"/>
      <c r="HM20483" s="341"/>
      <c r="HN20483" s="341"/>
    </row>
    <row r="20484" spans="220:222" x14ac:dyDescent="0.3">
      <c r="HL20484" s="341"/>
      <c r="HM20484" s="341"/>
      <c r="HN20484" s="341"/>
    </row>
    <row r="20485" spans="220:222" x14ac:dyDescent="0.3">
      <c r="HL20485" s="341"/>
      <c r="HM20485" s="341"/>
      <c r="HN20485" s="341"/>
    </row>
    <row r="20486" spans="220:222" x14ac:dyDescent="0.3">
      <c r="HL20486" s="341"/>
      <c r="HM20486" s="341"/>
      <c r="HN20486" s="341"/>
    </row>
    <row r="20487" spans="220:222" x14ac:dyDescent="0.3">
      <c r="HL20487" s="341"/>
      <c r="HM20487" s="341"/>
      <c r="HN20487" s="341"/>
    </row>
    <row r="20488" spans="220:222" x14ac:dyDescent="0.3">
      <c r="HL20488" s="341"/>
      <c r="HM20488" s="341"/>
      <c r="HN20488" s="341"/>
    </row>
    <row r="20489" spans="220:222" x14ac:dyDescent="0.3">
      <c r="HL20489" s="341"/>
      <c r="HM20489" s="341"/>
      <c r="HN20489" s="341"/>
    </row>
    <row r="20490" spans="220:222" x14ac:dyDescent="0.3">
      <c r="HL20490" s="341"/>
      <c r="HM20490" s="341"/>
      <c r="HN20490" s="341"/>
    </row>
    <row r="20491" spans="220:222" x14ac:dyDescent="0.3">
      <c r="HL20491" s="341"/>
      <c r="HM20491" s="341"/>
      <c r="HN20491" s="341"/>
    </row>
    <row r="20492" spans="220:222" x14ac:dyDescent="0.3">
      <c r="HL20492" s="341"/>
      <c r="HM20492" s="341"/>
      <c r="HN20492" s="341"/>
    </row>
    <row r="20493" spans="220:222" x14ac:dyDescent="0.3">
      <c r="HL20493" s="341"/>
      <c r="HM20493" s="341"/>
      <c r="HN20493" s="341"/>
    </row>
    <row r="20494" spans="220:222" x14ac:dyDescent="0.3">
      <c r="HL20494" s="341"/>
      <c r="HM20494" s="341"/>
      <c r="HN20494" s="341"/>
    </row>
    <row r="20495" spans="220:222" x14ac:dyDescent="0.3">
      <c r="HL20495" s="341"/>
      <c r="HM20495" s="341"/>
      <c r="HN20495" s="341"/>
    </row>
    <row r="20496" spans="220:222" x14ac:dyDescent="0.3">
      <c r="HL20496" s="341"/>
      <c r="HM20496" s="341"/>
      <c r="HN20496" s="341"/>
    </row>
    <row r="20497" spans="220:222" x14ac:dyDescent="0.3">
      <c r="HL20497" s="341"/>
      <c r="HM20497" s="341"/>
      <c r="HN20497" s="341"/>
    </row>
    <row r="20498" spans="220:222" x14ac:dyDescent="0.3">
      <c r="HL20498" s="341"/>
      <c r="HM20498" s="341"/>
      <c r="HN20498" s="341"/>
    </row>
    <row r="20499" spans="220:222" x14ac:dyDescent="0.3">
      <c r="HL20499" s="341"/>
      <c r="HM20499" s="341"/>
      <c r="HN20499" s="341"/>
    </row>
    <row r="20500" spans="220:222" x14ac:dyDescent="0.3">
      <c r="HL20500" s="341"/>
      <c r="HM20500" s="341"/>
      <c r="HN20500" s="341"/>
    </row>
    <row r="20501" spans="220:222" x14ac:dyDescent="0.3">
      <c r="HL20501" s="341"/>
      <c r="HM20501" s="341"/>
      <c r="HN20501" s="341"/>
    </row>
    <row r="20502" spans="220:222" x14ac:dyDescent="0.3">
      <c r="HL20502" s="341"/>
      <c r="HM20502" s="341"/>
      <c r="HN20502" s="341"/>
    </row>
    <row r="20503" spans="220:222" x14ac:dyDescent="0.3">
      <c r="HL20503" s="341"/>
      <c r="HM20503" s="341"/>
      <c r="HN20503" s="341"/>
    </row>
    <row r="20504" spans="220:222" x14ac:dyDescent="0.3">
      <c r="HL20504" s="341"/>
      <c r="HM20504" s="341"/>
      <c r="HN20504" s="341"/>
    </row>
    <row r="20505" spans="220:222" x14ac:dyDescent="0.3">
      <c r="HL20505" s="341"/>
      <c r="HM20505" s="341"/>
      <c r="HN20505" s="341"/>
    </row>
    <row r="20506" spans="220:222" x14ac:dyDescent="0.3">
      <c r="HL20506" s="341"/>
      <c r="HM20506" s="341"/>
      <c r="HN20506" s="341"/>
    </row>
    <row r="20507" spans="220:222" x14ac:dyDescent="0.3">
      <c r="HL20507" s="341"/>
      <c r="HM20507" s="341"/>
      <c r="HN20507" s="341"/>
    </row>
    <row r="20508" spans="220:222" x14ac:dyDescent="0.3">
      <c r="HL20508" s="341"/>
      <c r="HM20508" s="341"/>
      <c r="HN20508" s="341"/>
    </row>
    <row r="20509" spans="220:222" x14ac:dyDescent="0.3">
      <c r="HL20509" s="341"/>
      <c r="HM20509" s="341"/>
      <c r="HN20509" s="341"/>
    </row>
    <row r="20510" spans="220:222" x14ac:dyDescent="0.3">
      <c r="HL20510" s="341"/>
      <c r="HM20510" s="341"/>
      <c r="HN20510" s="341"/>
    </row>
    <row r="20511" spans="220:222" x14ac:dyDescent="0.3">
      <c r="HL20511" s="341"/>
      <c r="HM20511" s="341"/>
      <c r="HN20511" s="341"/>
    </row>
    <row r="20512" spans="220:222" x14ac:dyDescent="0.3">
      <c r="HL20512" s="341"/>
      <c r="HM20512" s="341"/>
      <c r="HN20512" s="341"/>
    </row>
    <row r="20513" spans="220:222" x14ac:dyDescent="0.3">
      <c r="HL20513" s="341"/>
      <c r="HM20513" s="341"/>
      <c r="HN20513" s="341"/>
    </row>
    <row r="20514" spans="220:222" x14ac:dyDescent="0.3">
      <c r="HL20514" s="341"/>
      <c r="HM20514" s="341"/>
      <c r="HN20514" s="341"/>
    </row>
    <row r="20515" spans="220:222" x14ac:dyDescent="0.3">
      <c r="HL20515" s="341"/>
      <c r="HM20515" s="341"/>
      <c r="HN20515" s="341"/>
    </row>
    <row r="20516" spans="220:222" x14ac:dyDescent="0.3">
      <c r="HL20516" s="341"/>
      <c r="HM20516" s="341"/>
      <c r="HN20516" s="341"/>
    </row>
    <row r="20517" spans="220:222" x14ac:dyDescent="0.3">
      <c r="HL20517" s="341"/>
      <c r="HM20517" s="341"/>
      <c r="HN20517" s="341"/>
    </row>
    <row r="20518" spans="220:222" x14ac:dyDescent="0.3">
      <c r="HL20518" s="341"/>
      <c r="HM20518" s="341"/>
      <c r="HN20518" s="341"/>
    </row>
    <row r="20519" spans="220:222" x14ac:dyDescent="0.3">
      <c r="HL20519" s="341"/>
      <c r="HM20519" s="341"/>
      <c r="HN20519" s="341"/>
    </row>
    <row r="20520" spans="220:222" x14ac:dyDescent="0.3">
      <c r="HL20520" s="341"/>
      <c r="HM20520" s="341"/>
      <c r="HN20520" s="341"/>
    </row>
    <row r="20521" spans="220:222" x14ac:dyDescent="0.3">
      <c r="HL20521" s="341"/>
      <c r="HM20521" s="341"/>
      <c r="HN20521" s="341"/>
    </row>
    <row r="20522" spans="220:222" x14ac:dyDescent="0.3">
      <c r="HL20522" s="341"/>
      <c r="HM20522" s="341"/>
      <c r="HN20522" s="341"/>
    </row>
    <row r="20523" spans="220:222" x14ac:dyDescent="0.3">
      <c r="HL20523" s="341"/>
      <c r="HM20523" s="341"/>
      <c r="HN20523" s="341"/>
    </row>
    <row r="20524" spans="220:222" x14ac:dyDescent="0.3">
      <c r="HL20524" s="341"/>
      <c r="HM20524" s="341"/>
      <c r="HN20524" s="341"/>
    </row>
    <row r="20525" spans="220:222" x14ac:dyDescent="0.3">
      <c r="HL20525" s="341"/>
      <c r="HM20525" s="341"/>
      <c r="HN20525" s="341"/>
    </row>
    <row r="20526" spans="220:222" x14ac:dyDescent="0.3">
      <c r="HL20526" s="341"/>
      <c r="HM20526" s="341"/>
      <c r="HN20526" s="341"/>
    </row>
    <row r="20527" spans="220:222" x14ac:dyDescent="0.3">
      <c r="HL20527" s="341"/>
      <c r="HM20527" s="341"/>
      <c r="HN20527" s="341"/>
    </row>
    <row r="20528" spans="220:222" x14ac:dyDescent="0.3">
      <c r="HL20528" s="341"/>
      <c r="HM20528" s="341"/>
      <c r="HN20528" s="341"/>
    </row>
    <row r="20529" spans="220:222" x14ac:dyDescent="0.3">
      <c r="HL20529" s="341"/>
      <c r="HM20529" s="341"/>
      <c r="HN20529" s="341"/>
    </row>
    <row r="20530" spans="220:222" x14ac:dyDescent="0.3">
      <c r="HL20530" s="341"/>
      <c r="HM20530" s="341"/>
      <c r="HN20530" s="341"/>
    </row>
    <row r="20531" spans="220:222" x14ac:dyDescent="0.3">
      <c r="HL20531" s="341"/>
      <c r="HM20531" s="341"/>
      <c r="HN20531" s="341"/>
    </row>
    <row r="20532" spans="220:222" x14ac:dyDescent="0.3">
      <c r="HL20532" s="341"/>
      <c r="HM20532" s="341"/>
      <c r="HN20532" s="341"/>
    </row>
    <row r="20533" spans="220:222" x14ac:dyDescent="0.3">
      <c r="HL20533" s="341"/>
      <c r="HM20533" s="341"/>
      <c r="HN20533" s="341"/>
    </row>
    <row r="20534" spans="220:222" x14ac:dyDescent="0.3">
      <c r="HL20534" s="341"/>
      <c r="HM20534" s="341"/>
      <c r="HN20534" s="341"/>
    </row>
    <row r="20535" spans="220:222" x14ac:dyDescent="0.3">
      <c r="HL20535" s="341"/>
      <c r="HM20535" s="341"/>
      <c r="HN20535" s="341"/>
    </row>
    <row r="20536" spans="220:222" x14ac:dyDescent="0.3">
      <c r="HL20536" s="341"/>
      <c r="HM20536" s="341"/>
      <c r="HN20536" s="341"/>
    </row>
    <row r="20537" spans="220:222" x14ac:dyDescent="0.3">
      <c r="HL20537" s="341"/>
      <c r="HM20537" s="341"/>
      <c r="HN20537" s="341"/>
    </row>
    <row r="20538" spans="220:222" x14ac:dyDescent="0.3">
      <c r="HL20538" s="341"/>
      <c r="HM20538" s="341"/>
      <c r="HN20538" s="341"/>
    </row>
    <row r="20539" spans="220:222" x14ac:dyDescent="0.3">
      <c r="HL20539" s="341"/>
      <c r="HM20539" s="341"/>
      <c r="HN20539" s="341"/>
    </row>
    <row r="20540" spans="220:222" x14ac:dyDescent="0.3">
      <c r="HL20540" s="341"/>
      <c r="HM20540" s="341"/>
      <c r="HN20540" s="341"/>
    </row>
    <row r="20541" spans="220:222" x14ac:dyDescent="0.3">
      <c r="HL20541" s="341"/>
      <c r="HM20541" s="341"/>
      <c r="HN20541" s="341"/>
    </row>
    <row r="20542" spans="220:222" x14ac:dyDescent="0.3">
      <c r="HL20542" s="341"/>
      <c r="HM20542" s="341"/>
      <c r="HN20542" s="341"/>
    </row>
    <row r="20543" spans="220:222" x14ac:dyDescent="0.3">
      <c r="HL20543" s="341"/>
      <c r="HM20543" s="341"/>
      <c r="HN20543" s="341"/>
    </row>
    <row r="20544" spans="220:222" x14ac:dyDescent="0.3">
      <c r="HL20544" s="341"/>
      <c r="HM20544" s="341"/>
      <c r="HN20544" s="341"/>
    </row>
    <row r="20545" spans="220:222" x14ac:dyDescent="0.3">
      <c r="HL20545" s="341"/>
      <c r="HM20545" s="341"/>
      <c r="HN20545" s="341"/>
    </row>
    <row r="20546" spans="220:222" x14ac:dyDescent="0.3">
      <c r="HL20546" s="341"/>
      <c r="HM20546" s="341"/>
      <c r="HN20546" s="341"/>
    </row>
    <row r="20547" spans="220:222" x14ac:dyDescent="0.3">
      <c r="HL20547" s="341"/>
      <c r="HM20547" s="341"/>
      <c r="HN20547" s="341"/>
    </row>
    <row r="20548" spans="220:222" x14ac:dyDescent="0.3">
      <c r="HL20548" s="341"/>
      <c r="HM20548" s="341"/>
      <c r="HN20548" s="341"/>
    </row>
    <row r="20549" spans="220:222" x14ac:dyDescent="0.3">
      <c r="HL20549" s="341"/>
      <c r="HM20549" s="341"/>
      <c r="HN20549" s="341"/>
    </row>
  </sheetData>
  <autoFilter ref="A7:HM7" xr:uid="{4FB95AAE-C546-4E03-A937-0EF317CA7202}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8AEE6-39BF-4AE6-882F-B0DD44202A00}">
  <dimension ref="A1:G80"/>
  <sheetViews>
    <sheetView zoomScaleNormal="100" workbookViewId="0">
      <pane ySplit="1" topLeftCell="A2" activePane="bottomLeft" state="frozen"/>
      <selection pane="bottomLeft"/>
    </sheetView>
  </sheetViews>
  <sheetFormatPr defaultRowHeight="14.4" x14ac:dyDescent="0.3"/>
  <cols>
    <col min="1" max="1" bestFit="true" customWidth="true" width="31.5546875"/>
    <col min="2" max="2" customWidth="true" width="8.6640625"/>
    <col min="3" max="3" bestFit="true" customWidth="true" width="16.33203125"/>
    <col min="4" max="5" style="468" width="9.109375"/>
    <col min="6" max="6" bestFit="true" customWidth="true" width="32.6640625"/>
    <col min="7" max="7" bestFit="true" customWidth="true" width="11.109375"/>
  </cols>
  <sheetData>
    <row r="1" spans="1:7" x14ac:dyDescent="0.3">
      <c r="A1" s="1" t="s">
        <v>838</v>
      </c>
      <c r="B1" s="1" t="s">
        <v>841</v>
      </c>
      <c r="C1" s="1" t="s">
        <v>836</v>
      </c>
      <c r="D1" s="469" t="s">
        <v>679</v>
      </c>
      <c r="E1" s="469" t="s">
        <v>678</v>
      </c>
      <c r="F1" s="1" t="s">
        <v>698</v>
      </c>
      <c r="G1" s="1" t="s">
        <v>837</v>
      </c>
    </row>
    <row r="2" spans="1:7" x14ac:dyDescent="0.3">
      <c r="A2" s="462" t="s">
        <v>582</v>
      </c>
      <c r="B2" s="462"/>
      <c r="C2" t="s" s="0">
        <v>680</v>
      </c>
      <c r="D2" s="468">
        <v>1</v>
      </c>
      <c r="E2" s="468" t="s">
        <v>677</v>
      </c>
      <c r="F2" t="s" s="0">
        <v>343</v>
      </c>
      <c r="G2" t="s" s="0">
        <v>728</v>
      </c>
    </row>
    <row r="3" spans="1:7" x14ac:dyDescent="0.3">
      <c r="A3" s="462" t="s">
        <v>583</v>
      </c>
      <c r="B3" s="462"/>
      <c r="C3" t="s" s="0">
        <v>680</v>
      </c>
      <c r="D3" s="468">
        <v>1</v>
      </c>
      <c r="E3" s="468" t="s">
        <v>681</v>
      </c>
      <c r="F3" t="s" s="0">
        <v>344</v>
      </c>
      <c r="G3" t="s" s="0">
        <v>728</v>
      </c>
    </row>
    <row r="4" spans="1:7" x14ac:dyDescent="0.3">
      <c r="A4" s="463" t="s">
        <v>584</v>
      </c>
      <c r="B4" s="463"/>
      <c r="C4" t="s" s="0">
        <v>680</v>
      </c>
      <c r="D4" s="468">
        <v>1</v>
      </c>
      <c r="E4" s="468" t="s">
        <v>683</v>
      </c>
      <c r="F4" s="470" t="s">
        <v>682</v>
      </c>
      <c r="G4" t="s" s="0">
        <v>728</v>
      </c>
    </row>
    <row r="5" spans="1:7" x14ac:dyDescent="0.3">
      <c r="A5" s="463" t="s">
        <v>585</v>
      </c>
      <c r="B5" s="463"/>
      <c r="C5" t="s" s="0">
        <v>680</v>
      </c>
      <c r="D5" s="468">
        <v>1</v>
      </c>
      <c r="E5" s="468" t="s">
        <v>685</v>
      </c>
      <c r="F5" s="470" t="s">
        <v>23</v>
      </c>
      <c r="G5" t="s" s="0">
        <v>728</v>
      </c>
    </row>
    <row r="6" spans="1:7" x14ac:dyDescent="0.3">
      <c r="A6" s="463" t="s">
        <v>586</v>
      </c>
      <c r="B6" s="463"/>
      <c r="C6" t="s" s="0">
        <v>680</v>
      </c>
      <c r="D6" s="477" t="s">
        <v>840</v>
      </c>
      <c r="E6" s="477" t="s">
        <v>840</v>
      </c>
      <c r="F6" s="471" t="s">
        <v>0</v>
      </c>
      <c r="G6" t="s" s="0">
        <v>728</v>
      </c>
    </row>
    <row r="7" spans="1:7" x14ac:dyDescent="0.3">
      <c r="A7" s="463" t="s">
        <v>587</v>
      </c>
      <c r="B7" s="463"/>
      <c r="C7" t="s" s="0">
        <v>680</v>
      </c>
      <c r="D7" s="468">
        <v>5</v>
      </c>
      <c r="E7" s="468" t="s">
        <v>685</v>
      </c>
      <c r="F7" s="470" t="s">
        <v>1</v>
      </c>
      <c r="G7" t="s" s="0">
        <v>728</v>
      </c>
    </row>
    <row r="8" spans="1:7" x14ac:dyDescent="0.3">
      <c r="A8" s="463" t="s">
        <v>588</v>
      </c>
      <c r="B8" s="463"/>
      <c r="C8" t="s" s="0">
        <v>680</v>
      </c>
      <c r="D8" s="468">
        <v>6</v>
      </c>
      <c r="E8" s="468" t="s">
        <v>685</v>
      </c>
      <c r="F8" s="470" t="s">
        <v>2</v>
      </c>
      <c r="G8" t="s" s="0">
        <v>728</v>
      </c>
    </row>
    <row r="9" spans="1:7" x14ac:dyDescent="0.3">
      <c r="A9" s="463" t="s">
        <v>589</v>
      </c>
      <c r="B9" s="463"/>
      <c r="C9" t="s" s="0">
        <v>680</v>
      </c>
      <c r="D9" s="468">
        <v>7</v>
      </c>
      <c r="E9" s="468" t="s">
        <v>685</v>
      </c>
      <c r="F9" s="470" t="s">
        <v>3</v>
      </c>
      <c r="G9" t="s" s="0">
        <v>728</v>
      </c>
    </row>
    <row r="10" spans="1:7" x14ac:dyDescent="0.3">
      <c r="A10" s="464" t="s">
        <v>590</v>
      </c>
      <c r="B10" s="464"/>
      <c r="C10" t="s" s="0">
        <v>680</v>
      </c>
      <c r="D10" s="468">
        <v>8</v>
      </c>
      <c r="E10" s="468" t="s">
        <v>685</v>
      </c>
      <c r="F10" s="470" t="s">
        <v>4</v>
      </c>
      <c r="G10" t="s" s="0">
        <v>728</v>
      </c>
    </row>
    <row r="11" spans="1:7" x14ac:dyDescent="0.3">
      <c r="A11" s="463" t="s">
        <v>591</v>
      </c>
      <c r="B11" s="463"/>
      <c r="C11" t="s" s="0">
        <v>680</v>
      </c>
      <c r="D11" s="477" t="s">
        <v>840</v>
      </c>
      <c r="E11" s="477" t="s">
        <v>840</v>
      </c>
      <c r="F11" s="470" t="s">
        <v>5</v>
      </c>
      <c r="G11" t="s" s="0">
        <v>728</v>
      </c>
    </row>
    <row r="12" spans="1:7" x14ac:dyDescent="0.3">
      <c r="A12" s="463" t="s">
        <v>592</v>
      </c>
      <c r="B12" s="463"/>
      <c r="C12" t="s" s="0">
        <v>680</v>
      </c>
      <c r="D12" s="477" t="s">
        <v>840</v>
      </c>
      <c r="E12" s="477" t="s">
        <v>840</v>
      </c>
      <c r="F12" s="470" t="s">
        <v>6</v>
      </c>
      <c r="G12" t="s" s="0">
        <v>728</v>
      </c>
    </row>
    <row r="13" spans="1:7" x14ac:dyDescent="0.3">
      <c r="A13" s="463" t="s">
        <v>593</v>
      </c>
      <c r="B13" s="463"/>
      <c r="C13" t="s" s="0">
        <v>680</v>
      </c>
      <c r="D13" s="477" t="s">
        <v>840</v>
      </c>
      <c r="E13" s="477" t="s">
        <v>840</v>
      </c>
      <c r="F13" s="470" t="s">
        <v>7</v>
      </c>
      <c r="G13" t="s" s="0">
        <v>728</v>
      </c>
    </row>
    <row r="14" spans="1:7" x14ac:dyDescent="0.3">
      <c r="A14" s="463" t="s">
        <v>594</v>
      </c>
      <c r="B14" s="463"/>
      <c r="C14" t="s" s="0">
        <v>680</v>
      </c>
      <c r="D14" s="477" t="s">
        <v>840</v>
      </c>
      <c r="E14" s="477" t="s">
        <v>840</v>
      </c>
      <c r="F14" s="470" t="s">
        <v>8</v>
      </c>
      <c r="G14" t="s" s="0">
        <v>728</v>
      </c>
    </row>
    <row r="15" spans="1:7" x14ac:dyDescent="0.3">
      <c r="A15" s="462" t="s">
        <v>595</v>
      </c>
      <c r="B15" s="462"/>
      <c r="C15" t="s" s="0">
        <v>680</v>
      </c>
      <c r="D15" s="468">
        <v>32</v>
      </c>
      <c r="E15" s="468" t="s">
        <v>683</v>
      </c>
      <c r="F15" t="s" s="0">
        <v>690</v>
      </c>
      <c r="G15" t="s" s="0">
        <v>728</v>
      </c>
    </row>
    <row r="16" spans="1:7" x14ac:dyDescent="0.3">
      <c r="A16" s="462" t="s">
        <v>596</v>
      </c>
      <c r="B16" s="462"/>
      <c r="C16" t="s" s="0">
        <v>680</v>
      </c>
      <c r="D16" s="468">
        <v>32</v>
      </c>
      <c r="E16" s="468" t="s">
        <v>684</v>
      </c>
      <c r="F16" s="470" t="s">
        <v>689</v>
      </c>
      <c r="G16" t="s" s="0">
        <v>728</v>
      </c>
    </row>
    <row r="17" spans="1:7" x14ac:dyDescent="0.3">
      <c r="A17" s="462" t="s">
        <v>597</v>
      </c>
      <c r="B17" s="462"/>
      <c r="C17" t="s" s="0">
        <v>680</v>
      </c>
      <c r="D17" s="468">
        <v>31</v>
      </c>
      <c r="E17" s="468" t="s">
        <v>683</v>
      </c>
      <c r="F17" s="470" t="s">
        <v>345</v>
      </c>
      <c r="G17" t="s" s="0">
        <v>728</v>
      </c>
    </row>
    <row r="18" spans="1:7" x14ac:dyDescent="0.3">
      <c r="A18" s="462" t="s">
        <v>598</v>
      </c>
      <c r="B18" s="462"/>
      <c r="C18" t="s" s="0">
        <v>680</v>
      </c>
      <c r="D18" s="468">
        <v>3</v>
      </c>
      <c r="E18" s="468" t="s">
        <v>691</v>
      </c>
      <c r="F18" s="470" t="s">
        <v>346</v>
      </c>
      <c r="G18" t="s" s="0">
        <v>728</v>
      </c>
    </row>
    <row r="19" spans="1:7" x14ac:dyDescent="0.3">
      <c r="A19" s="462" t="s">
        <v>599</v>
      </c>
      <c r="B19" s="462"/>
      <c r="C19" t="s" s="0">
        <v>680</v>
      </c>
      <c r="D19" s="468">
        <v>31</v>
      </c>
      <c r="E19" s="468" t="s">
        <v>688</v>
      </c>
      <c r="F19" s="470" t="s">
        <v>347</v>
      </c>
      <c r="G19" t="s" s="0">
        <v>728</v>
      </c>
    </row>
    <row r="20" spans="1:7" x14ac:dyDescent="0.3">
      <c r="A20" s="462" t="s">
        <v>600</v>
      </c>
      <c r="B20" s="462"/>
      <c r="C20" t="s" s="0">
        <v>680</v>
      </c>
      <c r="D20" s="468">
        <v>32</v>
      </c>
      <c r="E20" s="468" t="s">
        <v>688</v>
      </c>
      <c r="F20" s="470" t="s">
        <v>348</v>
      </c>
      <c r="G20" t="s" s="0">
        <v>728</v>
      </c>
    </row>
    <row r="21" spans="1:7" x14ac:dyDescent="0.3">
      <c r="A21" s="462" t="s">
        <v>601</v>
      </c>
      <c r="B21" s="462"/>
      <c r="C21" t="s" s="0">
        <v>680</v>
      </c>
      <c r="D21" s="468">
        <v>33</v>
      </c>
      <c r="E21" s="468" t="s">
        <v>688</v>
      </c>
      <c r="F21" s="470" t="s">
        <v>349</v>
      </c>
      <c r="G21" t="s" s="0">
        <v>728</v>
      </c>
    </row>
    <row r="22" spans="1:7" x14ac:dyDescent="0.3">
      <c r="A22" s="462" t="s">
        <v>602</v>
      </c>
      <c r="B22" s="462"/>
      <c r="C22" t="s" s="0">
        <v>680</v>
      </c>
      <c r="D22" s="468">
        <v>31</v>
      </c>
      <c r="E22" s="468" t="s">
        <v>677</v>
      </c>
      <c r="F22" s="470" t="s">
        <v>350</v>
      </c>
      <c r="G22" t="s" s="0">
        <v>728</v>
      </c>
    </row>
    <row r="23" spans="1:7" x14ac:dyDescent="0.3">
      <c r="A23" s="462" t="s">
        <v>604</v>
      </c>
      <c r="B23" s="462"/>
      <c r="C23" t="s" s="0">
        <v>680</v>
      </c>
      <c r="D23" s="477" t="s">
        <v>840</v>
      </c>
      <c r="E23" s="477" t="s">
        <v>840</v>
      </c>
      <c r="F23" s="470" t="s">
        <v>603</v>
      </c>
      <c r="G23" t="s" s="0">
        <v>728</v>
      </c>
    </row>
    <row r="24" spans="1:7" x14ac:dyDescent="0.3">
      <c r="A24" s="462" t="s">
        <v>605</v>
      </c>
      <c r="B24" s="462"/>
      <c r="C24" t="s" s="0">
        <v>680</v>
      </c>
      <c r="D24" s="468">
        <v>6</v>
      </c>
      <c r="E24" s="468" t="s">
        <v>677</v>
      </c>
      <c r="F24" s="470" t="s">
        <v>695</v>
      </c>
      <c r="G24" t="s" s="0">
        <v>728</v>
      </c>
    </row>
    <row r="25" spans="1:7" x14ac:dyDescent="0.3">
      <c r="A25" s="462" t="s">
        <v>607</v>
      </c>
      <c r="B25" s="462"/>
      <c r="C25" t="s" s="0">
        <v>680</v>
      </c>
      <c r="D25" s="477" t="s">
        <v>840</v>
      </c>
      <c r="E25" s="477" t="s">
        <v>840</v>
      </c>
      <c r="F25" s="470" t="s">
        <v>606</v>
      </c>
      <c r="G25" t="s" s="0">
        <v>728</v>
      </c>
    </row>
    <row r="26" spans="1:7" x14ac:dyDescent="0.3">
      <c r="A26" s="462" t="s">
        <v>608</v>
      </c>
      <c r="B26" s="462"/>
      <c r="C26" t="s" s="0">
        <v>680</v>
      </c>
      <c r="D26" s="468">
        <v>7</v>
      </c>
      <c r="E26" s="468" t="s">
        <v>677</v>
      </c>
      <c r="F26" s="470" t="s">
        <v>692</v>
      </c>
      <c r="G26" t="s" s="0">
        <v>728</v>
      </c>
    </row>
    <row r="27" spans="1:7" x14ac:dyDescent="0.3">
      <c r="A27" s="462" t="s">
        <v>609</v>
      </c>
      <c r="B27" s="462"/>
      <c r="C27" t="s" s="0">
        <v>680</v>
      </c>
      <c r="D27" s="468">
        <v>8</v>
      </c>
      <c r="E27" s="468" t="s">
        <v>677</v>
      </c>
      <c r="F27" s="470" t="s">
        <v>693</v>
      </c>
      <c r="G27" t="s" s="0">
        <v>728</v>
      </c>
    </row>
    <row r="28" spans="1:7" x14ac:dyDescent="0.3">
      <c r="A28" s="462" t="s">
        <v>611</v>
      </c>
      <c r="B28" s="462"/>
      <c r="C28" t="s" s="0">
        <v>680</v>
      </c>
      <c r="D28" s="477" t="s">
        <v>840</v>
      </c>
      <c r="E28" s="477" t="s">
        <v>840</v>
      </c>
      <c r="F28" s="470" t="s">
        <v>610</v>
      </c>
      <c r="G28" t="s" s="0">
        <v>728</v>
      </c>
    </row>
    <row r="29" spans="1:7" x14ac:dyDescent="0.3">
      <c r="A29" s="462" t="s">
        <v>612</v>
      </c>
      <c r="B29" s="462"/>
      <c r="C29" t="s" s="0">
        <v>680</v>
      </c>
      <c r="D29" s="468">
        <v>6</v>
      </c>
      <c r="E29" s="468" t="s">
        <v>687</v>
      </c>
      <c r="F29" s="470" t="s">
        <v>694</v>
      </c>
      <c r="G29" t="s" s="0">
        <v>728</v>
      </c>
    </row>
    <row r="30" spans="1:7" x14ac:dyDescent="0.3">
      <c r="A30" s="462" t="s">
        <v>614</v>
      </c>
      <c r="B30" s="462"/>
      <c r="C30" t="s" s="0">
        <v>680</v>
      </c>
      <c r="D30" s="477" t="s">
        <v>840</v>
      </c>
      <c r="E30" s="477" t="s">
        <v>840</v>
      </c>
      <c r="F30" s="470" t="s">
        <v>613</v>
      </c>
      <c r="G30" t="s" s="0">
        <v>728</v>
      </c>
    </row>
    <row r="31" spans="1:7" x14ac:dyDescent="0.3">
      <c r="A31" s="462" t="s">
        <v>615</v>
      </c>
      <c r="B31" s="462"/>
      <c r="C31" t="s" s="0">
        <v>680</v>
      </c>
      <c r="D31" s="468">
        <v>7</v>
      </c>
      <c r="E31" s="468" t="s">
        <v>687</v>
      </c>
      <c r="F31" s="470" t="s">
        <v>696</v>
      </c>
      <c r="G31" t="s" s="0">
        <v>728</v>
      </c>
    </row>
    <row r="32" spans="1:7" x14ac:dyDescent="0.3">
      <c r="A32" s="462" t="s">
        <v>616</v>
      </c>
      <c r="B32" s="462"/>
      <c r="C32" t="s" s="0">
        <v>680</v>
      </c>
      <c r="D32" s="468">
        <v>8</v>
      </c>
      <c r="E32" s="468" t="s">
        <v>687</v>
      </c>
      <c r="F32" s="470" t="s">
        <v>697</v>
      </c>
      <c r="G32" t="s" s="0">
        <v>728</v>
      </c>
    </row>
    <row r="33" spans="1:7" x14ac:dyDescent="0.3">
      <c r="A33" s="462" t="s">
        <v>618</v>
      </c>
      <c r="B33" s="462"/>
      <c r="C33" t="s" s="0">
        <v>680</v>
      </c>
      <c r="D33" s="468">
        <v>6</v>
      </c>
      <c r="E33" s="468" t="s">
        <v>686</v>
      </c>
      <c r="F33" s="470" t="s">
        <v>617</v>
      </c>
      <c r="G33" t="s" s="0">
        <v>728</v>
      </c>
    </row>
    <row r="34" spans="1:7" x14ac:dyDescent="0.3">
      <c r="A34" s="462" t="s">
        <v>619</v>
      </c>
      <c r="B34" s="462"/>
      <c r="C34" t="s" s="0">
        <v>680</v>
      </c>
      <c r="D34" s="468">
        <v>6</v>
      </c>
      <c r="E34" s="468" t="s">
        <v>684</v>
      </c>
      <c r="F34" s="470" t="s">
        <v>9</v>
      </c>
      <c r="G34" t="s" s="0">
        <v>728</v>
      </c>
    </row>
    <row r="35" spans="1:7" x14ac:dyDescent="0.3">
      <c r="A35" s="462" t="s">
        <v>621</v>
      </c>
      <c r="B35" s="462"/>
      <c r="C35" t="s" s="0">
        <v>680</v>
      </c>
      <c r="D35" s="468">
        <v>7</v>
      </c>
      <c r="E35" s="468" t="s">
        <v>686</v>
      </c>
      <c r="F35" s="470" t="s">
        <v>620</v>
      </c>
      <c r="G35" t="s" s="0">
        <v>728</v>
      </c>
    </row>
    <row r="36" spans="1:7" x14ac:dyDescent="0.3">
      <c r="A36" s="462" t="s">
        <v>622</v>
      </c>
      <c r="B36" s="462"/>
      <c r="C36" t="s" s="0">
        <v>680</v>
      </c>
      <c r="D36" s="468">
        <v>7</v>
      </c>
      <c r="E36" s="468" t="s">
        <v>684</v>
      </c>
      <c r="F36" s="470" t="s">
        <v>222</v>
      </c>
      <c r="G36" t="s" s="0">
        <v>728</v>
      </c>
    </row>
    <row r="37" spans="1:7" x14ac:dyDescent="0.3">
      <c r="A37" s="462" t="s">
        <v>624</v>
      </c>
      <c r="B37" s="462"/>
      <c r="C37" t="s" s="0">
        <v>680</v>
      </c>
      <c r="D37" s="468">
        <v>14</v>
      </c>
      <c r="E37" s="468" t="s">
        <v>677</v>
      </c>
      <c r="F37" s="470" t="s">
        <v>623</v>
      </c>
      <c r="G37" t="s" s="0">
        <v>728</v>
      </c>
    </row>
    <row r="38" spans="1:7" x14ac:dyDescent="0.3">
      <c r="A38" s="462" t="s">
        <v>625</v>
      </c>
      <c r="B38" s="462"/>
      <c r="C38" t="s" s="0">
        <v>680</v>
      </c>
      <c r="D38" s="468">
        <v>14</v>
      </c>
      <c r="E38" s="468" t="s">
        <v>687</v>
      </c>
      <c r="F38" s="470" t="s">
        <v>10</v>
      </c>
      <c r="G38" t="s" s="0">
        <v>728</v>
      </c>
    </row>
    <row r="39" spans="1:7" x14ac:dyDescent="0.3">
      <c r="A39" s="462" t="s">
        <v>567</v>
      </c>
      <c r="B39" s="462"/>
      <c r="C39" t="s" s="0">
        <v>680</v>
      </c>
      <c r="D39" s="468">
        <v>12</v>
      </c>
      <c r="E39" s="468" t="s">
        <v>677</v>
      </c>
      <c r="F39" s="470" t="s">
        <v>12</v>
      </c>
      <c r="G39" t="s" s="0">
        <v>728</v>
      </c>
    </row>
    <row r="40" spans="1:7" x14ac:dyDescent="0.3">
      <c r="A40" s="462" t="s">
        <v>626</v>
      </c>
      <c r="B40" s="462"/>
      <c r="C40" t="s" s="0">
        <v>680</v>
      </c>
      <c r="D40" s="468">
        <v>12</v>
      </c>
      <c r="E40" s="468" t="s">
        <v>687</v>
      </c>
      <c r="F40" s="470" t="s">
        <v>11</v>
      </c>
      <c r="G40" t="s" s="0">
        <v>728</v>
      </c>
    </row>
    <row r="41" spans="1:7" x14ac:dyDescent="0.3">
      <c r="A41" s="462" t="s">
        <v>628</v>
      </c>
      <c r="B41" s="462"/>
      <c r="C41" t="s" s="0">
        <v>680</v>
      </c>
      <c r="D41" s="468">
        <v>13</v>
      </c>
      <c r="E41" s="468" t="s">
        <v>677</v>
      </c>
      <c r="F41" s="470" t="s">
        <v>627</v>
      </c>
      <c r="G41" t="s" s="0">
        <v>728</v>
      </c>
    </row>
    <row r="42" spans="1:7" x14ac:dyDescent="0.3">
      <c r="A42" s="462" t="s">
        <v>629</v>
      </c>
      <c r="B42" s="462"/>
      <c r="C42" t="s" s="0">
        <v>680</v>
      </c>
      <c r="D42" s="468">
        <v>13</v>
      </c>
      <c r="E42" s="468" t="s">
        <v>687</v>
      </c>
      <c r="F42" s="470" t="s">
        <v>13</v>
      </c>
      <c r="G42" t="s" s="0">
        <v>728</v>
      </c>
    </row>
    <row r="43" spans="1:7" x14ac:dyDescent="0.3">
      <c r="A43" s="462" t="s">
        <v>630</v>
      </c>
      <c r="B43" s="462"/>
      <c r="C43" t="s" s="0">
        <v>680</v>
      </c>
      <c r="D43" s="468">
        <v>15</v>
      </c>
      <c r="E43" s="468" t="s">
        <v>677</v>
      </c>
      <c r="F43" s="470" t="s">
        <v>631</v>
      </c>
      <c r="G43" t="s" s="0">
        <v>728</v>
      </c>
    </row>
    <row r="44" spans="1:7" x14ac:dyDescent="0.3">
      <c r="A44" s="462" t="s">
        <v>633</v>
      </c>
      <c r="B44" s="462"/>
      <c r="C44" t="s" s="0">
        <v>680</v>
      </c>
      <c r="D44" s="468">
        <v>28</v>
      </c>
      <c r="E44" s="468" t="s">
        <v>677</v>
      </c>
      <c r="F44" s="470" t="s">
        <v>632</v>
      </c>
      <c r="G44" t="s" s="0">
        <v>728</v>
      </c>
    </row>
    <row r="45" spans="1:7" x14ac:dyDescent="0.3">
      <c r="A45" s="462" t="s">
        <v>634</v>
      </c>
      <c r="B45" s="462"/>
      <c r="C45" t="s" s="0">
        <v>680</v>
      </c>
      <c r="D45" s="476" t="s">
        <v>839</v>
      </c>
      <c r="E45" s="476" t="s">
        <v>839</v>
      </c>
      <c r="F45" s="470" t="s">
        <v>14</v>
      </c>
      <c r="G45" t="s" s="0">
        <v>728</v>
      </c>
    </row>
    <row r="46" spans="1:7" x14ac:dyDescent="0.3">
      <c r="A46" s="462" t="s">
        <v>636</v>
      </c>
      <c r="B46" s="462"/>
      <c r="C46" t="s" s="0">
        <v>680</v>
      </c>
      <c r="D46" s="468">
        <v>12</v>
      </c>
      <c r="E46" s="468" t="s">
        <v>683</v>
      </c>
      <c r="F46" s="470" t="s">
        <v>635</v>
      </c>
      <c r="G46" t="s" s="0">
        <v>728</v>
      </c>
    </row>
    <row r="47" spans="1:7" x14ac:dyDescent="0.3">
      <c r="A47" s="462" t="s">
        <v>637</v>
      </c>
      <c r="B47" s="462"/>
      <c r="C47" t="s" s="0">
        <v>680</v>
      </c>
      <c r="D47" s="468">
        <v>12</v>
      </c>
      <c r="E47" s="468" t="s">
        <v>702</v>
      </c>
      <c r="F47" s="470" t="s">
        <v>15</v>
      </c>
      <c r="G47" t="s" s="0">
        <v>728</v>
      </c>
    </row>
    <row r="48" spans="1:7" x14ac:dyDescent="0.3">
      <c r="A48" s="462" t="s">
        <v>638</v>
      </c>
      <c r="B48" s="462"/>
      <c r="C48" t="s" s="0">
        <v>680</v>
      </c>
      <c r="D48" s="468">
        <v>8</v>
      </c>
      <c r="E48" s="468" t="s">
        <v>684</v>
      </c>
      <c r="F48" t="s" s="0">
        <v>231</v>
      </c>
      <c r="G48" t="s" s="0">
        <v>728</v>
      </c>
    </row>
    <row r="49" spans="1:7" x14ac:dyDescent="0.3">
      <c r="A49" s="462" t="s">
        <v>639</v>
      </c>
      <c r="B49" s="462"/>
      <c r="C49" t="s" s="0">
        <v>680</v>
      </c>
      <c r="D49" s="468">
        <v>9</v>
      </c>
      <c r="E49" s="468" t="s">
        <v>684</v>
      </c>
      <c r="F49" t="s" s="0">
        <v>221</v>
      </c>
      <c r="G49" t="s" s="0">
        <v>728</v>
      </c>
    </row>
    <row r="50" spans="1:7" x14ac:dyDescent="0.3">
      <c r="A50" s="462" t="s">
        <v>640</v>
      </c>
      <c r="B50" s="462"/>
      <c r="C50" t="s" s="0">
        <v>680</v>
      </c>
      <c r="D50" s="468">
        <v>13</v>
      </c>
      <c r="E50" s="468" t="s">
        <v>684</v>
      </c>
      <c r="F50" t="s" s="0">
        <v>101</v>
      </c>
      <c r="G50" t="s" s="0">
        <v>728</v>
      </c>
    </row>
    <row r="51" spans="1:7" x14ac:dyDescent="0.3">
      <c r="A51" s="462" t="s">
        <v>641</v>
      </c>
      <c r="B51" s="462"/>
      <c r="C51" t="s" s="0">
        <v>680</v>
      </c>
      <c r="D51" s="468">
        <v>14</v>
      </c>
      <c r="E51" s="468" t="s">
        <v>684</v>
      </c>
      <c r="F51" t="s" s="0">
        <v>102</v>
      </c>
      <c r="G51" t="s" s="0">
        <v>728</v>
      </c>
    </row>
    <row r="52" spans="1:7" x14ac:dyDescent="0.3">
      <c r="A52" s="462" t="s">
        <v>642</v>
      </c>
      <c r="B52" s="462"/>
      <c r="C52" t="s" s="0">
        <v>680</v>
      </c>
      <c r="D52" s="468">
        <v>15</v>
      </c>
      <c r="E52" s="468" t="s">
        <v>684</v>
      </c>
      <c r="F52" t="s" s="0">
        <v>103</v>
      </c>
      <c r="G52" t="s" s="0">
        <v>728</v>
      </c>
    </row>
    <row r="53" spans="1:7" x14ac:dyDescent="0.3">
      <c r="A53" s="462" t="s">
        <v>643</v>
      </c>
      <c r="B53" s="462"/>
      <c r="C53" t="s" s="0">
        <v>680</v>
      </c>
      <c r="D53" s="468">
        <v>16</v>
      </c>
      <c r="E53" s="468" t="s">
        <v>684</v>
      </c>
      <c r="F53" t="s" s="0">
        <v>104</v>
      </c>
      <c r="G53" t="s" s="0">
        <v>728</v>
      </c>
    </row>
    <row r="54" spans="1:7" x14ac:dyDescent="0.3">
      <c r="A54" s="462" t="s">
        <v>644</v>
      </c>
      <c r="B54" s="462"/>
      <c r="C54" t="s" s="0">
        <v>680</v>
      </c>
      <c r="D54" s="468">
        <v>17</v>
      </c>
      <c r="E54" s="468" t="s">
        <v>684</v>
      </c>
      <c r="F54" t="s" s="0">
        <v>105</v>
      </c>
      <c r="G54" t="s" s="0">
        <v>728</v>
      </c>
    </row>
    <row r="55" spans="1:7" x14ac:dyDescent="0.3">
      <c r="A55" s="462" t="s">
        <v>672</v>
      </c>
      <c r="B55" s="462"/>
      <c r="C55" t="s" s="0">
        <v>680</v>
      </c>
      <c r="D55" s="468">
        <v>10</v>
      </c>
      <c r="E55" s="468" t="s">
        <v>686</v>
      </c>
      <c r="F55" t="s" s="0">
        <v>671</v>
      </c>
      <c r="G55" t="s" s="0">
        <v>728</v>
      </c>
    </row>
    <row r="56" spans="1:7" x14ac:dyDescent="0.3">
      <c r="A56" s="462" t="s">
        <v>645</v>
      </c>
      <c r="B56" s="462"/>
      <c r="C56" t="s" s="0">
        <v>680</v>
      </c>
      <c r="D56" s="468">
        <v>10</v>
      </c>
      <c r="E56" s="468" t="s">
        <v>684</v>
      </c>
      <c r="F56" t="s" s="0">
        <v>229</v>
      </c>
      <c r="G56" t="s" s="0">
        <v>728</v>
      </c>
    </row>
    <row r="57" spans="1:7" x14ac:dyDescent="0.3">
      <c r="A57" s="462" t="s">
        <v>646</v>
      </c>
      <c r="B57" s="462"/>
      <c r="C57" t="s" s="0">
        <v>680</v>
      </c>
      <c r="D57" s="468">
        <v>20</v>
      </c>
      <c r="E57" s="468" t="s">
        <v>686</v>
      </c>
      <c r="F57" s="470" t="s">
        <v>17</v>
      </c>
      <c r="G57" t="s" s="0">
        <v>728</v>
      </c>
    </row>
    <row r="58" spans="1:7" x14ac:dyDescent="0.3">
      <c r="A58" s="462" t="s">
        <v>647</v>
      </c>
      <c r="B58" s="462"/>
      <c r="C58" t="s" s="0">
        <v>680</v>
      </c>
      <c r="D58" s="468">
        <v>20</v>
      </c>
      <c r="E58" s="468" t="s">
        <v>684</v>
      </c>
      <c r="F58" s="470" t="s">
        <v>18</v>
      </c>
      <c r="G58" t="s" s="0">
        <v>728</v>
      </c>
    </row>
    <row r="59" spans="1:7" x14ac:dyDescent="0.3">
      <c r="A59" s="462" t="s">
        <v>573</v>
      </c>
      <c r="B59" s="462"/>
      <c r="C59" t="s" s="0">
        <v>680</v>
      </c>
      <c r="D59" s="468">
        <v>19</v>
      </c>
      <c r="E59" s="468" t="s">
        <v>686</v>
      </c>
      <c r="F59" s="470" t="s">
        <v>19</v>
      </c>
      <c r="G59" t="s" s="0">
        <v>728</v>
      </c>
    </row>
    <row r="60" spans="1:7" x14ac:dyDescent="0.3">
      <c r="A60" s="462" t="s">
        <v>648</v>
      </c>
      <c r="B60" s="462"/>
      <c r="C60" t="s" s="0">
        <v>680</v>
      </c>
      <c r="D60" s="468">
        <v>19</v>
      </c>
      <c r="E60" s="468" t="s">
        <v>684</v>
      </c>
      <c r="F60" s="470" t="s">
        <v>16</v>
      </c>
      <c r="G60" t="s" s="0">
        <v>728</v>
      </c>
    </row>
    <row r="61" spans="1:7" x14ac:dyDescent="0.3">
      <c r="A61" s="462" t="s">
        <v>650</v>
      </c>
      <c r="B61" s="462"/>
      <c r="C61" t="s" s="0">
        <v>680</v>
      </c>
      <c r="D61" s="468">
        <v>14</v>
      </c>
      <c r="E61" s="468" t="s">
        <v>683</v>
      </c>
      <c r="F61" s="470" t="s">
        <v>649</v>
      </c>
      <c r="G61" t="s" s="0">
        <v>728</v>
      </c>
    </row>
    <row r="62" spans="1:7" x14ac:dyDescent="0.3">
      <c r="A62" s="462" t="s">
        <v>651</v>
      </c>
      <c r="B62" s="462"/>
      <c r="C62" t="s" s="0">
        <v>680</v>
      </c>
      <c r="D62" s="468">
        <v>14</v>
      </c>
      <c r="E62" s="468" t="s">
        <v>702</v>
      </c>
      <c r="F62" s="470" t="s">
        <v>351</v>
      </c>
      <c r="G62" t="s" s="0">
        <v>728</v>
      </c>
    </row>
    <row r="63" spans="1:7" x14ac:dyDescent="0.3">
      <c r="A63" s="462" t="s">
        <v>652</v>
      </c>
      <c r="B63" s="462"/>
      <c r="C63" t="s" s="0">
        <v>680</v>
      </c>
      <c r="D63" s="468">
        <v>15</v>
      </c>
      <c r="E63" s="468" t="s">
        <v>688</v>
      </c>
      <c r="F63" s="470" t="s">
        <v>352</v>
      </c>
      <c r="G63" t="s" s="0">
        <v>728</v>
      </c>
    </row>
    <row r="64" spans="1:7" x14ac:dyDescent="0.3">
      <c r="A64" s="462" t="s">
        <v>654</v>
      </c>
      <c r="B64" s="462"/>
      <c r="C64" t="s" s="0">
        <v>680</v>
      </c>
      <c r="D64" s="468">
        <v>15</v>
      </c>
      <c r="E64" s="468" t="s">
        <v>683</v>
      </c>
      <c r="F64" s="470" t="s">
        <v>653</v>
      </c>
      <c r="G64" t="s" s="0">
        <v>728</v>
      </c>
    </row>
    <row r="65" spans="1:7" x14ac:dyDescent="0.3">
      <c r="A65" s="462" t="s">
        <v>655</v>
      </c>
      <c r="B65" s="462"/>
      <c r="C65" t="s" s="0">
        <v>680</v>
      </c>
      <c r="D65" s="476" t="s">
        <v>839</v>
      </c>
      <c r="E65" s="476" t="s">
        <v>839</v>
      </c>
      <c r="F65" s="470" t="s">
        <v>20</v>
      </c>
      <c r="G65" t="s" s="0">
        <v>728</v>
      </c>
    </row>
    <row r="66" spans="1:7" x14ac:dyDescent="0.3">
      <c r="A66" s="462" t="s">
        <v>656</v>
      </c>
      <c r="B66" s="462"/>
      <c r="C66" t="s" s="0">
        <v>680</v>
      </c>
      <c r="D66" s="468">
        <v>13</v>
      </c>
      <c r="E66" s="468" t="s">
        <v>683</v>
      </c>
      <c r="F66" s="470" t="s">
        <v>22</v>
      </c>
      <c r="G66" t="s" s="0">
        <v>728</v>
      </c>
    </row>
    <row r="67" spans="1:7" x14ac:dyDescent="0.3">
      <c r="A67" s="462" t="s">
        <v>657</v>
      </c>
      <c r="B67" s="462"/>
      <c r="C67" t="s" s="0">
        <v>680</v>
      </c>
      <c r="D67" s="468">
        <v>13</v>
      </c>
      <c r="E67" s="468" t="s">
        <v>702</v>
      </c>
      <c r="F67" s="470" t="s">
        <v>21</v>
      </c>
      <c r="G67" t="s" s="0">
        <v>728</v>
      </c>
    </row>
    <row r="68" spans="1:7" x14ac:dyDescent="0.3">
      <c r="A68" s="462" t="s">
        <v>658</v>
      </c>
      <c r="B68" s="462"/>
      <c r="C68" t="s" s="0">
        <v>680</v>
      </c>
      <c r="D68" s="468">
        <v>19</v>
      </c>
      <c r="E68" s="468" t="s">
        <v>702</v>
      </c>
      <c r="F68" s="470" t="s">
        <v>92</v>
      </c>
      <c r="G68" t="s" s="0">
        <v>728</v>
      </c>
    </row>
    <row r="69" spans="1:7" x14ac:dyDescent="0.3">
      <c r="A69" s="462" t="s">
        <v>659</v>
      </c>
      <c r="B69" s="462"/>
      <c r="C69" t="s" s="0">
        <v>680</v>
      </c>
      <c r="D69" s="468">
        <v>20</v>
      </c>
      <c r="E69" s="468" t="s">
        <v>702</v>
      </c>
      <c r="F69" s="470" t="s">
        <v>93</v>
      </c>
      <c r="G69" t="s" s="0">
        <v>728</v>
      </c>
    </row>
    <row r="70" spans="1:7" x14ac:dyDescent="0.3">
      <c r="A70" s="462" t="s">
        <v>660</v>
      </c>
      <c r="B70" s="462"/>
      <c r="C70" t="s" s="0">
        <v>680</v>
      </c>
      <c r="D70" s="468">
        <v>21</v>
      </c>
      <c r="E70" s="468" t="s">
        <v>702</v>
      </c>
      <c r="F70" s="470" t="s">
        <v>94</v>
      </c>
      <c r="G70" t="s" s="0">
        <v>728</v>
      </c>
    </row>
    <row r="71" spans="1:7" x14ac:dyDescent="0.3">
      <c r="A71" s="462" t="s">
        <v>661</v>
      </c>
      <c r="B71" s="462"/>
      <c r="C71" t="s" s="0">
        <v>680</v>
      </c>
      <c r="D71" s="468">
        <v>22</v>
      </c>
      <c r="E71" s="468" t="s">
        <v>702</v>
      </c>
      <c r="F71" s="470" t="s">
        <v>95</v>
      </c>
      <c r="G71" t="s" s="0">
        <v>728</v>
      </c>
    </row>
    <row r="72" spans="1:7" x14ac:dyDescent="0.3">
      <c r="A72" s="462" t="s">
        <v>662</v>
      </c>
      <c r="B72" s="462"/>
      <c r="C72" t="s" s="0">
        <v>680</v>
      </c>
      <c r="D72" s="468">
        <v>23</v>
      </c>
      <c r="E72" s="468" t="s">
        <v>702</v>
      </c>
      <c r="F72" s="470" t="s">
        <v>96</v>
      </c>
      <c r="G72" t="s" s="0">
        <v>728</v>
      </c>
    </row>
    <row r="73" spans="1:7" x14ac:dyDescent="0.3">
      <c r="A73" s="462" t="s">
        <v>663</v>
      </c>
      <c r="B73" s="462"/>
      <c r="C73" t="s" s="0">
        <v>680</v>
      </c>
      <c r="D73" s="468">
        <v>24</v>
      </c>
      <c r="E73" s="468" t="s">
        <v>702</v>
      </c>
      <c r="F73" s="470" t="s">
        <v>97</v>
      </c>
      <c r="G73" t="s" s="0">
        <v>728</v>
      </c>
    </row>
    <row r="74" spans="1:7" x14ac:dyDescent="0.3">
      <c r="A74" s="462" t="s">
        <v>664</v>
      </c>
      <c r="B74" s="462"/>
      <c r="C74" t="s" s="0">
        <v>680</v>
      </c>
      <c r="D74" s="468">
        <v>25</v>
      </c>
      <c r="E74" s="468" t="s">
        <v>702</v>
      </c>
      <c r="F74" s="470" t="s">
        <v>98</v>
      </c>
      <c r="G74" t="s" s="0">
        <v>728</v>
      </c>
    </row>
    <row r="75" spans="1:7" x14ac:dyDescent="0.3">
      <c r="A75" s="462" t="s">
        <v>665</v>
      </c>
      <c r="B75" s="462"/>
      <c r="C75" t="s" s="0">
        <v>680</v>
      </c>
      <c r="D75" s="468">
        <v>19</v>
      </c>
      <c r="E75" s="468" t="s">
        <v>687</v>
      </c>
      <c r="F75" s="470" t="s">
        <v>215</v>
      </c>
      <c r="G75" t="s" s="0">
        <v>728</v>
      </c>
    </row>
    <row r="76" spans="1:7" x14ac:dyDescent="0.3">
      <c r="A76" s="462" t="s">
        <v>666</v>
      </c>
      <c r="B76" s="462"/>
      <c r="C76" t="s" s="0">
        <v>680</v>
      </c>
      <c r="D76" s="468">
        <v>20</v>
      </c>
      <c r="E76" s="468" t="s">
        <v>687</v>
      </c>
      <c r="F76" s="470" t="s">
        <v>99</v>
      </c>
      <c r="G76" t="s" s="0">
        <v>728</v>
      </c>
    </row>
    <row r="77" spans="1:7" x14ac:dyDescent="0.3">
      <c r="A77" s="462" t="s">
        <v>667</v>
      </c>
      <c r="B77" s="462"/>
      <c r="C77" t="s" s="0">
        <v>680</v>
      </c>
      <c r="D77" s="468">
        <v>21</v>
      </c>
      <c r="E77" s="468" t="s">
        <v>687</v>
      </c>
      <c r="F77" s="470" t="s">
        <v>216</v>
      </c>
      <c r="G77" t="s" s="0">
        <v>728</v>
      </c>
    </row>
    <row r="78" spans="1:7" x14ac:dyDescent="0.3">
      <c r="A78" s="462" t="s">
        <v>668</v>
      </c>
      <c r="B78" s="462"/>
      <c r="C78" t="s" s="0">
        <v>680</v>
      </c>
      <c r="D78" s="468">
        <v>22</v>
      </c>
      <c r="E78" s="468" t="s">
        <v>687</v>
      </c>
      <c r="F78" s="470" t="s">
        <v>160</v>
      </c>
      <c r="G78" t="s" s="0">
        <v>728</v>
      </c>
    </row>
    <row r="79" spans="1:7" x14ac:dyDescent="0.3">
      <c r="A79" s="462" t="s">
        <v>669</v>
      </c>
      <c r="B79" s="462"/>
      <c r="C79" t="s" s="0">
        <v>680</v>
      </c>
      <c r="D79" s="468">
        <v>26</v>
      </c>
      <c r="E79" s="468" t="s">
        <v>681</v>
      </c>
      <c r="F79" t="s" s="0">
        <v>356</v>
      </c>
      <c r="G79" t="s" s="0">
        <v>728</v>
      </c>
    </row>
    <row r="80" spans="1:7" x14ac:dyDescent="0.3">
      <c r="A80" s="462" t="s">
        <v>670</v>
      </c>
      <c r="B80" s="462"/>
      <c r="C80" t="s" s="0">
        <v>680</v>
      </c>
      <c r="D80" s="468">
        <v>11</v>
      </c>
      <c r="E80" s="468" t="s">
        <v>684</v>
      </c>
      <c r="F80" t="s" s="0">
        <v>451</v>
      </c>
      <c r="G80" t="s" s="0">
        <v>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E851D-6AAA-444C-B7BA-B9C3088E403F}">
  <dimension ref="A1:F10"/>
  <sheetViews>
    <sheetView workbookViewId="0">
      <selection sqref="A1:A1048576"/>
    </sheetView>
  </sheetViews>
  <sheetFormatPr defaultRowHeight="14.4" x14ac:dyDescent="0.3"/>
  <cols>
    <col min="1" max="1" customWidth="true" width="22.5546875"/>
    <col min="2" max="2" customWidth="true" width="16.6640625"/>
    <col min="3" max="3" customWidth="true" style="468" width="5.5546875"/>
    <col min="4" max="4" bestFit="true" customWidth="true" style="468" width="7.88671875"/>
    <col min="5" max="5" bestFit="true" customWidth="true" width="20.5546875"/>
    <col min="6" max="6" bestFit="true" customWidth="true" width="11.109375"/>
  </cols>
  <sheetData>
    <row r="1" spans="1:6" x14ac:dyDescent="0.3">
      <c r="A1" s="1" t="s">
        <v>699</v>
      </c>
      <c r="B1" s="1" t="s">
        <v>836</v>
      </c>
      <c r="C1" s="469" t="s">
        <v>679</v>
      </c>
      <c r="D1" s="469" t="s">
        <v>678</v>
      </c>
      <c r="E1" s="1" t="s">
        <v>698</v>
      </c>
      <c r="F1" s="1" t="s">
        <v>837</v>
      </c>
    </row>
    <row r="2" spans="1:6" x14ac:dyDescent="0.3">
      <c r="A2" s="462" t="s">
        <v>203</v>
      </c>
      <c r="B2" t="s" s="0">
        <v>726</v>
      </c>
      <c r="C2" s="468">
        <v>1</v>
      </c>
      <c r="D2" s="468" t="s">
        <v>683</v>
      </c>
      <c r="E2" t="s" s="0">
        <v>203</v>
      </c>
      <c r="F2" t="s" s="0">
        <v>725</v>
      </c>
    </row>
    <row r="3" spans="1:6" x14ac:dyDescent="0.3">
      <c r="A3" s="462" t="s">
        <v>377</v>
      </c>
      <c r="B3" t="s" s="0">
        <v>726</v>
      </c>
      <c r="C3" s="468">
        <v>2</v>
      </c>
      <c r="D3" s="468" t="s">
        <v>683</v>
      </c>
      <c r="E3" t="s" s="0">
        <v>377</v>
      </c>
      <c r="F3" t="s" s="0">
        <v>725</v>
      </c>
    </row>
    <row r="4" spans="1:6" x14ac:dyDescent="0.3">
      <c r="A4" s="462" t="s">
        <v>378</v>
      </c>
      <c r="B4" t="s" s="0">
        <v>726</v>
      </c>
      <c r="C4" s="468">
        <v>3</v>
      </c>
      <c r="D4" s="468" t="s">
        <v>683</v>
      </c>
      <c r="E4" t="s" s="0">
        <v>378</v>
      </c>
      <c r="F4" t="s" s="0">
        <v>725</v>
      </c>
    </row>
    <row r="5" spans="1:6" x14ac:dyDescent="0.3">
      <c r="A5" s="462" t="s">
        <v>379</v>
      </c>
      <c r="B5" t="s" s="0">
        <v>726</v>
      </c>
      <c r="C5" s="468">
        <v>4</v>
      </c>
      <c r="D5" s="468" t="s">
        <v>683</v>
      </c>
      <c r="E5" t="s" s="0">
        <v>379</v>
      </c>
      <c r="F5" t="s" s="0">
        <v>725</v>
      </c>
    </row>
    <row r="6" spans="1:6" x14ac:dyDescent="0.3">
      <c r="A6" s="462" t="s">
        <v>353</v>
      </c>
      <c r="B6" t="s" s="0">
        <v>726</v>
      </c>
      <c r="C6" s="468">
        <v>5</v>
      </c>
      <c r="D6" s="468" t="s">
        <v>683</v>
      </c>
      <c r="E6" t="s" s="0">
        <v>353</v>
      </c>
      <c r="F6" t="s" s="0">
        <v>725</v>
      </c>
    </row>
    <row r="7" spans="1:6" x14ac:dyDescent="0.3">
      <c r="A7" s="462" t="s">
        <v>95</v>
      </c>
      <c r="B7" t="s" s="0">
        <v>726</v>
      </c>
      <c r="C7" s="468">
        <v>6</v>
      </c>
      <c r="D7" s="468" t="s">
        <v>683</v>
      </c>
      <c r="E7" t="s" s="0">
        <v>95</v>
      </c>
      <c r="F7" t="s" s="0">
        <v>725</v>
      </c>
    </row>
    <row r="8" spans="1:6" x14ac:dyDescent="0.3">
      <c r="A8" s="462" t="s">
        <v>357</v>
      </c>
      <c r="B8" t="s" s="0">
        <v>726</v>
      </c>
      <c r="C8" s="468">
        <v>7</v>
      </c>
      <c r="D8" s="468" t="s">
        <v>683</v>
      </c>
      <c r="E8" t="s" s="0">
        <v>357</v>
      </c>
      <c r="F8" t="s" s="0">
        <v>725</v>
      </c>
    </row>
    <row r="9" spans="1:6" x14ac:dyDescent="0.3">
      <c r="A9" s="475" t="s">
        <v>675</v>
      </c>
      <c r="B9" t="s" s="0">
        <v>726</v>
      </c>
      <c r="C9" s="468">
        <v>11</v>
      </c>
      <c r="D9" s="468" t="s">
        <v>701</v>
      </c>
      <c r="E9" t="s" s="0">
        <v>364</v>
      </c>
      <c r="F9" t="s" s="0">
        <v>727</v>
      </c>
    </row>
    <row r="10" spans="1:6" x14ac:dyDescent="0.3">
      <c r="A10" s="475" t="s">
        <v>676</v>
      </c>
      <c r="B10" t="s" s="0">
        <v>726</v>
      </c>
      <c r="C10" s="468">
        <v>11</v>
      </c>
      <c r="D10" s="468" t="s">
        <v>683</v>
      </c>
      <c r="E10" t="s" s="0">
        <v>365</v>
      </c>
      <c r="F10" t="s" s="0">
        <v>727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00E39-DCF0-48A3-AF88-3BDE185D6155}">
  <dimension ref="A1:F141"/>
  <sheetViews>
    <sheetView workbookViewId="0">
      <pane ySplit="1" topLeftCell="A2" activePane="bottomLeft" state="frozen"/>
      <selection pane="bottomLeft" activeCell="B111" sqref="B111"/>
    </sheetView>
  </sheetViews>
  <sheetFormatPr defaultRowHeight="14.4" x14ac:dyDescent="0.3"/>
  <cols>
    <col min="1" max="1" customWidth="true" width="22.77734375"/>
    <col min="2" max="2" bestFit="true" customWidth="true" width="16.33203125"/>
    <col min="3" max="4" style="468" width="9.109375"/>
    <col min="5" max="5" customWidth="true" width="30.6640625"/>
    <col min="6" max="6" bestFit="true" customWidth="true" width="11.109375"/>
  </cols>
  <sheetData>
    <row r="1" spans="1:6" x14ac:dyDescent="0.3">
      <c r="A1" s="478" t="s">
        <v>699</v>
      </c>
      <c r="B1" s="478" t="s">
        <v>836</v>
      </c>
      <c r="C1" s="473" t="s">
        <v>679</v>
      </c>
      <c r="D1" s="473" t="s">
        <v>678</v>
      </c>
      <c r="E1" s="472" t="s">
        <v>698</v>
      </c>
      <c r="F1" s="478" t="s">
        <v>837</v>
      </c>
    </row>
    <row r="2" spans="1:6" x14ac:dyDescent="0.3">
      <c r="A2" s="479" t="s">
        <v>479</v>
      </c>
      <c r="B2" s="170" t="s">
        <v>700</v>
      </c>
      <c r="C2" s="474"/>
      <c r="D2" s="474" t="s">
        <v>701</v>
      </c>
      <c r="E2" s="480" t="s">
        <v>48</v>
      </c>
      <c r="F2" s="170" t="s">
        <v>728</v>
      </c>
    </row>
    <row r="3" spans="1:6" x14ac:dyDescent="0.3">
      <c r="A3" s="479" t="s">
        <v>480</v>
      </c>
      <c r="B3" s="170" t="s">
        <v>700</v>
      </c>
      <c r="C3" s="474"/>
      <c r="D3" s="474" t="s">
        <v>683</v>
      </c>
      <c r="E3" s="480" t="s">
        <v>232</v>
      </c>
      <c r="F3" s="170" t="s">
        <v>728</v>
      </c>
    </row>
    <row r="4" spans="1:6" x14ac:dyDescent="0.3">
      <c r="A4" s="479" t="s">
        <v>481</v>
      </c>
      <c r="B4" s="170" t="s">
        <v>700</v>
      </c>
      <c r="C4" s="474"/>
      <c r="D4" s="474" t="s">
        <v>702</v>
      </c>
      <c r="E4" s="480" t="s">
        <v>233</v>
      </c>
      <c r="F4" s="170" t="s">
        <v>728</v>
      </c>
    </row>
    <row r="5" spans="1:6" x14ac:dyDescent="0.3">
      <c r="A5" s="479" t="s">
        <v>482</v>
      </c>
      <c r="B5" s="170" t="s">
        <v>700</v>
      </c>
      <c r="C5" s="474"/>
      <c r="D5" s="474" t="s">
        <v>685</v>
      </c>
      <c r="E5" s="480" t="s">
        <v>234</v>
      </c>
      <c r="F5" s="170" t="s">
        <v>728</v>
      </c>
    </row>
    <row r="6" spans="1:6" x14ac:dyDescent="0.3">
      <c r="A6" s="481" t="s">
        <v>483</v>
      </c>
      <c r="B6" s="170" t="s">
        <v>700</v>
      </c>
      <c r="C6" s="474"/>
      <c r="D6" s="474" t="s">
        <v>688</v>
      </c>
      <c r="E6" s="482" t="s">
        <v>380</v>
      </c>
      <c r="F6" s="170" t="s">
        <v>728</v>
      </c>
    </row>
    <row r="7" spans="1:6" x14ac:dyDescent="0.3">
      <c r="A7" s="479" t="s">
        <v>484</v>
      </c>
      <c r="B7" s="170" t="s">
        <v>700</v>
      </c>
      <c r="C7" s="474"/>
      <c r="D7" s="474" t="s">
        <v>703</v>
      </c>
      <c r="E7" s="480" t="s">
        <v>238</v>
      </c>
      <c r="F7" s="170" t="s">
        <v>728</v>
      </c>
    </row>
    <row r="8" spans="1:6" x14ac:dyDescent="0.3">
      <c r="A8" s="483" t="s">
        <v>485</v>
      </c>
      <c r="B8" s="170" t="s">
        <v>700</v>
      </c>
      <c r="C8" s="474"/>
      <c r="D8" s="474" t="s">
        <v>677</v>
      </c>
      <c r="E8" s="484" t="s">
        <v>239</v>
      </c>
      <c r="F8" s="170" t="s">
        <v>728</v>
      </c>
    </row>
    <row r="9" spans="1:6" x14ac:dyDescent="0.3">
      <c r="A9" s="481" t="s">
        <v>839</v>
      </c>
      <c r="B9" s="170" t="s">
        <v>700</v>
      </c>
      <c r="C9" s="474"/>
      <c r="D9" s="474" t="s">
        <v>687</v>
      </c>
      <c r="E9" s="482" t="s">
        <v>240</v>
      </c>
      <c r="F9" s="170" t="s">
        <v>728</v>
      </c>
    </row>
    <row r="10" spans="1:6" x14ac:dyDescent="0.3">
      <c r="A10" s="479" t="s">
        <v>842</v>
      </c>
      <c r="B10" s="170" t="s">
        <v>700</v>
      </c>
      <c r="C10" s="474"/>
      <c r="D10" s="474" t="s">
        <v>704</v>
      </c>
      <c r="E10" s="480" t="s">
        <v>427</v>
      </c>
      <c r="F10" s="170" t="s">
        <v>728</v>
      </c>
    </row>
    <row r="11" spans="1:6" x14ac:dyDescent="0.3">
      <c r="A11" s="479" t="s">
        <v>842</v>
      </c>
      <c r="B11" s="170" t="s">
        <v>700</v>
      </c>
      <c r="C11" s="474"/>
      <c r="D11" s="474" t="s">
        <v>705</v>
      </c>
      <c r="E11" s="480" t="s">
        <v>428</v>
      </c>
      <c r="F11" s="170" t="s">
        <v>728</v>
      </c>
    </row>
    <row r="12" spans="1:6" x14ac:dyDescent="0.3">
      <c r="A12" s="479" t="s">
        <v>842</v>
      </c>
      <c r="B12" s="170" t="s">
        <v>700</v>
      </c>
      <c r="C12" s="474"/>
      <c r="D12" s="474" t="s">
        <v>681</v>
      </c>
      <c r="E12" s="480" t="s">
        <v>429</v>
      </c>
      <c r="F12" s="170" t="s">
        <v>728</v>
      </c>
    </row>
    <row r="13" spans="1:6" x14ac:dyDescent="0.3">
      <c r="A13" s="479" t="s">
        <v>486</v>
      </c>
      <c r="B13" s="170" t="s">
        <v>700</v>
      </c>
      <c r="C13" s="474"/>
      <c r="D13" s="474" t="s">
        <v>686</v>
      </c>
      <c r="E13" s="480" t="s">
        <v>50</v>
      </c>
      <c r="F13" s="170" t="s">
        <v>728</v>
      </c>
    </row>
    <row r="14" spans="1:6" x14ac:dyDescent="0.3">
      <c r="A14" s="479" t="s">
        <v>487</v>
      </c>
      <c r="B14" s="170" t="s">
        <v>700</v>
      </c>
      <c r="C14" s="474"/>
      <c r="D14" s="474" t="s">
        <v>684</v>
      </c>
      <c r="E14" s="480" t="s">
        <v>443</v>
      </c>
      <c r="F14" s="170" t="s">
        <v>728</v>
      </c>
    </row>
    <row r="15" spans="1:6" x14ac:dyDescent="0.3">
      <c r="A15" s="485" t="s">
        <v>488</v>
      </c>
      <c r="B15" s="170" t="s">
        <v>700</v>
      </c>
      <c r="C15" s="474"/>
      <c r="D15" s="474" t="s">
        <v>706</v>
      </c>
      <c r="E15" s="486" t="s">
        <v>430</v>
      </c>
      <c r="F15" s="170" t="s">
        <v>728</v>
      </c>
    </row>
    <row r="16" spans="1:6" x14ac:dyDescent="0.3">
      <c r="A16" s="487" t="s">
        <v>489</v>
      </c>
      <c r="B16" s="170" t="s">
        <v>700</v>
      </c>
      <c r="C16" s="474"/>
      <c r="D16" s="474" t="s">
        <v>707</v>
      </c>
      <c r="E16" s="488" t="s">
        <v>370</v>
      </c>
      <c r="F16" s="170" t="s">
        <v>728</v>
      </c>
    </row>
    <row r="17" spans="1:6" x14ac:dyDescent="0.3">
      <c r="A17" s="479" t="s">
        <v>490</v>
      </c>
      <c r="B17" s="170" t="s">
        <v>700</v>
      </c>
      <c r="C17" s="474"/>
      <c r="D17" s="474" t="s">
        <v>708</v>
      </c>
      <c r="E17" s="480" t="s">
        <v>51</v>
      </c>
      <c r="F17" s="170" t="s">
        <v>728</v>
      </c>
    </row>
    <row r="18" spans="1:6" x14ac:dyDescent="0.3">
      <c r="A18" s="479" t="s">
        <v>491</v>
      </c>
      <c r="B18" s="170" t="s">
        <v>700</v>
      </c>
      <c r="C18" s="474"/>
      <c r="D18" s="474" t="s">
        <v>691</v>
      </c>
      <c r="E18" s="480" t="s">
        <v>52</v>
      </c>
      <c r="F18" s="170" t="s">
        <v>728</v>
      </c>
    </row>
    <row r="19" spans="1:6" x14ac:dyDescent="0.3">
      <c r="A19" s="479" t="s">
        <v>492</v>
      </c>
      <c r="B19" s="170" t="s">
        <v>700</v>
      </c>
      <c r="C19" s="474"/>
      <c r="D19" s="474" t="s">
        <v>709</v>
      </c>
      <c r="E19" s="480" t="s">
        <v>53</v>
      </c>
      <c r="F19" s="170" t="s">
        <v>728</v>
      </c>
    </row>
    <row r="20" spans="1:6" x14ac:dyDescent="0.3">
      <c r="A20" s="489" t="s">
        <v>493</v>
      </c>
      <c r="B20" s="170" t="s">
        <v>700</v>
      </c>
      <c r="C20" s="474"/>
      <c r="D20" s="474" t="s">
        <v>710</v>
      </c>
      <c r="E20" s="490" t="s">
        <v>54</v>
      </c>
      <c r="F20" s="170" t="s">
        <v>728</v>
      </c>
    </row>
    <row r="21" spans="1:6" x14ac:dyDescent="0.3">
      <c r="A21" s="487" t="s">
        <v>494</v>
      </c>
      <c r="B21" s="170" t="s">
        <v>700</v>
      </c>
      <c r="C21" s="474"/>
      <c r="D21" s="474" t="s">
        <v>711</v>
      </c>
      <c r="E21" s="488" t="s">
        <v>212</v>
      </c>
      <c r="F21" s="170" t="s">
        <v>728</v>
      </c>
    </row>
    <row r="22" spans="1:6" x14ac:dyDescent="0.3">
      <c r="A22" s="487" t="s">
        <v>495</v>
      </c>
      <c r="B22" s="170" t="s">
        <v>700</v>
      </c>
      <c r="C22" s="474"/>
      <c r="D22" s="474" t="s">
        <v>712</v>
      </c>
      <c r="E22" s="488" t="s">
        <v>241</v>
      </c>
      <c r="F22" s="170" t="s">
        <v>728</v>
      </c>
    </row>
    <row r="23" spans="1:6" x14ac:dyDescent="0.3">
      <c r="A23" s="479" t="s">
        <v>496</v>
      </c>
      <c r="B23" s="170" t="s">
        <v>700</v>
      </c>
      <c r="C23" s="474"/>
      <c r="D23" s="474" t="s">
        <v>713</v>
      </c>
      <c r="E23" s="480" t="s">
        <v>242</v>
      </c>
      <c r="F23" s="170" t="s">
        <v>728</v>
      </c>
    </row>
    <row r="24" spans="1:6" x14ac:dyDescent="0.3">
      <c r="A24" s="487" t="s">
        <v>497</v>
      </c>
      <c r="B24" s="170" t="s">
        <v>700</v>
      </c>
      <c r="C24" s="474"/>
      <c r="D24" s="474" t="s">
        <v>714</v>
      </c>
      <c r="E24" s="488" t="s">
        <v>243</v>
      </c>
      <c r="F24" s="170" t="s">
        <v>728</v>
      </c>
    </row>
    <row r="25" spans="1:6" x14ac:dyDescent="0.3">
      <c r="A25" s="487" t="s">
        <v>498</v>
      </c>
      <c r="B25" s="170" t="s">
        <v>700</v>
      </c>
      <c r="C25" s="474"/>
      <c r="D25" s="474" t="s">
        <v>715</v>
      </c>
      <c r="E25" s="488" t="s">
        <v>244</v>
      </c>
      <c r="F25" s="170" t="s">
        <v>728</v>
      </c>
    </row>
    <row r="26" spans="1:6" x14ac:dyDescent="0.3">
      <c r="A26" s="487" t="s">
        <v>499</v>
      </c>
      <c r="B26" s="170" t="s">
        <v>700</v>
      </c>
      <c r="C26" s="474"/>
      <c r="D26" s="474" t="s">
        <v>716</v>
      </c>
      <c r="E26" s="488" t="s">
        <v>245</v>
      </c>
      <c r="F26" s="170" t="s">
        <v>728</v>
      </c>
    </row>
    <row r="27" spans="1:6" x14ac:dyDescent="0.3">
      <c r="A27" s="487" t="s">
        <v>500</v>
      </c>
      <c r="B27" s="170" t="s">
        <v>700</v>
      </c>
      <c r="C27" s="474"/>
      <c r="D27" s="474" t="s">
        <v>717</v>
      </c>
      <c r="E27" s="488" t="s">
        <v>246</v>
      </c>
      <c r="F27" s="170" t="s">
        <v>728</v>
      </c>
    </row>
    <row r="28" spans="1:6" x14ac:dyDescent="0.3">
      <c r="A28" s="479" t="s">
        <v>501</v>
      </c>
      <c r="B28" s="170" t="s">
        <v>700</v>
      </c>
      <c r="C28" s="474"/>
      <c r="D28" s="474" t="s">
        <v>718</v>
      </c>
      <c r="E28" s="480" t="s">
        <v>247</v>
      </c>
      <c r="F28" s="170" t="s">
        <v>728</v>
      </c>
    </row>
    <row r="29" spans="1:6" x14ac:dyDescent="0.3">
      <c r="A29" s="479" t="s">
        <v>502</v>
      </c>
      <c r="B29" s="170" t="s">
        <v>700</v>
      </c>
      <c r="C29" s="474"/>
      <c r="D29" s="474" t="s">
        <v>719</v>
      </c>
      <c r="E29" s="480" t="s">
        <v>321</v>
      </c>
      <c r="F29" s="170" t="s">
        <v>728</v>
      </c>
    </row>
    <row r="30" spans="1:6" x14ac:dyDescent="0.3">
      <c r="A30" s="479" t="s">
        <v>842</v>
      </c>
      <c r="B30" s="170" t="s">
        <v>700</v>
      </c>
      <c r="C30" s="474"/>
      <c r="D30" s="474" t="s">
        <v>720</v>
      </c>
      <c r="E30" s="480" t="s">
        <v>410</v>
      </c>
      <c r="F30" s="170" t="s">
        <v>728</v>
      </c>
    </row>
    <row r="31" spans="1:6" x14ac:dyDescent="0.3">
      <c r="A31" s="481" t="s">
        <v>503</v>
      </c>
      <c r="B31" s="170" t="s">
        <v>700</v>
      </c>
      <c r="C31" s="474"/>
      <c r="D31" s="474" t="s">
        <v>721</v>
      </c>
      <c r="E31" s="482" t="s">
        <v>323</v>
      </c>
      <c r="F31" s="170" t="s">
        <v>728</v>
      </c>
    </row>
    <row r="32" spans="1:6" x14ac:dyDescent="0.3">
      <c r="A32" s="481" t="s">
        <v>504</v>
      </c>
      <c r="B32" s="170" t="s">
        <v>700</v>
      </c>
      <c r="C32" s="474"/>
      <c r="D32" s="474" t="s">
        <v>722</v>
      </c>
      <c r="E32" s="482" t="s">
        <v>55</v>
      </c>
      <c r="F32" s="170" t="s">
        <v>728</v>
      </c>
    </row>
    <row r="33" spans="1:6" x14ac:dyDescent="0.3">
      <c r="A33" s="481" t="s">
        <v>505</v>
      </c>
      <c r="B33" s="170" t="s">
        <v>700</v>
      </c>
      <c r="C33" s="474"/>
      <c r="D33" s="474" t="s">
        <v>723</v>
      </c>
      <c r="E33" s="482" t="s">
        <v>444</v>
      </c>
      <c r="F33" s="170" t="s">
        <v>728</v>
      </c>
    </row>
    <row r="34" spans="1:6" x14ac:dyDescent="0.3">
      <c r="A34" s="481" t="s">
        <v>506</v>
      </c>
      <c r="B34" s="170" t="s">
        <v>700</v>
      </c>
      <c r="C34" s="474"/>
      <c r="D34" s="474" t="s">
        <v>724</v>
      </c>
      <c r="E34" s="482" t="s">
        <v>445</v>
      </c>
      <c r="F34" s="170" t="s">
        <v>728</v>
      </c>
    </row>
    <row r="35" spans="1:6" x14ac:dyDescent="0.3">
      <c r="A35" s="481" t="s">
        <v>842</v>
      </c>
      <c r="B35" s="170" t="s">
        <v>700</v>
      </c>
      <c r="C35" s="474"/>
      <c r="D35" s="474" t="s">
        <v>729</v>
      </c>
      <c r="E35" s="482" t="s">
        <v>56</v>
      </c>
      <c r="F35" s="170" t="s">
        <v>728</v>
      </c>
    </row>
    <row r="36" spans="1:6" x14ac:dyDescent="0.3">
      <c r="A36" s="481" t="s">
        <v>581</v>
      </c>
      <c r="B36" s="170" t="s">
        <v>700</v>
      </c>
      <c r="C36" s="474"/>
      <c r="D36" s="474" t="s">
        <v>730</v>
      </c>
      <c r="E36" s="482" t="s">
        <v>674</v>
      </c>
      <c r="F36" s="170" t="s">
        <v>728</v>
      </c>
    </row>
    <row r="37" spans="1:6" x14ac:dyDescent="0.3">
      <c r="A37" s="485" t="s">
        <v>507</v>
      </c>
      <c r="B37" s="170" t="s">
        <v>700</v>
      </c>
      <c r="C37" s="474"/>
      <c r="D37" s="474" t="s">
        <v>731</v>
      </c>
      <c r="E37" s="486" t="s">
        <v>325</v>
      </c>
      <c r="F37" s="170" t="s">
        <v>728</v>
      </c>
    </row>
    <row r="38" spans="1:6" x14ac:dyDescent="0.3">
      <c r="A38" s="481" t="s">
        <v>508</v>
      </c>
      <c r="B38" s="170" t="s">
        <v>700</v>
      </c>
      <c r="C38" s="474"/>
      <c r="D38" s="474" t="s">
        <v>732</v>
      </c>
      <c r="E38" s="482" t="s">
        <v>426</v>
      </c>
      <c r="F38" s="170" t="s">
        <v>728</v>
      </c>
    </row>
    <row r="39" spans="1:6" x14ac:dyDescent="0.3">
      <c r="A39" s="481" t="s">
        <v>509</v>
      </c>
      <c r="B39" s="170" t="s">
        <v>700</v>
      </c>
      <c r="C39" s="474"/>
      <c r="D39" s="474" t="s">
        <v>733</v>
      </c>
      <c r="E39" s="482" t="s">
        <v>454</v>
      </c>
      <c r="F39" s="170" t="s">
        <v>728</v>
      </c>
    </row>
    <row r="40" spans="1:6" x14ac:dyDescent="0.3">
      <c r="A40" s="479" t="s">
        <v>510</v>
      </c>
      <c r="B40" s="170" t="s">
        <v>700</v>
      </c>
      <c r="C40" s="474"/>
      <c r="D40" s="474" t="s">
        <v>734</v>
      </c>
      <c r="E40" s="480" t="s">
        <v>235</v>
      </c>
      <c r="F40" s="170" t="s">
        <v>728</v>
      </c>
    </row>
    <row r="41" spans="1:6" x14ac:dyDescent="0.3">
      <c r="A41" s="479" t="s">
        <v>511</v>
      </c>
      <c r="B41" s="170" t="s">
        <v>700</v>
      </c>
      <c r="C41" s="474"/>
      <c r="D41" s="474" t="s">
        <v>735</v>
      </c>
      <c r="E41" s="480" t="s">
        <v>236</v>
      </c>
      <c r="F41" s="170" t="s">
        <v>728</v>
      </c>
    </row>
    <row r="42" spans="1:6" x14ac:dyDescent="0.3">
      <c r="A42" s="479" t="s">
        <v>512</v>
      </c>
      <c r="B42" s="170" t="s">
        <v>700</v>
      </c>
      <c r="C42" s="474"/>
      <c r="D42" s="474" t="s">
        <v>736</v>
      </c>
      <c r="E42" s="480" t="s">
        <v>237</v>
      </c>
      <c r="F42" s="170" t="s">
        <v>728</v>
      </c>
    </row>
    <row r="43" spans="1:6" x14ac:dyDescent="0.3">
      <c r="A43" s="479" t="s">
        <v>513</v>
      </c>
      <c r="B43" s="170" t="s">
        <v>700</v>
      </c>
      <c r="C43" s="474"/>
      <c r="D43" s="474" t="s">
        <v>737</v>
      </c>
      <c r="E43" s="480" t="s">
        <v>446</v>
      </c>
      <c r="F43" s="170" t="s">
        <v>728</v>
      </c>
    </row>
    <row r="44" spans="1:6" x14ac:dyDescent="0.3">
      <c r="A44" s="479" t="s">
        <v>514</v>
      </c>
      <c r="B44" s="170" t="s">
        <v>700</v>
      </c>
      <c r="C44" s="474"/>
      <c r="D44" s="474" t="s">
        <v>738</v>
      </c>
      <c r="E44" s="480" t="s">
        <v>328</v>
      </c>
      <c r="F44" s="170" t="s">
        <v>728</v>
      </c>
    </row>
    <row r="45" spans="1:6" x14ac:dyDescent="0.3">
      <c r="A45" s="479" t="s">
        <v>515</v>
      </c>
      <c r="B45" s="170" t="s">
        <v>700</v>
      </c>
      <c r="C45" s="474"/>
      <c r="D45" s="474" t="s">
        <v>739</v>
      </c>
      <c r="E45" s="480" t="s">
        <v>457</v>
      </c>
      <c r="F45" s="170" t="s">
        <v>728</v>
      </c>
    </row>
    <row r="46" spans="1:6" x14ac:dyDescent="0.3">
      <c r="A46" s="479" t="s">
        <v>516</v>
      </c>
      <c r="B46" s="170" t="s">
        <v>700</v>
      </c>
      <c r="C46" s="474"/>
      <c r="D46" s="474" t="s">
        <v>740</v>
      </c>
      <c r="E46" s="480" t="s">
        <v>329</v>
      </c>
      <c r="F46" s="170" t="s">
        <v>728</v>
      </c>
    </row>
    <row r="47" spans="1:6" x14ac:dyDescent="0.3">
      <c r="A47" s="479" t="s">
        <v>517</v>
      </c>
      <c r="B47" s="170" t="s">
        <v>700</v>
      </c>
      <c r="C47" s="474"/>
      <c r="D47" s="474" t="s">
        <v>741</v>
      </c>
      <c r="E47" s="480" t="s">
        <v>330</v>
      </c>
      <c r="F47" s="170" t="s">
        <v>728</v>
      </c>
    </row>
    <row r="48" spans="1:6" x14ac:dyDescent="0.3">
      <c r="A48" s="479" t="s">
        <v>518</v>
      </c>
      <c r="B48" s="170" t="s">
        <v>700</v>
      </c>
      <c r="C48" s="474"/>
      <c r="D48" s="474" t="s">
        <v>742</v>
      </c>
      <c r="E48" s="480" t="s">
        <v>327</v>
      </c>
      <c r="F48" s="170" t="s">
        <v>728</v>
      </c>
    </row>
    <row r="49" spans="1:6" x14ac:dyDescent="0.3">
      <c r="A49" s="481" t="s">
        <v>519</v>
      </c>
      <c r="B49" s="170" t="s">
        <v>700</v>
      </c>
      <c r="C49" s="474"/>
      <c r="D49" s="474" t="s">
        <v>743</v>
      </c>
      <c r="E49" s="482" t="s">
        <v>334</v>
      </c>
      <c r="F49" s="170" t="s">
        <v>728</v>
      </c>
    </row>
    <row r="50" spans="1:6" x14ac:dyDescent="0.3">
      <c r="A50" s="481" t="s">
        <v>520</v>
      </c>
      <c r="B50" s="170" t="s">
        <v>700</v>
      </c>
      <c r="C50" s="474"/>
      <c r="D50" s="474" t="s">
        <v>744</v>
      </c>
      <c r="E50" s="482" t="s">
        <v>33</v>
      </c>
      <c r="F50" s="170" t="s">
        <v>728</v>
      </c>
    </row>
    <row r="51" spans="1:6" x14ac:dyDescent="0.3">
      <c r="A51" s="481" t="s">
        <v>842</v>
      </c>
      <c r="B51" s="170" t="s">
        <v>700</v>
      </c>
      <c r="C51" s="474"/>
      <c r="D51" s="474" t="s">
        <v>745</v>
      </c>
      <c r="E51" s="480" t="s">
        <v>843</v>
      </c>
      <c r="F51" s="170" t="s">
        <v>728</v>
      </c>
    </row>
    <row r="52" spans="1:6" x14ac:dyDescent="0.3">
      <c r="A52" s="481" t="s">
        <v>521</v>
      </c>
      <c r="B52" s="170" t="s">
        <v>700</v>
      </c>
      <c r="C52" s="474"/>
      <c r="D52" s="474" t="s">
        <v>746</v>
      </c>
      <c r="E52" s="482" t="s">
        <v>60</v>
      </c>
      <c r="F52" s="170" t="s">
        <v>728</v>
      </c>
    </row>
    <row r="53" spans="1:6" x14ac:dyDescent="0.3">
      <c r="A53" s="481" t="s">
        <v>842</v>
      </c>
      <c r="B53" s="170" t="s">
        <v>700</v>
      </c>
      <c r="C53" s="474"/>
      <c r="D53" s="474" t="s">
        <v>747</v>
      </c>
      <c r="E53" s="482" t="s">
        <v>61</v>
      </c>
      <c r="F53" s="170" t="s">
        <v>728</v>
      </c>
    </row>
    <row r="54" spans="1:6" x14ac:dyDescent="0.3">
      <c r="A54" s="481" t="s">
        <v>842</v>
      </c>
      <c r="B54" s="170" t="s">
        <v>700</v>
      </c>
      <c r="C54" s="474"/>
      <c r="D54" s="474" t="s">
        <v>749</v>
      </c>
      <c r="E54" s="480" t="s">
        <v>844</v>
      </c>
      <c r="F54" s="170" t="s">
        <v>728</v>
      </c>
    </row>
    <row r="55" spans="1:6" x14ac:dyDescent="0.3">
      <c r="A55" s="481" t="s">
        <v>522</v>
      </c>
      <c r="B55" s="170" t="s">
        <v>700</v>
      </c>
      <c r="C55" s="474"/>
      <c r="D55" s="474" t="s">
        <v>748</v>
      </c>
      <c r="E55" s="482" t="s">
        <v>331</v>
      </c>
      <c r="F55" s="170" t="s">
        <v>728</v>
      </c>
    </row>
    <row r="56" spans="1:6" x14ac:dyDescent="0.3">
      <c r="A56" s="481" t="s">
        <v>523</v>
      </c>
      <c r="B56" s="170" t="s">
        <v>700</v>
      </c>
      <c r="C56" s="474"/>
      <c r="D56" s="474" t="s">
        <v>752</v>
      </c>
      <c r="E56" s="482" t="s">
        <v>59</v>
      </c>
      <c r="F56" s="170" t="s">
        <v>728</v>
      </c>
    </row>
    <row r="57" spans="1:6" x14ac:dyDescent="0.3">
      <c r="A57" s="481" t="s">
        <v>524</v>
      </c>
      <c r="B57" s="170" t="s">
        <v>700</v>
      </c>
      <c r="C57" s="474"/>
      <c r="D57" s="474" t="s">
        <v>754</v>
      </c>
      <c r="E57" s="482" t="s">
        <v>332</v>
      </c>
      <c r="F57" s="170" t="s">
        <v>728</v>
      </c>
    </row>
    <row r="58" spans="1:6" x14ac:dyDescent="0.3">
      <c r="A58" s="481" t="s">
        <v>525</v>
      </c>
      <c r="B58" s="170" t="s">
        <v>700</v>
      </c>
      <c r="C58" s="474"/>
      <c r="D58" s="474" t="s">
        <v>755</v>
      </c>
      <c r="E58" s="482" t="s">
        <v>57</v>
      </c>
      <c r="F58" s="170" t="s">
        <v>728</v>
      </c>
    </row>
    <row r="59" spans="1:6" x14ac:dyDescent="0.3">
      <c r="A59" s="479" t="s">
        <v>526</v>
      </c>
      <c r="B59" s="170" t="s">
        <v>700</v>
      </c>
      <c r="C59" s="474"/>
      <c r="D59" s="474" t="s">
        <v>756</v>
      </c>
      <c r="E59" s="480" t="s">
        <v>326</v>
      </c>
      <c r="F59" s="170" t="s">
        <v>728</v>
      </c>
    </row>
    <row r="60" spans="1:6" x14ac:dyDescent="0.3">
      <c r="A60" s="481" t="s">
        <v>527</v>
      </c>
      <c r="B60" s="170" t="s">
        <v>700</v>
      </c>
      <c r="C60" s="474"/>
      <c r="D60" s="474" t="s">
        <v>757</v>
      </c>
      <c r="E60" s="482" t="s">
        <v>455</v>
      </c>
      <c r="F60" s="170" t="s">
        <v>728</v>
      </c>
    </row>
    <row r="61" spans="1:6" x14ac:dyDescent="0.3">
      <c r="A61" s="479" t="s">
        <v>527</v>
      </c>
      <c r="B61" s="170" t="s">
        <v>700</v>
      </c>
      <c r="C61" s="474"/>
      <c r="D61" s="474" t="s">
        <v>758</v>
      </c>
      <c r="E61" s="480" t="s">
        <v>456</v>
      </c>
      <c r="F61" s="170" t="s">
        <v>728</v>
      </c>
    </row>
    <row r="62" spans="1:6" x14ac:dyDescent="0.3">
      <c r="A62" s="479" t="s">
        <v>528</v>
      </c>
      <c r="B62" s="170" t="s">
        <v>700</v>
      </c>
      <c r="C62" s="474"/>
      <c r="D62" s="474" t="s">
        <v>759</v>
      </c>
      <c r="E62" s="480" t="s">
        <v>49</v>
      </c>
      <c r="F62" s="170" t="s">
        <v>728</v>
      </c>
    </row>
    <row r="63" spans="1:6" x14ac:dyDescent="0.3">
      <c r="A63" s="481" t="s">
        <v>529</v>
      </c>
      <c r="B63" s="170" t="s">
        <v>700</v>
      </c>
      <c r="C63" s="474"/>
      <c r="D63" s="474" t="s">
        <v>760</v>
      </c>
      <c r="E63" s="482" t="s">
        <v>58</v>
      </c>
      <c r="F63" s="170" t="s">
        <v>728</v>
      </c>
    </row>
    <row r="64" spans="1:6" x14ac:dyDescent="0.3">
      <c r="A64" s="481" t="s">
        <v>842</v>
      </c>
      <c r="B64" s="170" t="s">
        <v>700</v>
      </c>
      <c r="C64" s="474"/>
      <c r="D64" s="474" t="s">
        <v>761</v>
      </c>
      <c r="E64" s="482" t="s">
        <v>64</v>
      </c>
      <c r="F64" s="170" t="s">
        <v>728</v>
      </c>
    </row>
    <row r="65" spans="1:6" x14ac:dyDescent="0.3">
      <c r="A65" s="481" t="s">
        <v>842</v>
      </c>
      <c r="B65" s="170" t="s">
        <v>700</v>
      </c>
      <c r="C65" s="474"/>
      <c r="D65" s="474" t="s">
        <v>762</v>
      </c>
      <c r="E65" s="491" t="s">
        <v>418</v>
      </c>
      <c r="F65" s="170" t="s">
        <v>728</v>
      </c>
    </row>
    <row r="66" spans="1:6" x14ac:dyDescent="0.3">
      <c r="A66" s="481" t="s">
        <v>842</v>
      </c>
      <c r="B66" s="170" t="s">
        <v>700</v>
      </c>
      <c r="C66" s="474"/>
      <c r="D66" s="474" t="s">
        <v>763</v>
      </c>
      <c r="E66" s="480" t="s">
        <v>419</v>
      </c>
      <c r="F66" s="170" t="s">
        <v>728</v>
      </c>
    </row>
    <row r="67" spans="1:6" x14ac:dyDescent="0.3">
      <c r="A67" s="481" t="s">
        <v>842</v>
      </c>
      <c r="B67" s="170" t="s">
        <v>700</v>
      </c>
      <c r="C67" s="474"/>
      <c r="D67" s="474" t="s">
        <v>764</v>
      </c>
      <c r="E67" s="491" t="s">
        <v>420</v>
      </c>
      <c r="F67" s="170" t="s">
        <v>728</v>
      </c>
    </row>
    <row r="68" spans="1:6" x14ac:dyDescent="0.3">
      <c r="A68" s="481" t="s">
        <v>842</v>
      </c>
      <c r="B68" s="170" t="s">
        <v>700</v>
      </c>
      <c r="C68" s="474"/>
      <c r="D68" s="474" t="s">
        <v>765</v>
      </c>
      <c r="E68" s="480" t="s">
        <v>421</v>
      </c>
      <c r="F68" s="170" t="s">
        <v>728</v>
      </c>
    </row>
    <row r="69" spans="1:6" x14ac:dyDescent="0.3">
      <c r="A69" s="481" t="s">
        <v>530</v>
      </c>
      <c r="B69" s="170" t="s">
        <v>700</v>
      </c>
      <c r="C69" s="474"/>
      <c r="D69" s="474" t="s">
        <v>751</v>
      </c>
      <c r="E69" s="482" t="s">
        <v>422</v>
      </c>
      <c r="F69" s="170" t="s">
        <v>728</v>
      </c>
    </row>
    <row r="70" spans="1:6" x14ac:dyDescent="0.3">
      <c r="A70" s="481" t="s">
        <v>842</v>
      </c>
      <c r="B70" s="170" t="s">
        <v>700</v>
      </c>
      <c r="C70" s="474"/>
      <c r="D70" s="474" t="s">
        <v>766</v>
      </c>
      <c r="E70" s="480" t="s">
        <v>440</v>
      </c>
      <c r="F70" s="170" t="s">
        <v>728</v>
      </c>
    </row>
    <row r="71" spans="1:6" x14ac:dyDescent="0.3">
      <c r="A71" s="481" t="s">
        <v>531</v>
      </c>
      <c r="B71" s="170" t="s">
        <v>700</v>
      </c>
      <c r="C71" s="474"/>
      <c r="D71" s="474" t="s">
        <v>767</v>
      </c>
      <c r="E71" s="482" t="s">
        <v>447</v>
      </c>
      <c r="F71" s="170" t="s">
        <v>728</v>
      </c>
    </row>
    <row r="72" spans="1:6" x14ac:dyDescent="0.3">
      <c r="A72" s="481" t="s">
        <v>532</v>
      </c>
      <c r="B72" s="170" t="s">
        <v>700</v>
      </c>
      <c r="C72" s="474"/>
      <c r="D72" s="474" t="s">
        <v>750</v>
      </c>
      <c r="E72" s="482" t="s">
        <v>333</v>
      </c>
      <c r="F72" s="170" t="s">
        <v>728</v>
      </c>
    </row>
    <row r="73" spans="1:6" x14ac:dyDescent="0.3">
      <c r="A73" s="481" t="s">
        <v>842</v>
      </c>
      <c r="B73" s="170" t="s">
        <v>700</v>
      </c>
      <c r="C73" s="474"/>
      <c r="D73" s="474" t="s">
        <v>753</v>
      </c>
      <c r="E73" s="480" t="s">
        <v>845</v>
      </c>
      <c r="F73" s="170" t="s">
        <v>728</v>
      </c>
    </row>
    <row r="74" spans="1:6" x14ac:dyDescent="0.3">
      <c r="A74" s="481" t="s">
        <v>842</v>
      </c>
      <c r="B74" s="170" t="s">
        <v>700</v>
      </c>
      <c r="C74" s="474"/>
      <c r="D74" s="474" t="s">
        <v>768</v>
      </c>
      <c r="E74" s="480" t="s">
        <v>398</v>
      </c>
      <c r="F74" s="170" t="s">
        <v>728</v>
      </c>
    </row>
    <row r="75" spans="1:6" x14ac:dyDescent="0.3">
      <c r="A75" s="481" t="s">
        <v>842</v>
      </c>
      <c r="B75" s="170" t="s">
        <v>700</v>
      </c>
      <c r="C75" s="474"/>
      <c r="D75" s="474" t="s">
        <v>769</v>
      </c>
      <c r="E75" s="480" t="s">
        <v>399</v>
      </c>
      <c r="F75" s="170" t="s">
        <v>728</v>
      </c>
    </row>
    <row r="76" spans="1:6" x14ac:dyDescent="0.3">
      <c r="A76" s="481" t="s">
        <v>842</v>
      </c>
      <c r="B76" s="170" t="s">
        <v>700</v>
      </c>
      <c r="C76" s="474"/>
      <c r="D76" s="474" t="s">
        <v>770</v>
      </c>
      <c r="E76" s="480" t="s">
        <v>66</v>
      </c>
      <c r="F76" s="170" t="s">
        <v>728</v>
      </c>
    </row>
    <row r="77" spans="1:6" x14ac:dyDescent="0.3">
      <c r="A77" s="481" t="s">
        <v>842</v>
      </c>
      <c r="B77" s="170" t="s">
        <v>700</v>
      </c>
      <c r="C77" s="474"/>
      <c r="D77" s="474" t="s">
        <v>771</v>
      </c>
      <c r="E77" s="480" t="s">
        <v>400</v>
      </c>
      <c r="F77" s="170" t="s">
        <v>728</v>
      </c>
    </row>
    <row r="78" spans="1:6" x14ac:dyDescent="0.3">
      <c r="A78" s="481" t="s">
        <v>842</v>
      </c>
      <c r="B78" s="170" t="s">
        <v>700</v>
      </c>
      <c r="C78" s="474"/>
      <c r="D78" s="474" t="s">
        <v>772</v>
      </c>
      <c r="E78" s="480" t="s">
        <v>401</v>
      </c>
      <c r="F78" s="170" t="s">
        <v>728</v>
      </c>
    </row>
    <row r="79" spans="1:6" x14ac:dyDescent="0.3">
      <c r="A79" s="481" t="s">
        <v>842</v>
      </c>
      <c r="B79" s="170" t="s">
        <v>700</v>
      </c>
      <c r="C79" s="474"/>
      <c r="D79" s="474" t="s">
        <v>773</v>
      </c>
      <c r="E79" s="480" t="s">
        <v>846</v>
      </c>
      <c r="F79" s="170" t="s">
        <v>728</v>
      </c>
    </row>
    <row r="80" spans="1:6" x14ac:dyDescent="0.3">
      <c r="A80" s="481" t="s">
        <v>842</v>
      </c>
      <c r="B80" s="170" t="s">
        <v>700</v>
      </c>
      <c r="C80" s="474"/>
      <c r="D80" s="474" t="s">
        <v>774</v>
      </c>
      <c r="E80" s="492" t="s">
        <v>425</v>
      </c>
      <c r="F80" s="170" t="s">
        <v>728</v>
      </c>
    </row>
    <row r="81" spans="1:6" x14ac:dyDescent="0.3">
      <c r="A81" s="479" t="s">
        <v>533</v>
      </c>
      <c r="B81" s="170" t="s">
        <v>700</v>
      </c>
      <c r="C81" s="474"/>
      <c r="D81" s="474" t="s">
        <v>775</v>
      </c>
      <c r="E81" s="480" t="s">
        <v>335</v>
      </c>
      <c r="F81" s="170" t="s">
        <v>728</v>
      </c>
    </row>
    <row r="82" spans="1:6" x14ac:dyDescent="0.3">
      <c r="A82" s="481" t="s">
        <v>842</v>
      </c>
      <c r="B82" s="170" t="s">
        <v>700</v>
      </c>
      <c r="C82" s="474"/>
      <c r="D82" s="474" t="s">
        <v>776</v>
      </c>
      <c r="E82" s="482" t="s">
        <v>37</v>
      </c>
      <c r="F82" s="170" t="s">
        <v>728</v>
      </c>
    </row>
    <row r="83" spans="1:6" x14ac:dyDescent="0.3">
      <c r="A83" s="479" t="s">
        <v>534</v>
      </c>
      <c r="B83" s="170" t="s">
        <v>700</v>
      </c>
      <c r="C83" s="474"/>
      <c r="D83" s="474" t="s">
        <v>777</v>
      </c>
      <c r="E83" s="480" t="s">
        <v>62</v>
      </c>
      <c r="F83" s="170" t="s">
        <v>728</v>
      </c>
    </row>
    <row r="84" spans="1:6" x14ac:dyDescent="0.3">
      <c r="A84" s="479" t="s">
        <v>535</v>
      </c>
      <c r="B84" s="170" t="s">
        <v>700</v>
      </c>
      <c r="C84" s="474"/>
      <c r="D84" s="474" t="s">
        <v>778</v>
      </c>
      <c r="E84" s="480" t="s">
        <v>63</v>
      </c>
      <c r="F84" s="170" t="s">
        <v>728</v>
      </c>
    </row>
    <row r="85" spans="1:6" x14ac:dyDescent="0.3">
      <c r="A85" s="485" t="s">
        <v>536</v>
      </c>
      <c r="B85" s="170" t="s">
        <v>700</v>
      </c>
      <c r="C85" s="474"/>
      <c r="D85" s="474" t="s">
        <v>779</v>
      </c>
      <c r="E85" s="486" t="s">
        <v>302</v>
      </c>
      <c r="F85" s="170" t="s">
        <v>728</v>
      </c>
    </row>
    <row r="86" spans="1:6" x14ac:dyDescent="0.3">
      <c r="A86" s="485" t="s">
        <v>537</v>
      </c>
      <c r="B86" s="170" t="s">
        <v>700</v>
      </c>
      <c r="C86" s="474"/>
      <c r="D86" s="474" t="s">
        <v>780</v>
      </c>
      <c r="E86" s="486" t="s">
        <v>324</v>
      </c>
      <c r="F86" s="170" t="s">
        <v>728</v>
      </c>
    </row>
    <row r="87" spans="1:6" x14ac:dyDescent="0.3">
      <c r="A87" s="485" t="s">
        <v>538</v>
      </c>
      <c r="B87" s="170" t="s">
        <v>700</v>
      </c>
      <c r="C87" s="474"/>
      <c r="D87" s="474" t="s">
        <v>781</v>
      </c>
      <c r="E87" s="486" t="s">
        <v>301</v>
      </c>
      <c r="F87" s="170" t="s">
        <v>728</v>
      </c>
    </row>
    <row r="88" spans="1:6" x14ac:dyDescent="0.3">
      <c r="A88" s="493" t="s">
        <v>581</v>
      </c>
      <c r="B88" s="170" t="s">
        <v>700</v>
      </c>
      <c r="C88" s="474"/>
      <c r="D88" s="474" t="s">
        <v>782</v>
      </c>
      <c r="E88" s="494" t="s">
        <v>580</v>
      </c>
      <c r="F88" s="170" t="s">
        <v>728</v>
      </c>
    </row>
    <row r="89" spans="1:6" x14ac:dyDescent="0.3">
      <c r="A89" s="479" t="s">
        <v>539</v>
      </c>
      <c r="B89" s="170" t="s">
        <v>700</v>
      </c>
      <c r="C89" s="474"/>
      <c r="D89" s="474" t="s">
        <v>783</v>
      </c>
      <c r="E89" s="480" t="s">
        <v>381</v>
      </c>
      <c r="F89" s="170" t="s">
        <v>728</v>
      </c>
    </row>
    <row r="90" spans="1:6" x14ac:dyDescent="0.3">
      <c r="A90" s="479" t="s">
        <v>540</v>
      </c>
      <c r="B90" s="170" t="s">
        <v>700</v>
      </c>
      <c r="C90" s="474"/>
      <c r="D90" s="474" t="s">
        <v>784</v>
      </c>
      <c r="E90" s="480" t="s">
        <v>248</v>
      </c>
      <c r="F90" s="170" t="s">
        <v>728</v>
      </c>
    </row>
    <row r="91" spans="1:6" x14ac:dyDescent="0.3">
      <c r="A91" s="495" t="s">
        <v>541</v>
      </c>
      <c r="B91" s="170" t="s">
        <v>700</v>
      </c>
      <c r="C91" s="474"/>
      <c r="D91" s="474" t="s">
        <v>785</v>
      </c>
      <c r="E91" s="480" t="s">
        <v>337</v>
      </c>
      <c r="F91" s="170" t="s">
        <v>728</v>
      </c>
    </row>
    <row r="92" spans="1:6" x14ac:dyDescent="0.3">
      <c r="A92" s="495" t="s">
        <v>542</v>
      </c>
      <c r="B92" s="170" t="s">
        <v>700</v>
      </c>
      <c r="C92" s="474"/>
      <c r="D92" s="474" t="s">
        <v>786</v>
      </c>
      <c r="E92" s="496" t="s">
        <v>249</v>
      </c>
      <c r="F92" s="170" t="s">
        <v>728</v>
      </c>
    </row>
    <row r="93" spans="1:6" x14ac:dyDescent="0.3">
      <c r="A93" s="479" t="s">
        <v>543</v>
      </c>
      <c r="B93" s="170" t="s">
        <v>700</v>
      </c>
      <c r="C93" s="474"/>
      <c r="D93" s="474" t="s">
        <v>787</v>
      </c>
      <c r="E93" s="496" t="s">
        <v>255</v>
      </c>
      <c r="F93" s="170" t="s">
        <v>728</v>
      </c>
    </row>
    <row r="94" spans="1:6" x14ac:dyDescent="0.3">
      <c r="A94" s="479" t="s">
        <v>544</v>
      </c>
      <c r="B94" s="170" t="s">
        <v>700</v>
      </c>
      <c r="C94" s="474"/>
      <c r="D94" s="474" t="s">
        <v>788</v>
      </c>
      <c r="E94" s="480" t="s">
        <v>256</v>
      </c>
      <c r="F94" s="170" t="s">
        <v>728</v>
      </c>
    </row>
    <row r="95" spans="1:6" x14ac:dyDescent="0.3">
      <c r="A95" s="481" t="s">
        <v>545</v>
      </c>
      <c r="B95" s="170" t="s">
        <v>700</v>
      </c>
      <c r="C95" s="474"/>
      <c r="D95" s="474" t="s">
        <v>789</v>
      </c>
      <c r="E95" s="480" t="s">
        <v>322</v>
      </c>
      <c r="F95" s="170" t="s">
        <v>728</v>
      </c>
    </row>
    <row r="96" spans="1:6" x14ac:dyDescent="0.3">
      <c r="A96" s="481" t="s">
        <v>842</v>
      </c>
      <c r="B96" s="170" t="s">
        <v>700</v>
      </c>
      <c r="C96" s="474"/>
      <c r="D96" s="474" t="s">
        <v>790</v>
      </c>
      <c r="E96" s="482" t="s">
        <v>417</v>
      </c>
      <c r="F96" s="170" t="s">
        <v>728</v>
      </c>
    </row>
    <row r="97" spans="1:6" x14ac:dyDescent="0.3">
      <c r="A97" s="479" t="s">
        <v>546</v>
      </c>
      <c r="B97" s="170" t="s">
        <v>700</v>
      </c>
      <c r="C97" s="474"/>
      <c r="D97" s="474" t="s">
        <v>791</v>
      </c>
      <c r="E97" s="482" t="s">
        <v>260</v>
      </c>
      <c r="F97" s="170" t="s">
        <v>728</v>
      </c>
    </row>
    <row r="98" spans="1:6" x14ac:dyDescent="0.3">
      <c r="A98" s="481" t="s">
        <v>842</v>
      </c>
      <c r="B98" s="170" t="s">
        <v>700</v>
      </c>
      <c r="C98" s="474"/>
      <c r="D98" s="474" t="s">
        <v>792</v>
      </c>
      <c r="E98" s="480" t="s">
        <v>412</v>
      </c>
      <c r="F98" s="170" t="s">
        <v>728</v>
      </c>
    </row>
    <row r="99" spans="1:6" x14ac:dyDescent="0.3">
      <c r="A99" s="495" t="s">
        <v>547</v>
      </c>
      <c r="B99" s="170" t="s">
        <v>700</v>
      </c>
      <c r="C99" s="474"/>
      <c r="D99" s="474" t="s">
        <v>793</v>
      </c>
      <c r="E99" s="480" t="s">
        <v>261</v>
      </c>
      <c r="F99" s="170" t="s">
        <v>728</v>
      </c>
    </row>
    <row r="100" spans="1:6" x14ac:dyDescent="0.3">
      <c r="A100" s="495" t="s">
        <v>548</v>
      </c>
      <c r="B100" s="170" t="s">
        <v>700</v>
      </c>
      <c r="C100" s="474"/>
      <c r="D100" s="474" t="s">
        <v>794</v>
      </c>
      <c r="E100" s="496" t="s">
        <v>251</v>
      </c>
      <c r="F100" s="170" t="s">
        <v>728</v>
      </c>
    </row>
    <row r="101" spans="1:6" x14ac:dyDescent="0.3">
      <c r="A101" s="495" t="s">
        <v>549</v>
      </c>
      <c r="B101" s="170" t="s">
        <v>700</v>
      </c>
      <c r="C101" s="474"/>
      <c r="D101" s="474" t="s">
        <v>795</v>
      </c>
      <c r="E101" s="496" t="s">
        <v>252</v>
      </c>
      <c r="F101" s="170" t="s">
        <v>728</v>
      </c>
    </row>
    <row r="102" spans="1:6" x14ac:dyDescent="0.3">
      <c r="A102" s="495" t="s">
        <v>550</v>
      </c>
      <c r="B102" s="170" t="s">
        <v>700</v>
      </c>
      <c r="C102" s="474"/>
      <c r="D102" s="474" t="s">
        <v>796</v>
      </c>
      <c r="E102" s="496" t="s">
        <v>253</v>
      </c>
      <c r="F102" s="170" t="s">
        <v>728</v>
      </c>
    </row>
    <row r="103" spans="1:6" x14ac:dyDescent="0.3">
      <c r="A103" s="495" t="s">
        <v>551</v>
      </c>
      <c r="B103" s="170" t="s">
        <v>700</v>
      </c>
      <c r="C103" s="474"/>
      <c r="D103" s="474" t="s">
        <v>797</v>
      </c>
      <c r="E103" s="496" t="s">
        <v>254</v>
      </c>
      <c r="F103" s="170" t="s">
        <v>728</v>
      </c>
    </row>
    <row r="104" spans="1:6" x14ac:dyDescent="0.3">
      <c r="A104" s="479" t="s">
        <v>552</v>
      </c>
      <c r="B104" s="170" t="s">
        <v>700</v>
      </c>
      <c r="C104" s="474"/>
      <c r="D104" s="474" t="s">
        <v>798</v>
      </c>
      <c r="E104" s="496" t="s">
        <v>382</v>
      </c>
      <c r="F104" s="170" t="s">
        <v>728</v>
      </c>
    </row>
    <row r="105" spans="1:6" x14ac:dyDescent="0.3">
      <c r="A105" s="495" t="s">
        <v>553</v>
      </c>
      <c r="B105" s="170" t="s">
        <v>700</v>
      </c>
      <c r="C105" s="474"/>
      <c r="D105" s="474" t="s">
        <v>799</v>
      </c>
      <c r="E105" s="480" t="s">
        <v>336</v>
      </c>
      <c r="F105" s="170" t="s">
        <v>728</v>
      </c>
    </row>
    <row r="106" spans="1:6" x14ac:dyDescent="0.3">
      <c r="A106" s="481" t="s">
        <v>554</v>
      </c>
      <c r="B106" s="170" t="s">
        <v>700</v>
      </c>
      <c r="C106" s="474"/>
      <c r="D106" s="474" t="s">
        <v>800</v>
      </c>
      <c r="E106" s="496" t="s">
        <v>250</v>
      </c>
      <c r="F106" s="170" t="s">
        <v>728</v>
      </c>
    </row>
    <row r="107" spans="1:6" x14ac:dyDescent="0.3">
      <c r="A107" s="481" t="s">
        <v>842</v>
      </c>
      <c r="B107" s="170" t="s">
        <v>700</v>
      </c>
      <c r="C107" s="474"/>
      <c r="D107" s="474" t="s">
        <v>801</v>
      </c>
      <c r="E107" s="482" t="s">
        <v>257</v>
      </c>
      <c r="F107" s="170" t="s">
        <v>728</v>
      </c>
    </row>
    <row r="108" spans="1:6" x14ac:dyDescent="0.3">
      <c r="A108" s="481" t="s">
        <v>555</v>
      </c>
      <c r="B108" s="170" t="s">
        <v>700</v>
      </c>
      <c r="C108" s="474"/>
      <c r="D108" s="474" t="s">
        <v>802</v>
      </c>
      <c r="E108" s="482" t="s">
        <v>258</v>
      </c>
      <c r="F108" s="170" t="s">
        <v>728</v>
      </c>
    </row>
    <row r="109" spans="1:6" x14ac:dyDescent="0.3">
      <c r="A109" s="479" t="s">
        <v>556</v>
      </c>
      <c r="B109" s="170" t="s">
        <v>700</v>
      </c>
      <c r="C109" s="474"/>
      <c r="D109" s="474" t="s">
        <v>803</v>
      </c>
      <c r="E109" s="482" t="s">
        <v>458</v>
      </c>
      <c r="F109" s="170" t="s">
        <v>728</v>
      </c>
    </row>
    <row r="110" spans="1:6" x14ac:dyDescent="0.3">
      <c r="A110" s="479" t="s">
        <v>557</v>
      </c>
      <c r="B110" s="170" t="s">
        <v>700</v>
      </c>
      <c r="C110" s="474"/>
      <c r="D110" s="474" t="s">
        <v>804</v>
      </c>
      <c r="E110" s="480" t="s">
        <v>338</v>
      </c>
      <c r="F110" s="170" t="s">
        <v>728</v>
      </c>
    </row>
    <row r="111" spans="1:6" x14ac:dyDescent="0.3">
      <c r="A111" s="498" t="s">
        <v>842</v>
      </c>
      <c r="B111" s="170" t="s">
        <v>700</v>
      </c>
      <c r="C111" s="474"/>
      <c r="D111" s="474" t="s">
        <v>805</v>
      </c>
      <c r="E111" s="480" t="s">
        <v>339</v>
      </c>
      <c r="F111" s="170" t="s">
        <v>728</v>
      </c>
    </row>
    <row r="112" spans="1:6" x14ac:dyDescent="0.3">
      <c r="A112" s="479" t="s">
        <v>847</v>
      </c>
      <c r="B112" s="170" t="s">
        <v>700</v>
      </c>
      <c r="C112" s="474"/>
      <c r="D112" s="474" t="s">
        <v>806</v>
      </c>
      <c r="E112" s="480" t="s">
        <v>369</v>
      </c>
      <c r="F112" s="170" t="s">
        <v>728</v>
      </c>
    </row>
    <row r="113" spans="1:6" x14ac:dyDescent="0.3">
      <c r="A113" s="481" t="s">
        <v>558</v>
      </c>
      <c r="B113" s="170" t="s">
        <v>700</v>
      </c>
      <c r="C113" s="474"/>
      <c r="D113" s="474" t="s">
        <v>807</v>
      </c>
      <c r="E113" s="480" t="s">
        <v>340</v>
      </c>
      <c r="F113" s="170" t="s">
        <v>728</v>
      </c>
    </row>
    <row r="114" spans="1:6" x14ac:dyDescent="0.3">
      <c r="A114" s="481" t="s">
        <v>559</v>
      </c>
      <c r="B114" s="170" t="s">
        <v>700</v>
      </c>
      <c r="C114" s="474"/>
      <c r="D114" s="474" t="s">
        <v>808</v>
      </c>
      <c r="E114" s="482" t="s">
        <v>341</v>
      </c>
      <c r="F114" s="170" t="s">
        <v>728</v>
      </c>
    </row>
    <row r="115" spans="1:6" x14ac:dyDescent="0.3">
      <c r="A115" s="481" t="s">
        <v>560</v>
      </c>
      <c r="B115" s="170" t="s">
        <v>700</v>
      </c>
      <c r="C115" s="474"/>
      <c r="D115" s="474" t="s">
        <v>809</v>
      </c>
      <c r="E115" s="482" t="s">
        <v>290</v>
      </c>
      <c r="F115" s="170" t="s">
        <v>728</v>
      </c>
    </row>
    <row r="116" spans="1:6" x14ac:dyDescent="0.3">
      <c r="A116" s="481" t="s">
        <v>561</v>
      </c>
      <c r="B116" s="170" t="s">
        <v>700</v>
      </c>
      <c r="C116" s="474"/>
      <c r="D116" s="474" t="s">
        <v>810</v>
      </c>
      <c r="E116" s="482" t="s">
        <v>342</v>
      </c>
      <c r="F116" s="170" t="s">
        <v>728</v>
      </c>
    </row>
    <row r="117" spans="1:6" x14ac:dyDescent="0.3">
      <c r="A117" s="479" t="s">
        <v>562</v>
      </c>
      <c r="B117" s="170" t="s">
        <v>700</v>
      </c>
      <c r="C117" s="474"/>
      <c r="D117" s="474" t="s">
        <v>811</v>
      </c>
      <c r="E117" s="482" t="s">
        <v>259</v>
      </c>
      <c r="F117" s="170" t="s">
        <v>728</v>
      </c>
    </row>
    <row r="118" spans="1:6" x14ac:dyDescent="0.3">
      <c r="A118" s="481" t="s">
        <v>842</v>
      </c>
      <c r="B118" s="170" t="s">
        <v>700</v>
      </c>
      <c r="C118" s="474"/>
      <c r="D118" s="474" t="s">
        <v>812</v>
      </c>
      <c r="E118" s="480" t="s">
        <v>413</v>
      </c>
      <c r="F118" s="170" t="s">
        <v>728</v>
      </c>
    </row>
    <row r="119" spans="1:6" x14ac:dyDescent="0.3">
      <c r="A119" s="481" t="s">
        <v>842</v>
      </c>
      <c r="B119" s="170" t="s">
        <v>700</v>
      </c>
      <c r="C119" s="474"/>
      <c r="D119" s="474" t="s">
        <v>813</v>
      </c>
      <c r="E119" s="480" t="s">
        <v>414</v>
      </c>
      <c r="F119" s="170" t="s">
        <v>728</v>
      </c>
    </row>
    <row r="120" spans="1:6" x14ac:dyDescent="0.3">
      <c r="A120" s="481" t="s">
        <v>842</v>
      </c>
      <c r="B120" s="170" t="s">
        <v>700</v>
      </c>
      <c r="C120" s="474"/>
      <c r="D120" s="474" t="s">
        <v>814</v>
      </c>
      <c r="E120" s="480" t="s">
        <v>415</v>
      </c>
      <c r="F120" s="170" t="s">
        <v>728</v>
      </c>
    </row>
    <row r="121" spans="1:6" x14ac:dyDescent="0.3">
      <c r="A121" s="481" t="s">
        <v>842</v>
      </c>
      <c r="B121" s="170" t="s">
        <v>700</v>
      </c>
      <c r="C121" s="474"/>
      <c r="D121" s="474" t="s">
        <v>815</v>
      </c>
      <c r="E121" s="480" t="s">
        <v>423</v>
      </c>
      <c r="F121" s="170" t="s">
        <v>728</v>
      </c>
    </row>
    <row r="122" spans="1:6" x14ac:dyDescent="0.3">
      <c r="A122" s="481" t="s">
        <v>842</v>
      </c>
      <c r="B122" s="170" t="s">
        <v>700</v>
      </c>
      <c r="C122" s="474"/>
      <c r="D122" s="474" t="s">
        <v>816</v>
      </c>
      <c r="E122" s="480" t="s">
        <v>416</v>
      </c>
      <c r="F122" s="170" t="s">
        <v>728</v>
      </c>
    </row>
    <row r="123" spans="1:6" x14ac:dyDescent="0.3">
      <c r="A123" s="481" t="s">
        <v>842</v>
      </c>
      <c r="B123" s="170" t="s">
        <v>700</v>
      </c>
      <c r="C123" s="474"/>
      <c r="D123" s="474" t="s">
        <v>817</v>
      </c>
      <c r="E123" s="482" t="s">
        <v>448</v>
      </c>
      <c r="F123" s="170" t="s">
        <v>728</v>
      </c>
    </row>
    <row r="124" spans="1:6" x14ac:dyDescent="0.3">
      <c r="A124" s="479" t="s">
        <v>673</v>
      </c>
      <c r="B124" s="170" t="s">
        <v>700</v>
      </c>
      <c r="C124" s="474"/>
      <c r="D124" s="474" t="s">
        <v>818</v>
      </c>
      <c r="E124" s="480" t="s">
        <v>262</v>
      </c>
      <c r="F124" s="170" t="s">
        <v>728</v>
      </c>
    </row>
    <row r="125" spans="1:6" x14ac:dyDescent="0.3">
      <c r="A125" s="479" t="s">
        <v>563</v>
      </c>
      <c r="B125" s="170" t="s">
        <v>700</v>
      </c>
      <c r="C125" s="474"/>
      <c r="D125" s="474" t="s">
        <v>819</v>
      </c>
      <c r="E125" s="480" t="s">
        <v>67</v>
      </c>
      <c r="F125" s="170" t="s">
        <v>728</v>
      </c>
    </row>
    <row r="126" spans="1:6" x14ac:dyDescent="0.3">
      <c r="A126" s="479" t="s">
        <v>564</v>
      </c>
      <c r="B126" s="170" t="s">
        <v>700</v>
      </c>
      <c r="C126" s="474"/>
      <c r="D126" s="474" t="s">
        <v>820</v>
      </c>
      <c r="E126" s="480" t="s">
        <v>68</v>
      </c>
      <c r="F126" s="170" t="s">
        <v>728</v>
      </c>
    </row>
    <row r="127" spans="1:6" x14ac:dyDescent="0.3">
      <c r="A127" s="479" t="s">
        <v>565</v>
      </c>
      <c r="B127" s="170" t="s">
        <v>700</v>
      </c>
      <c r="C127" s="474"/>
      <c r="D127" s="474" t="s">
        <v>821</v>
      </c>
      <c r="E127" s="480" t="s">
        <v>69</v>
      </c>
      <c r="F127" s="170" t="s">
        <v>728</v>
      </c>
    </row>
    <row r="128" spans="1:6" x14ac:dyDescent="0.3">
      <c r="A128" s="479" t="s">
        <v>566</v>
      </c>
      <c r="B128" s="170" t="s">
        <v>700</v>
      </c>
      <c r="C128" s="474"/>
      <c r="D128" s="474" t="s">
        <v>822</v>
      </c>
      <c r="E128" s="480" t="s">
        <v>70</v>
      </c>
      <c r="F128" s="170" t="s">
        <v>728</v>
      </c>
    </row>
    <row r="129" spans="1:6" x14ac:dyDescent="0.3">
      <c r="A129" s="479" t="s">
        <v>567</v>
      </c>
      <c r="B129" s="170" t="s">
        <v>700</v>
      </c>
      <c r="C129" s="474"/>
      <c r="D129" s="474" t="s">
        <v>823</v>
      </c>
      <c r="E129" s="480" t="s">
        <v>12</v>
      </c>
      <c r="F129" s="170" t="s">
        <v>728</v>
      </c>
    </row>
    <row r="130" spans="1:6" x14ac:dyDescent="0.3">
      <c r="A130" s="479" t="s">
        <v>568</v>
      </c>
      <c r="B130" s="170" t="s">
        <v>700</v>
      </c>
      <c r="C130" s="474"/>
      <c r="D130" s="474" t="s">
        <v>824</v>
      </c>
      <c r="E130" s="480" t="s">
        <v>371</v>
      </c>
      <c r="F130" s="170" t="s">
        <v>728</v>
      </c>
    </row>
    <row r="131" spans="1:6" x14ac:dyDescent="0.3">
      <c r="A131" s="479" t="s">
        <v>569</v>
      </c>
      <c r="B131" s="170" t="s">
        <v>700</v>
      </c>
      <c r="C131" s="474"/>
      <c r="D131" s="474" t="s">
        <v>825</v>
      </c>
      <c r="E131" s="480" t="s">
        <v>71</v>
      </c>
      <c r="F131" s="170" t="s">
        <v>728</v>
      </c>
    </row>
    <row r="132" spans="1:6" x14ac:dyDescent="0.3">
      <c r="A132" s="479" t="s">
        <v>570</v>
      </c>
      <c r="B132" s="170" t="s">
        <v>700</v>
      </c>
      <c r="C132" s="474"/>
      <c r="D132" s="474" t="s">
        <v>826</v>
      </c>
      <c r="E132" s="480" t="s">
        <v>72</v>
      </c>
      <c r="F132" s="170" t="s">
        <v>728</v>
      </c>
    </row>
    <row r="133" spans="1:6" x14ac:dyDescent="0.3">
      <c r="A133" s="479" t="s">
        <v>571</v>
      </c>
      <c r="B133" s="170" t="s">
        <v>700</v>
      </c>
      <c r="C133" s="474"/>
      <c r="D133" s="474" t="s">
        <v>827</v>
      </c>
      <c r="E133" s="480" t="s">
        <v>73</v>
      </c>
      <c r="F133" s="170" t="s">
        <v>728</v>
      </c>
    </row>
    <row r="134" spans="1:6" x14ac:dyDescent="0.3">
      <c r="A134" s="479" t="s">
        <v>572</v>
      </c>
      <c r="B134" s="170" t="s">
        <v>700</v>
      </c>
      <c r="C134" s="474"/>
      <c r="D134" s="474" t="s">
        <v>828</v>
      </c>
      <c r="E134" s="480" t="s">
        <v>74</v>
      </c>
      <c r="F134" s="170" t="s">
        <v>728</v>
      </c>
    </row>
    <row r="135" spans="1:6" x14ac:dyDescent="0.3">
      <c r="A135" s="479" t="s">
        <v>573</v>
      </c>
      <c r="B135" s="170" t="s">
        <v>700</v>
      </c>
      <c r="C135" s="474"/>
      <c r="D135" s="474" t="s">
        <v>829</v>
      </c>
      <c r="E135" s="480" t="s">
        <v>19</v>
      </c>
      <c r="F135" s="170" t="s">
        <v>728</v>
      </c>
    </row>
    <row r="136" spans="1:6" x14ac:dyDescent="0.3">
      <c r="A136" s="479" t="s">
        <v>574</v>
      </c>
      <c r="B136" s="170" t="s">
        <v>700</v>
      </c>
      <c r="C136" s="474"/>
      <c r="D136" s="474" t="s">
        <v>830</v>
      </c>
      <c r="E136" s="480" t="s">
        <v>17</v>
      </c>
      <c r="F136" s="170" t="s">
        <v>728</v>
      </c>
    </row>
    <row r="137" spans="1:6" x14ac:dyDescent="0.3">
      <c r="A137" s="479" t="s">
        <v>575</v>
      </c>
      <c r="B137" s="170" t="s">
        <v>700</v>
      </c>
      <c r="C137" s="474"/>
      <c r="D137" s="474" t="s">
        <v>831</v>
      </c>
      <c r="E137" s="480" t="s">
        <v>75</v>
      </c>
      <c r="F137" s="170" t="s">
        <v>728</v>
      </c>
    </row>
    <row r="138" spans="1:6" x14ac:dyDescent="0.3">
      <c r="A138" s="479" t="s">
        <v>576</v>
      </c>
      <c r="B138" s="170" t="s">
        <v>700</v>
      </c>
      <c r="C138" s="474"/>
      <c r="D138" s="474" t="s">
        <v>832</v>
      </c>
      <c r="E138" s="480" t="s">
        <v>22</v>
      </c>
      <c r="F138" s="170" t="s">
        <v>728</v>
      </c>
    </row>
    <row r="139" spans="1:6" x14ac:dyDescent="0.3">
      <c r="A139" s="479" t="s">
        <v>577</v>
      </c>
      <c r="B139" s="170" t="s">
        <v>700</v>
      </c>
      <c r="C139" s="474"/>
      <c r="D139" s="474" t="s">
        <v>833</v>
      </c>
      <c r="E139" s="480" t="s">
        <v>76</v>
      </c>
      <c r="F139" s="170" t="s">
        <v>728</v>
      </c>
    </row>
    <row r="140" spans="1:6" x14ac:dyDescent="0.3">
      <c r="A140" s="479" t="s">
        <v>578</v>
      </c>
      <c r="B140" s="170" t="s">
        <v>700</v>
      </c>
      <c r="C140" s="474"/>
      <c r="D140" s="474" t="s">
        <v>834</v>
      </c>
      <c r="E140" s="480" t="s">
        <v>367</v>
      </c>
      <c r="F140" s="170" t="s">
        <v>728</v>
      </c>
    </row>
    <row r="141" spans="1:6" x14ac:dyDescent="0.3">
      <c r="A141" s="497" t="s">
        <v>579</v>
      </c>
      <c r="B141" s="170" t="s">
        <v>700</v>
      </c>
      <c r="C141" s="474"/>
      <c r="D141" s="474" t="s">
        <v>835</v>
      </c>
      <c r="E141" s="480" t="s">
        <v>368</v>
      </c>
      <c r="F141" s="170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7</vt:i4>
      </vt:variant>
    </vt:vector>
  </HeadingPairs>
  <TitlesOfParts>
    <vt:vector size="19" baseType="lpstr">
      <vt:lpstr>CPE</vt:lpstr>
      <vt:lpstr>Comparison CPE</vt:lpstr>
      <vt:lpstr>Category CPE</vt:lpstr>
      <vt:lpstr>PayBack CPE</vt:lpstr>
      <vt:lpstr>Bid Summary</vt:lpstr>
      <vt:lpstr>PIVOT</vt:lpstr>
      <vt:lpstr>PARAMETERS</vt:lpstr>
      <vt:lpstr>Notes Terms</vt:lpstr>
      <vt:lpstr>Line Detail</vt:lpstr>
      <vt:lpstr>Map-Parameters</vt:lpstr>
      <vt:lpstr>Map-Notes Terms</vt:lpstr>
      <vt:lpstr>Map-Line Detail</vt:lpstr>
      <vt:lpstr>Alternatives</vt:lpstr>
      <vt:lpstr>Historical_Data</vt:lpstr>
      <vt:lpstr>'Bid Summary'!Print_Area</vt:lpstr>
      <vt:lpstr>'Category CPE'!Print_Area</vt:lpstr>
      <vt:lpstr>'Comparison CPE'!Print_Area</vt:lpstr>
      <vt:lpstr>CPE!Print_Area</vt:lpstr>
      <vt:lpstr>'Category CPE'!Print_Titles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2020-07-08T14:23:56Z</dcterms:created>
  <dc:creator>Staples, Inc.</dc:creator>
  <cp:lastModifiedBy>LeGault, Kevin</cp:lastModifiedBy>
  <cp:lastPrinted>2020-09-20T12:33:35Z</cp:lastPrinted>
  <dcterms:modified xsi:type="dcterms:W3CDTF">2024-05-15T19:18:37Z</dcterms:modified>
</cp:coreProperties>
</file>