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G:\07_MY TEACHING RESOURCES\MBA-FINANCIAL MODELLING\FME-Topic_06_ Bond Valuation\Github\Bond-valuation-\"/>
    </mc:Choice>
  </mc:AlternateContent>
  <xr:revisionPtr revIDLastSave="0" documentId="13_ncr:1_{1D6AC119-F260-4869-85BD-7FB95CE70AA0}" xr6:coauthVersionLast="47" xr6:coauthVersionMax="47" xr10:uidLastSave="{00000000-0000-0000-0000-000000000000}"/>
  <bookViews>
    <workbookView xWindow="-110" yWindow="-110" windowWidth="19420" windowHeight="10300" firstSheet="2" activeTab="4" xr2:uid="{C14D08DE-9C2A-498C-8B90-715697B1CC41}"/>
  </bookViews>
  <sheets>
    <sheet name="Tata Green Energy Bond" sheetId="1" r:id="rId1"/>
    <sheet name="Reliance InfraBond" sheetId="2" r:id="rId2"/>
    <sheet name="Infosys Corporate Bond" sheetId="3" r:id="rId3"/>
    <sheet name="HDFC SecureBond" sheetId="4" r:id="rId4"/>
    <sheet name="SBI Dynamic Bond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9" i="2" l="1"/>
  <c r="B17" i="2"/>
  <c r="B16" i="2"/>
  <c r="B16" i="3" a="1"/>
  <c r="B16" i="3" s="1"/>
  <c r="B16" i="4"/>
  <c r="B16" i="5"/>
  <c r="B14" i="5"/>
  <c r="B14" i="4"/>
  <c r="B14" i="3"/>
  <c r="B14" i="2"/>
  <c r="B18" i="1"/>
  <c r="B19" i="1" s="1"/>
  <c r="B21" i="1" s="1"/>
  <c r="B15" i="1"/>
  <c r="B13" i="1"/>
  <c r="B13" i="5"/>
  <c r="B13" i="4"/>
  <c r="B13" i="3"/>
  <c r="B13" i="2"/>
  <c r="B22" i="1"/>
  <c r="C18" i="1"/>
  <c r="C19" i="1"/>
  <c r="B17" i="4" l="1"/>
  <c r="B19" i="4" s="1"/>
  <c r="B17" i="5"/>
  <c r="B19" i="5" s="1"/>
  <c r="B17" i="3"/>
  <c r="B19" i="3" s="1"/>
</calcChain>
</file>

<file path=xl/sharedStrings.xml><?xml version="1.0" encoding="utf-8"?>
<sst xmlns="http://schemas.openxmlformats.org/spreadsheetml/2006/main" count="75" uniqueCount="19">
  <si>
    <t>Tata Green Energy Bond</t>
  </si>
  <si>
    <t>Settlement Date</t>
  </si>
  <si>
    <t>Term</t>
  </si>
  <si>
    <t>Coupon Rate</t>
  </si>
  <si>
    <t>Price</t>
  </si>
  <si>
    <t>Face Value</t>
  </si>
  <si>
    <t>Required Return</t>
  </si>
  <si>
    <t>Frequency</t>
  </si>
  <si>
    <t xml:space="preserve">day count convention </t>
  </si>
  <si>
    <t>Actual/Actual.</t>
  </si>
  <si>
    <t xml:space="preserve">Maturity Date of the Bond </t>
  </si>
  <si>
    <t xml:space="preserve">Intrinsic Value for ₹ 100  facel value </t>
  </si>
  <si>
    <t>Intrinsic Value of the bond</t>
  </si>
  <si>
    <t>Under/Over Valued</t>
  </si>
  <si>
    <t>Reliance InfraBond</t>
  </si>
  <si>
    <t>Infosys Corporate Bond</t>
  </si>
  <si>
    <t>: HDFC SecureBond</t>
  </si>
  <si>
    <t>SBI Dynamic Bond</t>
  </si>
  <si>
    <t>redemption price for face value of Rs.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</si>
</sst>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 &quot;₹&quot;\ * #,##0.00_ ;_ &quot;₹&quot;\ * \-#,##0.00_ ;_ &quot;₹&quot;\ * &quot;-&quot;??_ ;_ @_ "/>
    <numFmt numFmtId="43" formatCode="_ * #,##0.00_ ;_ * \-#,##0.00_ ;_ * &quot;-&quot;??_ ;_ @_ "/>
    <numFmt numFmtId="164" formatCode="_ [$₹-4009]\ * #,##0.00_ ;_ [$₹-4009]\ * \-#,##0.00_ ;_ [$₹-4009]\ * &quot;-&quot;??_ ;_ @_ "/>
    <numFmt numFmtId="165" formatCode="_(* #,##0_);_(* \(#,##0\);_(* &quot;-&quot;??_);_(@_)"/>
  </numFmts>
  <fonts count="5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name val="Arial"/>
      <family val="2"/>
    </font>
    <font>
      <sz val="1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20"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0" borderId="0" xfId="0" applyFont="1"/>
    <xf numFmtId="0" fontId="3" fillId="0" borderId="0" xfId="0" applyFont="1"/>
    <xf numFmtId="14" fontId="3" fillId="0" borderId="0" xfId="0" applyNumberFormat="1" applyFont="1"/>
    <xf numFmtId="10" fontId="3" fillId="0" borderId="0" xfId="0" applyNumberFormat="1" applyFont="1"/>
    <xf numFmtId="164" fontId="3" fillId="0" borderId="0" xfId="2" applyNumberFormat="1" applyFont="1"/>
    <xf numFmtId="165" fontId="3" fillId="0" borderId="0" xfId="1" applyNumberFormat="1" applyFont="1"/>
    <xf numFmtId="0" fontId="3" fillId="0" borderId="0" xfId="0" applyFont="1" applyAlignment="1">
      <alignment horizontal="right"/>
    </xf>
    <xf numFmtId="164" fontId="3" fillId="0" borderId="0" xfId="2" quotePrefix="1" applyNumberFormat="1" applyFont="1"/>
    <xf numFmtId="44" fontId="3" fillId="0" borderId="0" xfId="2" applyFont="1" applyAlignment="1">
      <alignment horizontal="right"/>
    </xf>
    <xf numFmtId="14" fontId="3" fillId="0" borderId="0" xfId="0" applyNumberFormat="1" applyFont="1" applyAlignment="1">
      <alignment horizontal="right"/>
    </xf>
    <xf numFmtId="0" fontId="4" fillId="0" borderId="0" xfId="0" applyFont="1"/>
    <xf numFmtId="43" fontId="4" fillId="0" borderId="0" xfId="1" applyFont="1" applyFill="1"/>
    <xf numFmtId="14" fontId="4" fillId="0" borderId="0" xfId="0" quotePrefix="1" applyNumberFormat="1" applyFont="1" applyAlignment="1">
      <alignment wrapText="1"/>
    </xf>
    <xf numFmtId="43" fontId="3" fillId="0" borderId="0" xfId="1" applyFont="1" applyFill="1" applyBorder="1" applyAlignment="1">
      <alignment horizontal="right"/>
    </xf>
    <xf numFmtId="0" fontId="3" fillId="0" borderId="0" xfId="0" applyFont="1" applyAlignment="1">
      <alignment horizontal="right" vertical="center"/>
    </xf>
    <xf numFmtId="164" fontId="4" fillId="0" borderId="0" xfId="0" applyNumberFormat="1" applyFont="1"/>
    <xf numFmtId="164" fontId="3" fillId="0" borderId="0" xfId="0" applyNumberFormat="1" applyFont="1"/>
    <xf numFmtId="44" fontId="3" fillId="0" borderId="0" xfId="2" quotePrefix="1" applyFont="1" applyAlignment="1">
      <alignment horizontal="right"/>
    </xf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5B517-4E86-45E8-9553-CD998C45BD03}">
  <dimension ref="A1:C22"/>
  <sheetViews>
    <sheetView zoomScale="115" zoomScaleNormal="115" workbookViewId="0">
      <selection activeCell="C8" sqref="C8"/>
    </sheetView>
  </sheetViews>
  <sheetFormatPr defaultRowHeight="14" x14ac:dyDescent="0.3"/>
  <cols>
    <col min="1" max="1" width="39.26953125" style="12" customWidth="1"/>
    <col min="2" max="2" width="24.1796875" style="12" customWidth="1"/>
    <col min="3" max="3" width="37.81640625" style="12" bestFit="1" customWidth="1"/>
    <col min="4" max="4" width="16.54296875" style="12" customWidth="1"/>
    <col min="5" max="16384" width="8.7265625" style="12"/>
  </cols>
  <sheetData>
    <row r="1" spans="1:2" ht="14.5" thickBot="1" x14ac:dyDescent="0.35">
      <c r="A1" s="1"/>
      <c r="B1" s="2" t="s">
        <v>0</v>
      </c>
    </row>
    <row r="2" spans="1:2" x14ac:dyDescent="0.3">
      <c r="A2" s="3" t="s">
        <v>1</v>
      </c>
      <c r="B2" s="11">
        <v>42781</v>
      </c>
    </row>
    <row r="3" spans="1:2" x14ac:dyDescent="0.3">
      <c r="A3" s="4" t="s">
        <v>2</v>
      </c>
      <c r="B3" s="13">
        <v>10.5</v>
      </c>
    </row>
    <row r="4" spans="1:2" x14ac:dyDescent="0.3">
      <c r="A4" s="3" t="s">
        <v>3</v>
      </c>
      <c r="B4" s="5">
        <v>5.5E-2</v>
      </c>
    </row>
    <row r="5" spans="1:2" x14ac:dyDescent="0.3">
      <c r="A5" s="3" t="s">
        <v>4</v>
      </c>
      <c r="B5" s="6">
        <v>975</v>
      </c>
    </row>
    <row r="6" spans="1:2" x14ac:dyDescent="0.3">
      <c r="A6" s="3" t="s">
        <v>5</v>
      </c>
      <c r="B6" s="6">
        <v>1000</v>
      </c>
    </row>
    <row r="7" spans="1:2" x14ac:dyDescent="0.3">
      <c r="A7" s="3" t="s">
        <v>6</v>
      </c>
      <c r="B7" s="5">
        <v>7.2499999999999995E-2</v>
      </c>
    </row>
    <row r="8" spans="1:2" x14ac:dyDescent="0.3">
      <c r="A8" s="3" t="s">
        <v>7</v>
      </c>
      <c r="B8" s="7">
        <v>2</v>
      </c>
    </row>
    <row r="9" spans="1:2" x14ac:dyDescent="0.3">
      <c r="A9" s="3" t="s">
        <v>8</v>
      </c>
      <c r="B9" s="8" t="s">
        <v>9</v>
      </c>
    </row>
    <row r="10" spans="1:2" x14ac:dyDescent="0.3">
      <c r="A10" s="3"/>
      <c r="B10" s="3"/>
    </row>
    <row r="11" spans="1:2" x14ac:dyDescent="0.3">
      <c r="A11" s="3"/>
      <c r="B11" s="3"/>
    </row>
    <row r="12" spans="1:2" x14ac:dyDescent="0.3">
      <c r="A12" s="3"/>
      <c r="B12" s="3"/>
    </row>
    <row r="13" spans="1:2" x14ac:dyDescent="0.3">
      <c r="A13" s="3" t="s">
        <v>10</v>
      </c>
      <c r="B13" s="14">
        <f>DATE(YEAR(B2)+INT(B3),MONTH(B2)+(B3-INT(B3))*12,DAY(B2))</f>
        <v>46614</v>
      </c>
    </row>
    <row r="14" spans="1:2" x14ac:dyDescent="0.3">
      <c r="A14" s="3"/>
      <c r="B14" s="3"/>
    </row>
    <row r="15" spans="1:2" x14ac:dyDescent="0.3">
      <c r="A15" s="12" t="s">
        <v>18</v>
      </c>
      <c r="B15" s="17">
        <f>B6/10</f>
        <v>100</v>
      </c>
    </row>
    <row r="18" spans="1:3" x14ac:dyDescent="0.3">
      <c r="A18" s="3" t="s">
        <v>11</v>
      </c>
      <c r="B18" s="9">
        <f>PRICE(B2,B13,B4,B7,B15,B8,0)</f>
        <v>87.289395234766232</v>
      </c>
      <c r="C18" s="12" t="str">
        <f ca="1">_xlfn.FORMULATEXT(B18)</f>
        <v>=PRICE(B2,B13,B4,B7,B15,B8,0)</v>
      </c>
    </row>
    <row r="19" spans="1:3" x14ac:dyDescent="0.3">
      <c r="A19" s="3" t="s">
        <v>12</v>
      </c>
      <c r="B19" s="9">
        <f>B18/100*B6</f>
        <v>872.89395234766232</v>
      </c>
      <c r="C19" s="12" t="str">
        <f ca="1">_xlfn.FORMULATEXT(B19)</f>
        <v>=B18/100*B6</v>
      </c>
    </row>
    <row r="20" spans="1:3" x14ac:dyDescent="0.3">
      <c r="A20" s="3"/>
      <c r="B20" s="3"/>
      <c r="C20" s="17"/>
    </row>
    <row r="21" spans="1:3" x14ac:dyDescent="0.3">
      <c r="A21" s="3" t="s">
        <v>13</v>
      </c>
      <c r="B21" s="10" t="str">
        <f>IF(B5&gt;B19,"Overvalued",IF(B5&lt;B19,"Undervalued","Fairly Valued"))</f>
        <v>Overvalued</v>
      </c>
    </row>
    <row r="22" spans="1:3" x14ac:dyDescent="0.3">
      <c r="B22" s="12" t="str">
        <f ca="1">_xlfn.FORMULATEXT(B21)</f>
        <v>=IF(B5&gt;B19,"Overvalued",IF(B5&lt;B19,"Undervalued","Fairly Valued"))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08A39-5EE4-4B1C-AC54-EBAD48BF9499}">
  <dimension ref="A1:B19"/>
  <sheetViews>
    <sheetView topLeftCell="A11" workbookViewId="0">
      <selection activeCell="B20" sqref="B20"/>
    </sheetView>
  </sheetViews>
  <sheetFormatPr defaultRowHeight="14.5" x14ac:dyDescent="0.35"/>
  <cols>
    <col min="1" max="1" width="47.1796875" customWidth="1"/>
    <col min="2" max="2" width="21.26953125" customWidth="1"/>
  </cols>
  <sheetData>
    <row r="1" spans="1:2" ht="15" thickBot="1" x14ac:dyDescent="0.4">
      <c r="A1" s="1"/>
      <c r="B1" s="8" t="s">
        <v>14</v>
      </c>
    </row>
    <row r="2" spans="1:2" x14ac:dyDescent="0.35">
      <c r="A2" s="3" t="s">
        <v>1</v>
      </c>
      <c r="B2" s="11">
        <v>45412</v>
      </c>
    </row>
    <row r="3" spans="1:2" x14ac:dyDescent="0.35">
      <c r="A3" s="4" t="s">
        <v>2</v>
      </c>
      <c r="B3" s="15">
        <v>5.65</v>
      </c>
    </row>
    <row r="4" spans="1:2" x14ac:dyDescent="0.35">
      <c r="A4" s="3" t="s">
        <v>3</v>
      </c>
      <c r="B4" s="5">
        <v>0.05</v>
      </c>
    </row>
    <row r="5" spans="1:2" x14ac:dyDescent="0.35">
      <c r="A5" s="3" t="s">
        <v>4</v>
      </c>
      <c r="B5" s="6">
        <v>9750</v>
      </c>
    </row>
    <row r="6" spans="1:2" x14ac:dyDescent="0.35">
      <c r="A6" s="3" t="s">
        <v>5</v>
      </c>
      <c r="B6" s="6">
        <v>10000</v>
      </c>
    </row>
    <row r="7" spans="1:2" x14ac:dyDescent="0.35">
      <c r="A7" s="3" t="s">
        <v>6</v>
      </c>
      <c r="B7" s="5">
        <v>6.5000000000000002E-2</v>
      </c>
    </row>
    <row r="8" spans="1:2" x14ac:dyDescent="0.35">
      <c r="A8" s="3" t="s">
        <v>7</v>
      </c>
      <c r="B8" s="7">
        <v>4</v>
      </c>
    </row>
    <row r="9" spans="1:2" x14ac:dyDescent="0.35">
      <c r="A9" s="3" t="s">
        <v>8</v>
      </c>
      <c r="B9" s="8" t="s">
        <v>9</v>
      </c>
    </row>
    <row r="10" spans="1:2" x14ac:dyDescent="0.35">
      <c r="A10" s="3"/>
      <c r="B10" s="3"/>
    </row>
    <row r="11" spans="1:2" x14ac:dyDescent="0.35">
      <c r="A11" s="3"/>
      <c r="B11" s="3"/>
    </row>
    <row r="12" spans="1:2" x14ac:dyDescent="0.35">
      <c r="A12" s="3"/>
      <c r="B12" s="3"/>
    </row>
    <row r="13" spans="1:2" x14ac:dyDescent="0.35">
      <c r="A13" s="3" t="s">
        <v>10</v>
      </c>
      <c r="B13" s="14">
        <f>DATE(YEAR(B2)+INT(B3),MONTH(B2)+(B3-INT(B3))*12,DAY(B2))</f>
        <v>47452</v>
      </c>
    </row>
    <row r="14" spans="1:2" x14ac:dyDescent="0.35">
      <c r="A14" s="12" t="s">
        <v>18</v>
      </c>
      <c r="B14" s="17">
        <f>B6/100</f>
        <v>100</v>
      </c>
    </row>
    <row r="16" spans="1:2" x14ac:dyDescent="0.35">
      <c r="A16" s="3" t="s">
        <v>11</v>
      </c>
      <c r="B16" s="9">
        <f>PRICE(B2,B13,B4,B7,B14,B8,0)</f>
        <v>93.021066624090864</v>
      </c>
    </row>
    <row r="17" spans="1:2" x14ac:dyDescent="0.35">
      <c r="A17" s="3" t="s">
        <v>12</v>
      </c>
      <c r="B17" s="9">
        <f>B16/100*B6</f>
        <v>9302.1066624090872</v>
      </c>
    </row>
    <row r="18" spans="1:2" x14ac:dyDescent="0.35">
      <c r="A18" s="3"/>
      <c r="B18" s="3"/>
    </row>
    <row r="19" spans="1:2" x14ac:dyDescent="0.35">
      <c r="A19" s="3" t="s">
        <v>13</v>
      </c>
      <c r="B19" s="19" t="str">
        <f>IF(B5&gt;B17,"Overvalued",IF(B5&lt;B17,"Undervalued","Fairly Valued"))</f>
        <v>Overvalued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3B25D1-46F9-44C2-922B-59025D4C5609}">
  <dimension ref="A1:B19"/>
  <sheetViews>
    <sheetView topLeftCell="A2" workbookViewId="0">
      <selection activeCell="B16" sqref="B16"/>
    </sheetView>
  </sheetViews>
  <sheetFormatPr defaultRowHeight="14.5" x14ac:dyDescent="0.35"/>
  <cols>
    <col min="1" max="1" width="50.26953125" customWidth="1"/>
    <col min="2" max="2" width="24.08984375" bestFit="1" customWidth="1"/>
  </cols>
  <sheetData>
    <row r="1" spans="1:2" ht="15" thickBot="1" x14ac:dyDescent="0.4">
      <c r="A1" s="1"/>
      <c r="B1" s="8" t="s">
        <v>15</v>
      </c>
    </row>
    <row r="2" spans="1:2" x14ac:dyDescent="0.35">
      <c r="A2" s="3" t="s">
        <v>1</v>
      </c>
      <c r="B2" s="11">
        <v>44877</v>
      </c>
    </row>
    <row r="3" spans="1:2" x14ac:dyDescent="0.35">
      <c r="A3" s="4" t="s">
        <v>2</v>
      </c>
      <c r="B3" s="15">
        <v>15.35</v>
      </c>
    </row>
    <row r="4" spans="1:2" x14ac:dyDescent="0.35">
      <c r="A4" s="3" t="s">
        <v>3</v>
      </c>
      <c r="B4" s="5">
        <v>0.08</v>
      </c>
    </row>
    <row r="5" spans="1:2" x14ac:dyDescent="0.35">
      <c r="A5" s="3" t="s">
        <v>4</v>
      </c>
      <c r="B5" s="6">
        <v>48750</v>
      </c>
    </row>
    <row r="6" spans="1:2" x14ac:dyDescent="0.35">
      <c r="A6" s="3" t="s">
        <v>5</v>
      </c>
      <c r="B6" s="6">
        <v>50000</v>
      </c>
    </row>
    <row r="7" spans="1:2" x14ac:dyDescent="0.35">
      <c r="A7" s="3" t="s">
        <v>6</v>
      </c>
      <c r="B7" s="5">
        <v>7.2499999999999995E-2</v>
      </c>
    </row>
    <row r="8" spans="1:2" x14ac:dyDescent="0.35">
      <c r="A8" s="3" t="s">
        <v>7</v>
      </c>
      <c r="B8" s="7">
        <v>2</v>
      </c>
    </row>
    <row r="9" spans="1:2" x14ac:dyDescent="0.35">
      <c r="A9" s="3" t="s">
        <v>8</v>
      </c>
      <c r="B9" s="8" t="s">
        <v>9</v>
      </c>
    </row>
    <row r="10" spans="1:2" x14ac:dyDescent="0.35">
      <c r="A10" s="3"/>
      <c r="B10" s="3"/>
    </row>
    <row r="11" spans="1:2" x14ac:dyDescent="0.35">
      <c r="A11" s="3"/>
      <c r="B11" s="3"/>
    </row>
    <row r="12" spans="1:2" x14ac:dyDescent="0.35">
      <c r="A12" s="3"/>
      <c r="B12" s="3"/>
    </row>
    <row r="13" spans="1:2" x14ac:dyDescent="0.35">
      <c r="A13" s="3" t="s">
        <v>10</v>
      </c>
      <c r="B13" s="14">
        <f>DATE(YEAR(B2)+INT(B3),MONTH(B2)+(B3-INT(B3))*12,DAY(B2))</f>
        <v>50476</v>
      </c>
    </row>
    <row r="14" spans="1:2" x14ac:dyDescent="0.35">
      <c r="A14" s="12" t="s">
        <v>18</v>
      </c>
      <c r="B14" s="17">
        <f>B6/500</f>
        <v>100</v>
      </c>
    </row>
    <row r="16" spans="1:2" x14ac:dyDescent="0.35">
      <c r="A16" s="3" t="s">
        <v>11</v>
      </c>
      <c r="B16" s="9">
        <f t="array" ref="B16">PRICE(B2,B13,B4,B7,B14,B8,0)</f>
        <v>106.85785234127262</v>
      </c>
    </row>
    <row r="17" spans="1:2" x14ac:dyDescent="0.35">
      <c r="A17" s="3" t="s">
        <v>12</v>
      </c>
      <c r="B17" s="9">
        <f>B16/100*B6</f>
        <v>53428.926170636303</v>
      </c>
    </row>
    <row r="18" spans="1:2" x14ac:dyDescent="0.35">
      <c r="A18" s="3"/>
      <c r="B18" s="3"/>
    </row>
    <row r="19" spans="1:2" x14ac:dyDescent="0.35">
      <c r="A19" s="3" t="s">
        <v>13</v>
      </c>
      <c r="B19" s="10" t="str">
        <f>IF(B5&gt;B17,"Overvalued",IF(B5&lt;B17,"Undervalued","Fairly Valued"))</f>
        <v>Undervalued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40402E-5A95-4CC1-87A8-541D1937DAF9}">
  <dimension ref="A1:B19"/>
  <sheetViews>
    <sheetView topLeftCell="A2" workbookViewId="0">
      <selection activeCell="B16" sqref="B16"/>
    </sheetView>
  </sheetViews>
  <sheetFormatPr defaultRowHeight="14.5" x14ac:dyDescent="0.35"/>
  <cols>
    <col min="1" max="1" width="48.36328125" customWidth="1"/>
    <col min="2" max="2" width="17.7265625" customWidth="1"/>
  </cols>
  <sheetData>
    <row r="1" spans="1:2" x14ac:dyDescent="0.35">
      <c r="B1" s="16" t="s">
        <v>16</v>
      </c>
    </row>
    <row r="2" spans="1:2" x14ac:dyDescent="0.35">
      <c r="A2" s="3" t="s">
        <v>1</v>
      </c>
      <c r="B2" s="11">
        <v>45514</v>
      </c>
    </row>
    <row r="3" spans="1:2" x14ac:dyDescent="0.35">
      <c r="A3" s="4" t="s">
        <v>2</v>
      </c>
      <c r="B3" s="15">
        <v>20.3</v>
      </c>
    </row>
    <row r="4" spans="1:2" x14ac:dyDescent="0.35">
      <c r="A4" s="3" t="s">
        <v>3</v>
      </c>
      <c r="B4" s="5">
        <v>5.7500000000000002E-2</v>
      </c>
    </row>
    <row r="5" spans="1:2" x14ac:dyDescent="0.35">
      <c r="A5" s="3" t="s">
        <v>4</v>
      </c>
      <c r="B5" s="6">
        <v>97500</v>
      </c>
    </row>
    <row r="6" spans="1:2" x14ac:dyDescent="0.35">
      <c r="A6" s="3" t="s">
        <v>5</v>
      </c>
      <c r="B6" s="6">
        <v>100000</v>
      </c>
    </row>
    <row r="7" spans="1:2" x14ac:dyDescent="0.35">
      <c r="A7" s="3" t="s">
        <v>6</v>
      </c>
      <c r="B7" s="5">
        <v>6.7000000000000004E-2</v>
      </c>
    </row>
    <row r="8" spans="1:2" x14ac:dyDescent="0.35">
      <c r="A8" s="3" t="s">
        <v>7</v>
      </c>
      <c r="B8" s="7">
        <v>4</v>
      </c>
    </row>
    <row r="9" spans="1:2" x14ac:dyDescent="0.35">
      <c r="A9" s="3" t="s">
        <v>8</v>
      </c>
      <c r="B9" s="8" t="s">
        <v>9</v>
      </c>
    </row>
    <row r="10" spans="1:2" x14ac:dyDescent="0.35">
      <c r="A10" s="3"/>
      <c r="B10" s="3"/>
    </row>
    <row r="11" spans="1:2" x14ac:dyDescent="0.35">
      <c r="A11" s="3"/>
      <c r="B11" s="3"/>
    </row>
    <row r="12" spans="1:2" x14ac:dyDescent="0.35">
      <c r="A12" s="3"/>
      <c r="B12" s="3"/>
    </row>
    <row r="13" spans="1:2" x14ac:dyDescent="0.35">
      <c r="A13" s="3" t="s">
        <v>10</v>
      </c>
      <c r="B13" s="14">
        <f>DATE(YEAR(B2)+INT(B3),MONTH(B2)+(B3-INT(B3))*12,DAY(B2))</f>
        <v>52911</v>
      </c>
    </row>
    <row r="14" spans="1:2" x14ac:dyDescent="0.35">
      <c r="A14" s="12" t="s">
        <v>18</v>
      </c>
      <c r="B14" s="18">
        <f>B6/1000</f>
        <v>100</v>
      </c>
    </row>
    <row r="16" spans="1:2" x14ac:dyDescent="0.35">
      <c r="A16" s="3" t="s">
        <v>11</v>
      </c>
      <c r="B16" s="9">
        <f>PRICE(B2,B13,B4,B7,B14,B8,0)</f>
        <v>89.513222346571595</v>
      </c>
    </row>
    <row r="17" spans="1:2" x14ac:dyDescent="0.35">
      <c r="A17" s="3" t="s">
        <v>12</v>
      </c>
      <c r="B17" s="9">
        <f>B16/100*B6</f>
        <v>89513.222346571594</v>
      </c>
    </row>
    <row r="18" spans="1:2" x14ac:dyDescent="0.35">
      <c r="A18" s="3"/>
      <c r="B18" s="3"/>
    </row>
    <row r="19" spans="1:2" x14ac:dyDescent="0.35">
      <c r="A19" s="3" t="s">
        <v>13</v>
      </c>
      <c r="B19" s="10" t="str">
        <f>IF(B5&gt;B17,"Overvalued",IF(B5&lt;B17,"Undervalued","Fairly Valued"))</f>
        <v>Overvalued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0D779A-8829-4036-B992-4DD8E3A87FB0}">
  <dimension ref="A1:B19"/>
  <sheetViews>
    <sheetView tabSelected="1" topLeftCell="A8" workbookViewId="0">
      <selection activeCell="B16" sqref="B16"/>
    </sheetView>
  </sheetViews>
  <sheetFormatPr defaultRowHeight="14.5" x14ac:dyDescent="0.35"/>
  <cols>
    <col min="1" max="1" width="46.90625" customWidth="1"/>
    <col min="2" max="2" width="17.6328125" bestFit="1" customWidth="1"/>
  </cols>
  <sheetData>
    <row r="1" spans="1:2" x14ac:dyDescent="0.35">
      <c r="B1" s="8" t="s">
        <v>17</v>
      </c>
    </row>
    <row r="2" spans="1:2" x14ac:dyDescent="0.35">
      <c r="A2" s="3" t="s">
        <v>1</v>
      </c>
      <c r="B2" s="11">
        <v>44701</v>
      </c>
    </row>
    <row r="3" spans="1:2" x14ac:dyDescent="0.35">
      <c r="A3" s="4" t="s">
        <v>2</v>
      </c>
      <c r="B3" s="15">
        <v>7.6</v>
      </c>
    </row>
    <row r="4" spans="1:2" x14ac:dyDescent="0.35">
      <c r="A4" s="3" t="s">
        <v>3</v>
      </c>
      <c r="B4" s="5">
        <v>6.25E-2</v>
      </c>
    </row>
    <row r="5" spans="1:2" x14ac:dyDescent="0.35">
      <c r="A5" s="3" t="s">
        <v>4</v>
      </c>
      <c r="B5" s="6">
        <v>9875</v>
      </c>
    </row>
    <row r="6" spans="1:2" x14ac:dyDescent="0.35">
      <c r="A6" s="3" t="s">
        <v>5</v>
      </c>
      <c r="B6" s="6">
        <v>10000</v>
      </c>
    </row>
    <row r="7" spans="1:2" x14ac:dyDescent="0.35">
      <c r="A7" s="3" t="s">
        <v>6</v>
      </c>
      <c r="B7" s="5">
        <v>6.0999999999999999E-2</v>
      </c>
    </row>
    <row r="8" spans="1:2" x14ac:dyDescent="0.35">
      <c r="A8" s="3" t="s">
        <v>7</v>
      </c>
      <c r="B8" s="7">
        <v>2</v>
      </c>
    </row>
    <row r="9" spans="1:2" x14ac:dyDescent="0.35">
      <c r="A9" s="3" t="s">
        <v>8</v>
      </c>
      <c r="B9" s="8" t="s">
        <v>9</v>
      </c>
    </row>
    <row r="10" spans="1:2" x14ac:dyDescent="0.35">
      <c r="A10" s="3"/>
      <c r="B10" s="3"/>
    </row>
    <row r="11" spans="1:2" x14ac:dyDescent="0.35">
      <c r="A11" s="3"/>
      <c r="B11" s="3"/>
    </row>
    <row r="12" spans="1:2" x14ac:dyDescent="0.35">
      <c r="A12" s="3"/>
      <c r="B12" s="3"/>
    </row>
    <row r="13" spans="1:2" x14ac:dyDescent="0.35">
      <c r="A13" s="3" t="s">
        <v>10</v>
      </c>
      <c r="B13" s="14">
        <f>DATE(YEAR(B2)+INT(B3),MONTH(B2)+(B3-INT(B3))*12,DAY(B2))</f>
        <v>47472</v>
      </c>
    </row>
    <row r="14" spans="1:2" x14ac:dyDescent="0.35">
      <c r="A14" s="12" t="s">
        <v>18</v>
      </c>
      <c r="B14" s="18">
        <f>B6/100</f>
        <v>100</v>
      </c>
    </row>
    <row r="16" spans="1:2" x14ac:dyDescent="0.35">
      <c r="A16" s="3" t="s">
        <v>11</v>
      </c>
      <c r="B16" s="9">
        <f>PRICE(B2,B13,B4,B7,B14,B8,0)</f>
        <v>100.89340039197661</v>
      </c>
    </row>
    <row r="17" spans="1:2" x14ac:dyDescent="0.35">
      <c r="A17" s="3" t="s">
        <v>12</v>
      </c>
      <c r="B17" s="9">
        <f>B16/100*B6</f>
        <v>10089.340039197661</v>
      </c>
    </row>
    <row r="19" spans="1:2" x14ac:dyDescent="0.35">
      <c r="A19" s="3" t="s">
        <v>13</v>
      </c>
      <c r="B19" s="10" t="str">
        <f>IF(B5&gt;B17,"Overvalued",IF(B5&lt;B17,"Undervalued","Fairly Valued"))</f>
        <v>Undervalued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Tata Green Energy Bond</vt:lpstr>
      <vt:lpstr>Reliance InfraBond</vt:lpstr>
      <vt:lpstr>Infosys Corporate Bond</vt:lpstr>
      <vt:lpstr>HDFC SecureBond</vt:lpstr>
      <vt:lpstr>SBI Dynamic Bond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srikanth potharla</dc:creator>
  <cp:lastModifiedBy>Office</cp:lastModifiedBy>
  <dcterms:created xsi:type="dcterms:W3CDTF">2024-12-14T05:05:32Z</dcterms:created>
  <dcterms:modified xsi:type="dcterms:W3CDTF">2025-08-01T12:02:38Z</dcterms:modified>
</cp:coreProperties>
</file>