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07_MY TEACHING RESOURCES\MBA-FINANCIAL MODELLING\FME-Topic_06_ Bond Valuation\08_Bond Valuation\"/>
    </mc:Choice>
  </mc:AlternateContent>
  <xr:revisionPtr revIDLastSave="0" documentId="13_ncr:1_{E93B0B78-C548-4B61-ADBC-451F14256F08}" xr6:coauthVersionLast="47" xr6:coauthVersionMax="47" xr10:uidLastSave="{00000000-0000-0000-0000-000000000000}"/>
  <bookViews>
    <workbookView xWindow="-110" yWindow="-110" windowWidth="19420" windowHeight="10300" xr2:uid="{87DD9932-08D3-40C6-8630-325FCEC0A3EE}"/>
  </bookViews>
  <sheets>
    <sheet name="maturity date_problems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4" i="1"/>
  <c r="B11" i="2"/>
  <c r="D2" i="3"/>
  <c r="B9" i="2"/>
  <c r="B8" i="2"/>
  <c r="B7" i="2"/>
  <c r="C5" i="1"/>
  <c r="C4" i="1"/>
  <c r="C3" i="1"/>
  <c r="B36" i="1"/>
  <c r="B29" i="1"/>
  <c r="B21" i="1"/>
  <c r="C8" i="2"/>
  <c r="C9" i="2"/>
  <c r="C21" i="1"/>
  <c r="C7" i="2"/>
  <c r="C14" i="1"/>
</calcChain>
</file>

<file path=xl/sharedStrings.xml><?xml version="1.0" encoding="utf-8"?>
<sst xmlns="http://schemas.openxmlformats.org/spreadsheetml/2006/main" count="44" uniqueCount="19">
  <si>
    <t>Problem01</t>
  </si>
  <si>
    <t>Tata Green Energy Bond</t>
  </si>
  <si>
    <t>Settlement Date</t>
  </si>
  <si>
    <t>Term</t>
  </si>
  <si>
    <t>Estimation of Bond Maturity Date using Date Function  in combination with INT function</t>
  </si>
  <si>
    <t>Maturity Date</t>
  </si>
  <si>
    <t>problem02</t>
  </si>
  <si>
    <t>Reliance InfraBond</t>
  </si>
  <si>
    <t>problem03</t>
  </si>
  <si>
    <t>Infosys Corporate Bond</t>
  </si>
  <si>
    <t>problem04</t>
  </si>
  <si>
    <t>: HDFC SecureBond</t>
  </si>
  <si>
    <t>problem05</t>
  </si>
  <si>
    <t>SBI Dynamic Bond</t>
  </si>
  <si>
    <t>=DATE(YEAR(B2)+INT(B3), MONTH(B2)+(B3-INT(B3))*12,DAY(B2))</t>
  </si>
  <si>
    <t>year</t>
  </si>
  <si>
    <t>month</t>
  </si>
  <si>
    <t>Day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</si>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</sst>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name val="Times New Roman"/>
      <family val="1"/>
    </font>
    <font>
      <sz val="11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14" fontId="3" fillId="0" borderId="0" xfId="0" applyNumberFormat="1" applyFont="1"/>
    <xf numFmtId="164" fontId="3" fillId="0" borderId="0" xfId="1" applyFont="1" applyFill="1" applyBorder="1" applyAlignment="1">
      <alignment horizontal="right"/>
    </xf>
    <xf numFmtId="14" fontId="3" fillId="0" borderId="0" xfId="0" quotePrefix="1" applyNumberFormat="1" applyFont="1" applyAlignment="1">
      <alignment horizontal="right" wrapText="1"/>
    </xf>
    <xf numFmtId="0" fontId="2" fillId="0" borderId="0" xfId="0" applyFont="1"/>
    <xf numFmtId="0" fontId="3" fillId="0" borderId="0" xfId="0" applyFont="1" applyAlignment="1">
      <alignment horizontal="right" vertical="center"/>
    </xf>
    <xf numFmtId="14" fontId="3" fillId="0" borderId="0" xfId="0" quotePrefix="1" applyNumberFormat="1" applyFont="1" applyAlignment="1">
      <alignment horizontal="right"/>
    </xf>
    <xf numFmtId="14" fontId="3" fillId="2" borderId="0" xfId="0" quotePrefix="1" applyNumberFormat="1" applyFont="1" applyFill="1" applyAlignment="1">
      <alignment horizontal="right" wrapText="1"/>
    </xf>
    <xf numFmtId="164" fontId="3" fillId="0" borderId="0" xfId="0" applyNumberFormat="1" applyFont="1"/>
    <xf numFmtId="14" fontId="0" fillId="0" borderId="0" xfId="0" applyNumberFormat="1"/>
    <xf numFmtId="0" fontId="4" fillId="0" borderId="0" xfId="0" applyFont="1"/>
    <xf numFmtId="14" fontId="0" fillId="0" borderId="0" xfId="0" quotePrefix="1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7546C-7805-48C4-ACD2-B9F7B41FF7A0}">
  <dimension ref="A1:D78"/>
  <sheetViews>
    <sheetView tabSelected="1" topLeftCell="B9" zoomScale="190" zoomScaleNormal="190" workbookViewId="0">
      <selection activeCell="C10" sqref="C10"/>
    </sheetView>
  </sheetViews>
  <sheetFormatPr defaultRowHeight="14" x14ac:dyDescent="0.3"/>
  <cols>
    <col min="1" max="1" width="45.453125" style="3" customWidth="1"/>
    <col min="2" max="2" width="33.08984375" style="2" customWidth="1"/>
    <col min="3" max="3" width="26.6328125" style="3" customWidth="1"/>
    <col min="4" max="4" width="8.7265625" style="3"/>
    <col min="5" max="5" width="11.453125" style="3" customWidth="1"/>
    <col min="6" max="16384" width="8.7265625" style="3"/>
  </cols>
  <sheetData>
    <row r="1" spans="1:4" x14ac:dyDescent="0.3">
      <c r="A1" s="1" t="s">
        <v>0</v>
      </c>
      <c r="B1" s="2" t="s">
        <v>1</v>
      </c>
    </row>
    <row r="2" spans="1:4" x14ac:dyDescent="0.3">
      <c r="A2" s="3" t="s">
        <v>2</v>
      </c>
      <c r="B2" s="4">
        <v>42781</v>
      </c>
    </row>
    <row r="3" spans="1:4" ht="22.5" customHeight="1" x14ac:dyDescent="0.3">
      <c r="A3" s="5" t="s">
        <v>3</v>
      </c>
      <c r="B3" s="6">
        <v>10.5</v>
      </c>
      <c r="C3" s="12">
        <f>INT(B3)</f>
        <v>10</v>
      </c>
    </row>
    <row r="4" spans="1:4" x14ac:dyDescent="0.3">
      <c r="C4" s="3">
        <f>YEAR(B2)</f>
        <v>2017</v>
      </c>
    </row>
    <row r="5" spans="1:4" x14ac:dyDescent="0.3">
      <c r="A5" s="3" t="s">
        <v>4</v>
      </c>
      <c r="C5" s="3">
        <f>MONTH(B2)</f>
        <v>2</v>
      </c>
    </row>
    <row r="6" spans="1:4" x14ac:dyDescent="0.3">
      <c r="A6" s="3" t="s">
        <v>5</v>
      </c>
      <c r="B6" s="7">
        <v>42781</v>
      </c>
      <c r="C6" s="5"/>
    </row>
    <row r="7" spans="1:4" x14ac:dyDescent="0.3">
      <c r="B7" s="10" t="s">
        <v>14</v>
      </c>
    </row>
    <row r="9" spans="1:4" x14ac:dyDescent="0.3">
      <c r="A9" s="8" t="s">
        <v>6</v>
      </c>
      <c r="B9" s="2" t="s">
        <v>7</v>
      </c>
    </row>
    <row r="10" spans="1:4" x14ac:dyDescent="0.3">
      <c r="A10" s="3" t="s">
        <v>2</v>
      </c>
      <c r="B10" s="4">
        <v>45381</v>
      </c>
    </row>
    <row r="11" spans="1:4" x14ac:dyDescent="0.3">
      <c r="A11" s="5" t="s">
        <v>3</v>
      </c>
      <c r="B11" s="6">
        <v>5.27</v>
      </c>
      <c r="C11" s="3">
        <f>5.27-5</f>
        <v>0.26999999999999957</v>
      </c>
      <c r="D11" s="3">
        <f>C11*12</f>
        <v>3.2399999999999949</v>
      </c>
    </row>
    <row r="13" spans="1:4" x14ac:dyDescent="0.3">
      <c r="A13" s="3" t="s">
        <v>4</v>
      </c>
    </row>
    <row r="14" spans="1:4" x14ac:dyDescent="0.3">
      <c r="A14" s="3" t="s">
        <v>5</v>
      </c>
      <c r="B14" s="11">
        <f>DATE(YEAR(B10)+INT(B11),MONTH(B10)+(B11-INT(B11))*12,DAY(B10))</f>
        <v>47299</v>
      </c>
      <c r="C14" s="3" t="str">
        <f ca="1">_xlfn.FORMULATEXT(B14)</f>
        <v>=DATE(YEAR(B10)+INT(B11),MONTH(B10)+(B11-INT(B11))*12,DAY(B10))</v>
      </c>
    </row>
    <row r="16" spans="1:4" x14ac:dyDescent="0.3">
      <c r="A16" s="3" t="s">
        <v>8</v>
      </c>
      <c r="B16" s="2" t="s">
        <v>9</v>
      </c>
    </row>
    <row r="17" spans="1:3" x14ac:dyDescent="0.3">
      <c r="A17" s="3" t="s">
        <v>2</v>
      </c>
      <c r="B17" s="4">
        <v>44877</v>
      </c>
    </row>
    <row r="18" spans="1:3" x14ac:dyDescent="0.3">
      <c r="A18" s="5" t="s">
        <v>3</v>
      </c>
      <c r="B18" s="6">
        <v>15.35</v>
      </c>
    </row>
    <row r="19" spans="1:3" x14ac:dyDescent="0.3">
      <c r="B19" s="4"/>
    </row>
    <row r="20" spans="1:3" x14ac:dyDescent="0.3">
      <c r="A20" s="3" t="s">
        <v>4</v>
      </c>
    </row>
    <row r="21" spans="1:3" x14ac:dyDescent="0.3">
      <c r="A21" s="3" t="s">
        <v>5</v>
      </c>
      <c r="B21" s="11">
        <f>DATE(YEAR(B17)+INT(B18),MONTH(B17)+(B18-INT(B18))*12,DAY(B17))</f>
        <v>50476</v>
      </c>
      <c r="C21" s="3" t="str">
        <f ca="1">_xlfn.FORMULATEXT(B21)</f>
        <v>=DATE(YEAR(B17)+INT(B18),MONTH(B17)+(B18-INT(B18))*12,DAY(B17))</v>
      </c>
    </row>
    <row r="24" spans="1:3" x14ac:dyDescent="0.3">
      <c r="A24" s="3" t="s">
        <v>10</v>
      </c>
      <c r="B24" s="9" t="s">
        <v>11</v>
      </c>
    </row>
    <row r="25" spans="1:3" x14ac:dyDescent="0.3">
      <c r="A25" s="3" t="s">
        <v>2</v>
      </c>
      <c r="B25" s="4">
        <v>45453</v>
      </c>
    </row>
    <row r="26" spans="1:3" x14ac:dyDescent="0.3">
      <c r="A26" s="5" t="s">
        <v>3</v>
      </c>
      <c r="B26" s="6">
        <v>20.5</v>
      </c>
    </row>
    <row r="28" spans="1:3" x14ac:dyDescent="0.3">
      <c r="A28" s="3" t="s">
        <v>4</v>
      </c>
    </row>
    <row r="29" spans="1:3" x14ac:dyDescent="0.3">
      <c r="A29" s="3" t="s">
        <v>5</v>
      </c>
      <c r="B29" s="11">
        <f>DATE(YEAR(B25)+INT(B26),MONTH(B25)+(B26-INT(B26))*12,DAY(B25))</f>
        <v>52941</v>
      </c>
    </row>
    <row r="31" spans="1:3" x14ac:dyDescent="0.3">
      <c r="A31" s="3" t="s">
        <v>12</v>
      </c>
      <c r="B31" s="2" t="s">
        <v>13</v>
      </c>
    </row>
    <row r="32" spans="1:3" x14ac:dyDescent="0.3">
      <c r="A32" s="3" t="s">
        <v>2</v>
      </c>
      <c r="B32" s="4">
        <v>44397</v>
      </c>
    </row>
    <row r="33" spans="1:2" x14ac:dyDescent="0.3">
      <c r="A33" s="5" t="s">
        <v>3</v>
      </c>
      <c r="B33" s="6">
        <v>6.25</v>
      </c>
    </row>
    <row r="35" spans="1:2" x14ac:dyDescent="0.3">
      <c r="A35" s="3" t="s">
        <v>4</v>
      </c>
    </row>
    <row r="36" spans="1:2" x14ac:dyDescent="0.3">
      <c r="A36" s="3" t="s">
        <v>5</v>
      </c>
      <c r="B36" s="11">
        <f>DATE(YEAR(B32)+INT(B33),MONTH(B32)+(B33-INT(B33))*12,DAY(B32))</f>
        <v>46680</v>
      </c>
    </row>
    <row r="39" spans="1:2" x14ac:dyDescent="0.3">
      <c r="B39" s="4"/>
    </row>
    <row r="40" spans="1:2" x14ac:dyDescent="0.3">
      <c r="A40" s="5"/>
      <c r="B40" s="6"/>
    </row>
    <row r="43" spans="1:2" x14ac:dyDescent="0.3">
      <c r="B43" s="7"/>
    </row>
    <row r="46" spans="1:2" x14ac:dyDescent="0.3">
      <c r="B46" s="4"/>
    </row>
    <row r="47" spans="1:2" x14ac:dyDescent="0.3">
      <c r="A47" s="5"/>
      <c r="B47" s="6"/>
    </row>
    <row r="50" spans="1:2" x14ac:dyDescent="0.3">
      <c r="B50" s="7"/>
    </row>
    <row r="55" spans="1:2" x14ac:dyDescent="0.3">
      <c r="B55" s="4"/>
    </row>
    <row r="56" spans="1:2" x14ac:dyDescent="0.3">
      <c r="A56" s="5"/>
      <c r="B56" s="6"/>
    </row>
    <row r="59" spans="1:2" x14ac:dyDescent="0.3">
      <c r="B59" s="7"/>
    </row>
    <row r="64" spans="1:2" x14ac:dyDescent="0.3">
      <c r="B64" s="4"/>
    </row>
    <row r="65" spans="1:2" x14ac:dyDescent="0.3">
      <c r="A65" s="5"/>
      <c r="B65" s="6"/>
    </row>
    <row r="68" spans="1:2" x14ac:dyDescent="0.3">
      <c r="B68" s="7"/>
    </row>
    <row r="74" spans="1:2" x14ac:dyDescent="0.3">
      <c r="B74" s="4"/>
    </row>
    <row r="75" spans="1:2" x14ac:dyDescent="0.3">
      <c r="A75" s="5"/>
      <c r="B75" s="6"/>
    </row>
    <row r="78" spans="1:2" x14ac:dyDescent="0.3">
      <c r="B7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91C7-9A0C-4B1A-A513-A9C2A1FB44D2}">
  <dimension ref="A1:D2"/>
  <sheetViews>
    <sheetView zoomScale="130" zoomScaleNormal="130" workbookViewId="0">
      <selection activeCell="D3" sqref="D3"/>
    </sheetView>
  </sheetViews>
  <sheetFormatPr defaultRowHeight="14" x14ac:dyDescent="0.3"/>
  <cols>
    <col min="1" max="1" width="16.54296875" customWidth="1"/>
    <col min="2" max="2" width="14.90625" customWidth="1"/>
    <col min="3" max="3" width="15.453125" customWidth="1"/>
    <col min="4" max="4" width="15.90625" customWidth="1"/>
  </cols>
  <sheetData>
    <row r="1" spans="1:4" x14ac:dyDescent="0.3">
      <c r="A1" s="14" t="s">
        <v>15</v>
      </c>
      <c r="B1" s="14" t="s">
        <v>16</v>
      </c>
      <c r="C1" s="14" t="s">
        <v>18</v>
      </c>
    </row>
    <row r="2" spans="1:4" x14ac:dyDescent="0.3">
      <c r="A2">
        <v>2024</v>
      </c>
      <c r="B2">
        <v>8</v>
      </c>
      <c r="C2">
        <v>20</v>
      </c>
      <c r="D2" s="13">
        <f>DATE(A2,B2,C2)</f>
        <v>45524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F2D8-042B-460B-922A-E5D856B3CC42}">
  <dimension ref="A1:C12"/>
  <sheetViews>
    <sheetView zoomScale="130" zoomScaleNormal="130" workbookViewId="0">
      <selection activeCell="C6" sqref="C6"/>
    </sheetView>
  </sheetViews>
  <sheetFormatPr defaultRowHeight="14" x14ac:dyDescent="0.3"/>
  <cols>
    <col min="1" max="1" width="61" customWidth="1"/>
    <col min="2" max="2" width="22.90625" bestFit="1" customWidth="1"/>
    <col min="3" max="3" width="53" customWidth="1"/>
  </cols>
  <sheetData>
    <row r="1" spans="1:3" x14ac:dyDescent="0.3">
      <c r="A1" s="1" t="s">
        <v>0</v>
      </c>
      <c r="B1" s="2" t="s">
        <v>1</v>
      </c>
    </row>
    <row r="2" spans="1:3" x14ac:dyDescent="0.3">
      <c r="A2" s="3" t="s">
        <v>2</v>
      </c>
      <c r="B2" s="4">
        <v>42781</v>
      </c>
    </row>
    <row r="3" spans="1:3" x14ac:dyDescent="0.3">
      <c r="A3" s="5" t="s">
        <v>3</v>
      </c>
      <c r="B3" s="6">
        <v>10.5</v>
      </c>
    </row>
    <row r="4" spans="1:3" x14ac:dyDescent="0.3">
      <c r="A4" s="3"/>
      <c r="B4" s="2"/>
    </row>
    <row r="5" spans="1:3" x14ac:dyDescent="0.3">
      <c r="A5" s="3" t="s">
        <v>4</v>
      </c>
      <c r="B5" s="2"/>
    </row>
    <row r="6" spans="1:3" x14ac:dyDescent="0.3">
      <c r="A6" s="3"/>
      <c r="B6" s="7"/>
    </row>
    <row r="7" spans="1:3" x14ac:dyDescent="0.3">
      <c r="A7" s="3" t="s">
        <v>15</v>
      </c>
      <c r="B7">
        <f>YEAR(B2)+INT(B3)</f>
        <v>2027</v>
      </c>
      <c r="C7" t="str">
        <f ca="1">_xlfn.FORMULATEXT(B7)</f>
        <v>=YEAR(B2)+INT(B3)</v>
      </c>
    </row>
    <row r="8" spans="1:3" x14ac:dyDescent="0.3">
      <c r="A8" s="3" t="s">
        <v>16</v>
      </c>
      <c r="B8">
        <f>MONTH(B2)+(B3-INT(B3))*12</f>
        <v>8</v>
      </c>
      <c r="C8" t="str">
        <f ca="1">_xlfn.FORMULATEXT(B8)</f>
        <v>=MONTH(B2)+(B3-INT(B3))*12</v>
      </c>
    </row>
    <row r="9" spans="1:3" x14ac:dyDescent="0.3">
      <c r="A9" s="3" t="s">
        <v>17</v>
      </c>
      <c r="B9">
        <f>DAY(B2)</f>
        <v>15</v>
      </c>
      <c r="C9" t="str">
        <f ca="1">_xlfn.FORMULATEXT(B9)</f>
        <v>=DAY(B2)</v>
      </c>
    </row>
    <row r="11" spans="1:3" x14ac:dyDescent="0.3">
      <c r="A11" s="3" t="s">
        <v>5</v>
      </c>
      <c r="B11" s="15">
        <f>DATE(YEAR(B2)+INT(B3),MONTH(B2)+((B3-INT(B3))*12),DAY(B2))</f>
        <v>46614</v>
      </c>
    </row>
    <row r="12" spans="1:3" x14ac:dyDescent="0.3">
      <c r="B12" s="1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maturity date_problems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potharla</dc:creator>
  <cp:lastModifiedBy>Office</cp:lastModifiedBy>
  <dcterms:created xsi:type="dcterms:W3CDTF">2024-12-14T05:55:03Z</dcterms:created>
  <dcterms:modified xsi:type="dcterms:W3CDTF">2025-07-31T08:26:05Z</dcterms:modified>
</cp:coreProperties>
</file>