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07_MY TEACHING RESOURCES\MBA-FINANCIAL MODELLING\FME-Topic_11_ DCF\"/>
    </mc:Choice>
  </mc:AlternateContent>
  <xr:revisionPtr revIDLastSave="0" documentId="8_{F5C6461F-80B7-4DA2-A674-DF014747E350}" xr6:coauthVersionLast="47" xr6:coauthVersionMax="47" xr10:uidLastSave="{00000000-0000-0000-0000-000000000000}"/>
  <bookViews>
    <workbookView xWindow="-110" yWindow="-110" windowWidth="19420" windowHeight="10300" activeTab="1" xr2:uid="{D0C7BFAE-B04C-4D18-A921-3CA08B005F6A}"/>
  </bookViews>
  <sheets>
    <sheet name="BS source" sheetId="2" r:id="rId1"/>
    <sheet name="P&amp;L sour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D6" i="3"/>
  <c r="E6" i="3"/>
  <c r="E10" i="3" s="1"/>
  <c r="C9" i="3"/>
  <c r="C10" i="3" s="1"/>
  <c r="D9" i="3"/>
  <c r="E9" i="3"/>
  <c r="D10" i="3"/>
  <c r="D11" i="3" s="1"/>
  <c r="H10" i="2"/>
  <c r="I10" i="2"/>
  <c r="J10" i="2"/>
  <c r="D15" i="2"/>
  <c r="E15" i="2"/>
  <c r="H18" i="2"/>
  <c r="I18" i="2"/>
  <c r="J18" i="2"/>
  <c r="C24" i="2"/>
  <c r="D24" i="2"/>
  <c r="D25" i="2" s="1"/>
  <c r="E24" i="2"/>
  <c r="E25" i="2" s="1"/>
  <c r="C25" i="2"/>
  <c r="H27" i="2"/>
  <c r="H28" i="2" s="1"/>
  <c r="H29" i="2" s="1"/>
  <c r="I27" i="2"/>
  <c r="I28" i="2" s="1"/>
  <c r="I29" i="2" s="1"/>
  <c r="J27" i="2"/>
  <c r="J28" i="2"/>
  <c r="J29" i="2" s="1"/>
  <c r="C16" i="3" l="1"/>
  <c r="C11" i="3"/>
  <c r="E16" i="3"/>
  <c r="E11" i="3"/>
  <c r="D16" i="3"/>
  <c r="E30" i="3" l="1"/>
  <c r="E22" i="3"/>
  <c r="E25" i="3" s="1"/>
  <c r="E26" i="3" s="1"/>
  <c r="D22" i="3"/>
  <c r="D25" i="3" s="1"/>
  <c r="D26" i="3" s="1"/>
  <c r="D30" i="3"/>
  <c r="C30" i="3"/>
  <c r="C22" i="3"/>
  <c r="C25" i="3" s="1"/>
  <c r="C26" i="3" s="1"/>
  <c r="D28" i="3" l="1"/>
  <c r="D29" i="3" s="1"/>
  <c r="D31" i="3"/>
  <c r="C28" i="3"/>
  <c r="C29" i="3" s="1"/>
  <c r="C31" i="3"/>
  <c r="E28" i="3"/>
  <c r="E29" i="3" s="1"/>
  <c r="E31" i="3"/>
</calcChain>
</file>

<file path=xl/sharedStrings.xml><?xml version="1.0" encoding="utf-8"?>
<sst xmlns="http://schemas.openxmlformats.org/spreadsheetml/2006/main" count="85" uniqueCount="73">
  <si>
    <t>Total shareholders’ equity and liabilities</t>
  </si>
  <si>
    <t>Total liabilities</t>
  </si>
  <si>
    <t>Total current liabilities</t>
  </si>
  <si>
    <t>Provisons</t>
  </si>
  <si>
    <t>Other Liabilties</t>
  </si>
  <si>
    <t>TOTAL ASSETS</t>
  </si>
  <si>
    <t>Contracts Liabilities</t>
  </si>
  <si>
    <t>Total current assets</t>
  </si>
  <si>
    <t>Other Financial Liabilties</t>
  </si>
  <si>
    <t>Other assets</t>
  </si>
  <si>
    <t>Trade Payables</t>
  </si>
  <si>
    <t>Other financial assets</t>
  </si>
  <si>
    <t>Lease Liabilties</t>
  </si>
  <si>
    <t>Bank balances other than cash and equivalents</t>
  </si>
  <si>
    <t>Borrowings</t>
  </si>
  <si>
    <t>Cash and cash equivalents</t>
  </si>
  <si>
    <t>Current liabilities</t>
  </si>
  <si>
    <t>Trade receivables</t>
  </si>
  <si>
    <t>Total non-current liabilities</t>
  </si>
  <si>
    <t>Investments</t>
  </si>
  <si>
    <t>Inventories</t>
  </si>
  <si>
    <t>Current assets</t>
  </si>
  <si>
    <t>Total non-current assets</t>
  </si>
  <si>
    <t>Income tax assets</t>
  </si>
  <si>
    <t>Non-current liabilities</t>
  </si>
  <si>
    <t>Total equity</t>
  </si>
  <si>
    <t>Investment in associates</t>
  </si>
  <si>
    <t>Other equity</t>
  </si>
  <si>
    <t>Other intangible assets</t>
  </si>
  <si>
    <t>Instruments entirely equity in nature</t>
  </si>
  <si>
    <t>Goodwill</t>
  </si>
  <si>
    <t>Additional Paid up Capital (Share Premium)</t>
  </si>
  <si>
    <t>Right-of-use assets</t>
  </si>
  <si>
    <t>Equity share capital</t>
  </si>
  <si>
    <t>Property, plant and equipment</t>
  </si>
  <si>
    <t>Equity</t>
  </si>
  <si>
    <t>Non-current asets</t>
  </si>
  <si>
    <t>EQUITY AND LIABILITIES</t>
  </si>
  <si>
    <t>ASSETS</t>
  </si>
  <si>
    <t>31ST  DEC 24</t>
  </si>
  <si>
    <t>31ST DEC 23</t>
  </si>
  <si>
    <t>31ST DEC 22</t>
  </si>
  <si>
    <t>INR IN Millions</t>
  </si>
  <si>
    <t>31ST DEC 24</t>
  </si>
  <si>
    <t>INR In Millions</t>
  </si>
  <si>
    <t>BS source</t>
  </si>
  <si>
    <t>Margin</t>
  </si>
  <si>
    <t>EBITDA</t>
  </si>
  <si>
    <t>EBIT</t>
  </si>
  <si>
    <t>NI Margin</t>
  </si>
  <si>
    <t>Net income for the year</t>
  </si>
  <si>
    <t>Income tax expense</t>
  </si>
  <si>
    <t>Income before tax</t>
  </si>
  <si>
    <t>Exceptional items</t>
  </si>
  <si>
    <t>Share in net loss of an associate</t>
  </si>
  <si>
    <t>Finance costs</t>
  </si>
  <si>
    <t>Depreciation and amortisation expense</t>
  </si>
  <si>
    <t>Employee benefits expense</t>
  </si>
  <si>
    <t>Other Expenses</t>
  </si>
  <si>
    <t>Advertising and sales promotion</t>
  </si>
  <si>
    <t>Gross Margin</t>
  </si>
  <si>
    <t>Gross Profit</t>
  </si>
  <si>
    <t>Total COGS</t>
  </si>
  <si>
    <t>Delivery and related charges</t>
  </si>
  <si>
    <t>Cost of Good Sold</t>
  </si>
  <si>
    <t>Total Revenues</t>
  </si>
  <si>
    <t>Other Income</t>
  </si>
  <si>
    <t>Revenues from Operations</t>
  </si>
  <si>
    <t xml:space="preserve"> YEAR 2024</t>
  </si>
  <si>
    <t xml:space="preserve"> YEAR 2023</t>
  </si>
  <si>
    <t xml:space="preserve"> YEAR 2022</t>
  </si>
  <si>
    <t>INR in Millions</t>
  </si>
  <si>
    <t>P&amp;L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</si>
</sst>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_);_(* \(#,##0.0\);_(* &quot;-&quot;?_);@_)"/>
    <numFmt numFmtId="165" formatCode="_(* #,##0_);_(* \(#,##0\);_(* &quot;-&quot;?_);@_)"/>
    <numFmt numFmtId="166" formatCode="_(* #,##0.00_);_(* \(#,##0.00\);_(* &quot;-&quot;?_);@_)"/>
  </numFmts>
  <fonts count="4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2" borderId="0" xfId="0" applyNumberFormat="1" applyFont="1" applyFill="1"/>
    <xf numFmtId="164" fontId="1" fillId="2" borderId="1" xfId="0" applyNumberFormat="1" applyFont="1" applyFill="1" applyBorder="1"/>
    <xf numFmtId="164" fontId="2" fillId="2" borderId="2" xfId="0" applyNumberFormat="1" applyFont="1" applyFill="1" applyBorder="1"/>
    <xf numFmtId="164" fontId="1" fillId="2" borderId="2" xfId="0" applyNumberFormat="1" applyFont="1" applyFill="1" applyBorder="1"/>
    <xf numFmtId="165" fontId="2" fillId="2" borderId="2" xfId="0" applyNumberFormat="1" applyFont="1" applyFill="1" applyBorder="1"/>
    <xf numFmtId="165" fontId="1" fillId="2" borderId="0" xfId="0" applyNumberFormat="1" applyFont="1" applyFill="1"/>
    <xf numFmtId="165" fontId="2" fillId="2" borderId="0" xfId="0" applyNumberFormat="1" applyFont="1" applyFill="1"/>
    <xf numFmtId="164" fontId="2" fillId="2" borderId="0" xfId="0" applyNumberFormat="1" applyFont="1" applyFill="1"/>
    <xf numFmtId="166" fontId="1" fillId="2" borderId="0" xfId="0" applyNumberFormat="1" applyFont="1" applyFill="1"/>
    <xf numFmtId="165" fontId="1" fillId="2" borderId="2" xfId="0" applyNumberFormat="1" applyFont="1" applyFill="1" applyBorder="1"/>
    <xf numFmtId="164" fontId="2" fillId="2" borderId="1" xfId="0" applyNumberFormat="1" applyFont="1" applyFill="1" applyBorder="1" applyAlignment="1">
      <alignment horizontal="right" wrapText="1"/>
    </xf>
    <xf numFmtId="164" fontId="2" fillId="2" borderId="1" xfId="0" applyNumberFormat="1" applyFont="1" applyFill="1" applyBorder="1"/>
    <xf numFmtId="164" fontId="3" fillId="2" borderId="0" xfId="0" applyNumberFormat="1" applyFont="1" applyFill="1"/>
    <xf numFmtId="165" fontId="2" fillId="2" borderId="3" xfId="0" applyNumberFormat="1" applyFont="1" applyFill="1" applyBorder="1"/>
    <xf numFmtId="164" fontId="2" fillId="2" borderId="3" xfId="0" applyNumberFormat="1" applyFont="1" applyFill="1" applyBorder="1"/>
    <xf numFmtId="165" fontId="2" fillId="2" borderId="1" xfId="0" applyNumberFormat="1" applyFont="1" applyFill="1" applyBorder="1" applyAlignment="1">
      <alignment horizontal="right" wrapText="1"/>
    </xf>
    <xf numFmtId="165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A1A5-A268-400D-A977-2807B144FBE2}">
  <dimension ref="A1:Z1000"/>
  <sheetViews>
    <sheetView workbookViewId="0">
      <selection activeCell="F3" sqref="F3"/>
    </sheetView>
  </sheetViews>
  <sheetFormatPr defaultColWidth="14.453125" defaultRowHeight="14.5" x14ac:dyDescent="0.35"/>
  <cols>
    <col min="1" max="1" width="2" customWidth="1"/>
    <col min="2" max="2" width="36.26953125" customWidth="1"/>
    <col min="3" max="3" width="10.7265625" customWidth="1"/>
    <col min="4" max="5" width="12" customWidth="1"/>
    <col min="6" max="6" width="9.08984375" customWidth="1"/>
    <col min="7" max="7" width="33.08984375" customWidth="1"/>
    <col min="8" max="8" width="11.90625" customWidth="1"/>
    <col min="9" max="9" width="11.81640625" customWidth="1"/>
    <col min="10" max="10" width="13.1796875" customWidth="1"/>
    <col min="11" max="26" width="9.08984375" customWidth="1"/>
  </cols>
  <sheetData>
    <row r="1" spans="1:26" ht="15.5" x14ac:dyDescent="0.35">
      <c r="A1" s="1"/>
      <c r="B1" s="13" t="s">
        <v>45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x14ac:dyDescent="0.35">
      <c r="A3" s="1"/>
      <c r="B3" s="12" t="s">
        <v>44</v>
      </c>
      <c r="C3" s="11" t="s">
        <v>41</v>
      </c>
      <c r="D3" s="11" t="s">
        <v>40</v>
      </c>
      <c r="E3" s="11" t="s">
        <v>43</v>
      </c>
      <c r="F3" s="1"/>
      <c r="G3" s="12" t="s">
        <v>42</v>
      </c>
      <c r="H3" s="11" t="s">
        <v>41</v>
      </c>
      <c r="I3" s="11" t="s">
        <v>40</v>
      </c>
      <c r="J3" s="11" t="s">
        <v>39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1"/>
      <c r="B4" s="1" t="s">
        <v>38</v>
      </c>
      <c r="C4" s="6"/>
      <c r="D4" s="6"/>
      <c r="E4" s="6"/>
      <c r="F4" s="6"/>
      <c r="G4" s="6" t="s">
        <v>37</v>
      </c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1"/>
      <c r="B5" s="1" t="s">
        <v>36</v>
      </c>
      <c r="C5" s="6"/>
      <c r="D5" s="6"/>
      <c r="E5" s="6"/>
      <c r="F5" s="6"/>
      <c r="G5" s="6" t="s">
        <v>35</v>
      </c>
      <c r="H5" s="6"/>
      <c r="I5" s="6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1"/>
      <c r="B6" s="1" t="s">
        <v>34</v>
      </c>
      <c r="C6" s="1">
        <v>3116</v>
      </c>
      <c r="D6" s="1">
        <v>3137.49</v>
      </c>
      <c r="E6" s="6">
        <v>4527.8500000000004</v>
      </c>
      <c r="F6" s="6"/>
      <c r="G6" s="6" t="s">
        <v>33</v>
      </c>
      <c r="H6" s="6">
        <v>8.56</v>
      </c>
      <c r="I6" s="6">
        <v>26.57</v>
      </c>
      <c r="J6" s="6">
        <v>30.06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1"/>
      <c r="B7" s="1" t="s">
        <v>32</v>
      </c>
      <c r="C7" s="1">
        <v>4622</v>
      </c>
      <c r="D7" s="1">
        <v>5458.25</v>
      </c>
      <c r="E7" s="6">
        <v>5877.99</v>
      </c>
      <c r="F7" s="6"/>
      <c r="G7" s="6" t="s">
        <v>31</v>
      </c>
      <c r="H7" s="6">
        <v>0</v>
      </c>
      <c r="I7" s="6">
        <v>0</v>
      </c>
      <c r="J7" s="6"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4">
      <c r="A8" s="1"/>
      <c r="B8" s="3" t="s">
        <v>30</v>
      </c>
      <c r="C8" s="4">
        <v>109.15</v>
      </c>
      <c r="D8" s="3">
        <v>3257.74</v>
      </c>
      <c r="E8" s="5">
        <v>6964.67</v>
      </c>
      <c r="F8" s="6"/>
      <c r="G8" s="5" t="s">
        <v>29</v>
      </c>
      <c r="H8" s="10">
        <v>155625.42000000001</v>
      </c>
      <c r="I8" s="5">
        <v>155625.42000000001</v>
      </c>
      <c r="J8" s="5">
        <v>155732.64000000001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1"/>
      <c r="B9" s="1" t="s">
        <v>28</v>
      </c>
      <c r="C9" s="1">
        <v>163</v>
      </c>
      <c r="D9" s="1">
        <v>3197.38</v>
      </c>
      <c r="E9" s="6">
        <v>3043.11</v>
      </c>
      <c r="F9" s="6"/>
      <c r="G9" s="6" t="s">
        <v>27</v>
      </c>
      <c r="H9" s="1">
        <v>-32964.18</v>
      </c>
      <c r="I9" s="1">
        <v>-65085.87</v>
      </c>
      <c r="J9" s="1">
        <v>-77848.09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1"/>
      <c r="B10" s="1" t="s">
        <v>26</v>
      </c>
      <c r="C10" s="1">
        <v>0</v>
      </c>
      <c r="D10" s="1">
        <v>669.72</v>
      </c>
      <c r="E10" s="6">
        <v>603.58000000000004</v>
      </c>
      <c r="F10" s="6"/>
      <c r="G10" s="6" t="s">
        <v>25</v>
      </c>
      <c r="H10" s="1">
        <f>SUM(H6:H9)</f>
        <v>122669.80000000002</v>
      </c>
      <c r="I10" s="1">
        <f>SUM(I6:I9)</f>
        <v>90566.120000000024</v>
      </c>
      <c r="J10" s="1">
        <f>SUM(J6:J9)</f>
        <v>77914.610000000015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1"/>
      <c r="B11" s="1" t="s">
        <v>19</v>
      </c>
      <c r="C11" s="1">
        <v>12800.19</v>
      </c>
      <c r="D11" s="1">
        <v>16164.02</v>
      </c>
      <c r="E11" s="6">
        <v>13822.84</v>
      </c>
      <c r="F11" s="6"/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1"/>
      <c r="B12" s="1" t="s">
        <v>11</v>
      </c>
      <c r="C12" s="1">
        <v>573.01</v>
      </c>
      <c r="D12" s="1">
        <v>805.45</v>
      </c>
      <c r="E12" s="6">
        <v>948.89</v>
      </c>
      <c r="F12" s="6"/>
      <c r="G12" s="6" t="s">
        <v>24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1"/>
      <c r="B13" s="1" t="s">
        <v>23</v>
      </c>
      <c r="C13" s="9">
        <v>1091.68</v>
      </c>
      <c r="D13" s="1">
        <v>1574.51</v>
      </c>
      <c r="E13" s="6">
        <v>1603.01</v>
      </c>
      <c r="F13" s="6"/>
      <c r="G13" s="6" t="s">
        <v>14</v>
      </c>
      <c r="H13" s="1">
        <v>0</v>
      </c>
      <c r="I13" s="1">
        <v>0</v>
      </c>
      <c r="J13" s="1">
        <v>959.77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1"/>
      <c r="B14" s="1" t="s">
        <v>9</v>
      </c>
      <c r="C14" s="1">
        <v>246.36</v>
      </c>
      <c r="D14" s="1">
        <v>314.92</v>
      </c>
      <c r="E14" s="6">
        <v>535.99</v>
      </c>
      <c r="F14" s="6"/>
      <c r="G14" s="6" t="s">
        <v>12</v>
      </c>
      <c r="H14" s="1">
        <v>4086.67</v>
      </c>
      <c r="I14" s="1">
        <v>4445.7700000000004</v>
      </c>
      <c r="J14" s="1">
        <v>4670.59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thickBot="1" x14ac:dyDescent="0.4">
      <c r="A15" s="1"/>
      <c r="B15" s="3" t="s">
        <v>22</v>
      </c>
      <c r="C15" s="4"/>
      <c r="D15" s="3">
        <f>SUM(D6:D14)</f>
        <v>34579.479999999996</v>
      </c>
      <c r="E15" s="5">
        <f>SUM(E6:E14)</f>
        <v>37927.930000000008</v>
      </c>
      <c r="F15" s="6"/>
      <c r="G15" s="6" t="s">
        <v>8</v>
      </c>
      <c r="H15" s="1">
        <v>185.9</v>
      </c>
      <c r="I15" s="1">
        <v>374.37</v>
      </c>
      <c r="J15" s="1"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1"/>
      <c r="B16" s="1" t="s">
        <v>21</v>
      </c>
      <c r="C16" s="1"/>
      <c r="D16" s="1"/>
      <c r="E16" s="6"/>
      <c r="F16" s="6"/>
      <c r="G16" s="6" t="s">
        <v>6</v>
      </c>
      <c r="H16" s="1">
        <v>0</v>
      </c>
      <c r="I16" s="1">
        <v>0</v>
      </c>
      <c r="J16" s="1">
        <v>290.12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1"/>
      <c r="B17" s="1" t="s">
        <v>20</v>
      </c>
      <c r="C17" s="9">
        <v>177.4</v>
      </c>
      <c r="D17" s="9">
        <v>106.41</v>
      </c>
      <c r="E17" s="9">
        <v>486.9</v>
      </c>
      <c r="F17" s="6"/>
      <c r="G17" s="7" t="s">
        <v>3</v>
      </c>
      <c r="H17" s="1">
        <v>277.2</v>
      </c>
      <c r="I17" s="8">
        <v>384.94</v>
      </c>
      <c r="J17" s="8">
        <v>391.1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1"/>
      <c r="B18" s="1" t="s">
        <v>19</v>
      </c>
      <c r="C18" s="1">
        <v>90679.83</v>
      </c>
      <c r="D18" s="1">
        <v>48571.519999999997</v>
      </c>
      <c r="E18" s="6">
        <v>37284.699999999997</v>
      </c>
      <c r="F18" s="6"/>
      <c r="G18" s="6" t="s">
        <v>18</v>
      </c>
      <c r="H18" s="1">
        <f>(SUM(H13:H17))</f>
        <v>4549.7699999999995</v>
      </c>
      <c r="I18" s="1">
        <f>(SUM(I13:I17))</f>
        <v>5205.08</v>
      </c>
      <c r="J18" s="1">
        <f>(SUM(J13:J17))</f>
        <v>6311.5800000000008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4">
      <c r="A19" s="1"/>
      <c r="B19" s="8" t="s">
        <v>17</v>
      </c>
      <c r="C19" s="1">
        <v>11119.32</v>
      </c>
      <c r="D19" s="8">
        <v>10623.49</v>
      </c>
      <c r="E19" s="7">
        <v>9638.5</v>
      </c>
      <c r="F19" s="6"/>
      <c r="G19" s="5" t="s">
        <v>16</v>
      </c>
      <c r="H19" s="4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1"/>
      <c r="B20" s="1" t="s">
        <v>15</v>
      </c>
      <c r="C20" s="1">
        <v>10961.31</v>
      </c>
      <c r="D20" s="1">
        <v>8325.2099999999991</v>
      </c>
      <c r="E20" s="1">
        <v>8870.51</v>
      </c>
      <c r="F20" s="1"/>
      <c r="G20" s="1" t="s">
        <v>14</v>
      </c>
      <c r="H20" s="1">
        <v>0</v>
      </c>
      <c r="I20" s="1">
        <v>0</v>
      </c>
      <c r="J20" s="1">
        <v>1152.0899999999999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1"/>
      <c r="B21" s="1" t="s">
        <v>13</v>
      </c>
      <c r="C21" s="1">
        <v>77.099999999999994</v>
      </c>
      <c r="D21" s="1">
        <v>313.97000000000003</v>
      </c>
      <c r="E21" s="1">
        <v>38</v>
      </c>
      <c r="F21" s="1"/>
      <c r="G21" s="1" t="s">
        <v>12</v>
      </c>
      <c r="H21" s="1">
        <v>995.43</v>
      </c>
      <c r="I21" s="1">
        <v>1550.23</v>
      </c>
      <c r="J21" s="1">
        <v>1859.45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1"/>
      <c r="B22" s="1" t="s">
        <v>11</v>
      </c>
      <c r="C22" s="1">
        <v>3198.51</v>
      </c>
      <c r="D22" s="1">
        <v>6518.66</v>
      </c>
      <c r="E22" s="1">
        <v>8268</v>
      </c>
      <c r="F22" s="1"/>
      <c r="G22" s="1" t="s">
        <v>10</v>
      </c>
      <c r="H22" s="1">
        <v>9561.42</v>
      </c>
      <c r="I22" s="1">
        <v>8731.74</v>
      </c>
      <c r="J22" s="1">
        <v>8808.98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1"/>
      <c r="B23" s="1" t="s">
        <v>9</v>
      </c>
      <c r="C23" s="1">
        <v>5122.51</v>
      </c>
      <c r="D23" s="1">
        <v>3767.71</v>
      </c>
      <c r="E23" s="1">
        <v>2779.67</v>
      </c>
      <c r="F23" s="1"/>
      <c r="G23" s="1" t="s">
        <v>8</v>
      </c>
      <c r="H23" s="1">
        <v>3826.63</v>
      </c>
      <c r="I23" s="1">
        <v>3916.56</v>
      </c>
      <c r="J23" s="1">
        <v>6394.16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1"/>
      <c r="B24" s="2" t="s">
        <v>7</v>
      </c>
      <c r="C24" s="2">
        <f>SUM(C17:C23)</f>
        <v>121335.97999999998</v>
      </c>
      <c r="D24" s="2">
        <f>SUM(D17:D23)</f>
        <v>78226.970000000016</v>
      </c>
      <c r="E24" s="2">
        <f>SUM(E17:E23)</f>
        <v>67366.28</v>
      </c>
      <c r="F24" s="1"/>
      <c r="G24" s="1" t="s">
        <v>6</v>
      </c>
      <c r="H24" s="1">
        <v>226.86</v>
      </c>
      <c r="I24" s="1">
        <v>350.41</v>
      </c>
      <c r="J24" s="1">
        <v>209.35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1"/>
      <c r="B25" s="1" t="s">
        <v>5</v>
      </c>
      <c r="C25" s="1">
        <f>SUM(C24,C15)</f>
        <v>121335.97999999998</v>
      </c>
      <c r="D25" s="1">
        <f>SUM(D24,D15)</f>
        <v>112806.45000000001</v>
      </c>
      <c r="E25" s="1">
        <f>SUM(E24,E15)</f>
        <v>105294.21</v>
      </c>
      <c r="F25" s="1"/>
      <c r="G25" s="1" t="s">
        <v>4</v>
      </c>
      <c r="H25" s="1">
        <v>1622.2</v>
      </c>
      <c r="I25" s="1">
        <v>1666.94</v>
      </c>
      <c r="J25" s="1">
        <v>1856.74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1"/>
      <c r="B26" s="1"/>
      <c r="C26" s="1"/>
      <c r="D26" s="1"/>
      <c r="E26" s="1"/>
      <c r="F26" s="1"/>
      <c r="G26" s="1" t="s">
        <v>3</v>
      </c>
      <c r="H26" s="1">
        <v>605.24999999997783</v>
      </c>
      <c r="I26" s="1">
        <v>819.37</v>
      </c>
      <c r="J26" s="1">
        <v>787.25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1"/>
      <c r="B27" s="1"/>
      <c r="C27" s="1"/>
      <c r="D27" s="1"/>
      <c r="E27" s="1"/>
      <c r="F27" s="1"/>
      <c r="G27" s="1" t="s">
        <v>2</v>
      </c>
      <c r="H27" s="1">
        <f>SUM(H20:H26)</f>
        <v>16837.789999999979</v>
      </c>
      <c r="I27" s="1">
        <f>SUM(I20:I26)</f>
        <v>17035.25</v>
      </c>
      <c r="J27" s="1">
        <f>SUM(J20:J26)</f>
        <v>21068.02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1"/>
      <c r="B28" s="1"/>
      <c r="C28" s="1"/>
      <c r="D28" s="1"/>
      <c r="E28" s="1"/>
      <c r="F28" s="1"/>
      <c r="G28" s="1" t="s">
        <v>1</v>
      </c>
      <c r="H28" s="1">
        <f>SUM(H27,H18)</f>
        <v>21387.559999999979</v>
      </c>
      <c r="I28" s="1">
        <f>SUM(I27,I18)</f>
        <v>22240.33</v>
      </c>
      <c r="J28" s="1">
        <f>SUM(J27,J18)</f>
        <v>27379.600000000002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1"/>
      <c r="B29" s="1"/>
      <c r="C29" s="1"/>
      <c r="D29" s="1"/>
      <c r="E29" s="1"/>
      <c r="F29" s="1"/>
      <c r="G29" s="1" t="s">
        <v>0</v>
      </c>
      <c r="H29" s="1">
        <f>H10+H28</f>
        <v>144057.35999999999</v>
      </c>
      <c r="I29" s="1">
        <f>I10+I28</f>
        <v>112806.45000000003</v>
      </c>
      <c r="J29" s="1">
        <f>J10+J28</f>
        <v>105294.21000000002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E86E-E356-4969-AEE8-EA732CCDA7D5}">
  <dimension ref="A1:Z1000"/>
  <sheetViews>
    <sheetView tabSelected="1" workbookViewId="0">
      <selection activeCell="K14" sqref="K14"/>
    </sheetView>
  </sheetViews>
  <sheetFormatPr defaultColWidth="14.453125" defaultRowHeight="15" customHeight="1" x14ac:dyDescent="0.35"/>
  <cols>
    <col min="1" max="1" width="2" customWidth="1"/>
    <col min="2" max="2" width="33" customWidth="1"/>
    <col min="3" max="6" width="10.54296875" customWidth="1"/>
    <col min="7" max="26" width="9.08984375" customWidth="1"/>
  </cols>
  <sheetData>
    <row r="1" spans="1:26" ht="11.25" customHeight="1" x14ac:dyDescent="0.35">
      <c r="A1" s="1"/>
      <c r="B1" s="13" t="s">
        <v>72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35">
      <c r="A3" s="1"/>
      <c r="B3" s="12" t="s">
        <v>71</v>
      </c>
      <c r="C3" s="17" t="s">
        <v>70</v>
      </c>
      <c r="D3" s="16" t="s">
        <v>69</v>
      </c>
      <c r="E3" s="16" t="s">
        <v>68</v>
      </c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35">
      <c r="A4" s="1"/>
      <c r="B4" s="1" t="s">
        <v>67</v>
      </c>
      <c r="C4" s="1">
        <v>57048.97</v>
      </c>
      <c r="D4" s="6">
        <v>82645.960000000006</v>
      </c>
      <c r="E4" s="6">
        <v>112473.9</v>
      </c>
      <c r="F4" s="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 x14ac:dyDescent="0.35">
      <c r="A5" s="1"/>
      <c r="B5" s="1" t="s">
        <v>66</v>
      </c>
      <c r="C5" s="1">
        <v>4148.8</v>
      </c>
      <c r="D5" s="6">
        <v>4498.57</v>
      </c>
      <c r="E5" s="6">
        <v>3869.59</v>
      </c>
      <c r="F5" s="6"/>
      <c r="G5" s="1"/>
      <c r="H5" s="1"/>
      <c r="I5" s="1"/>
      <c r="J5" s="9"/>
      <c r="K5" s="9"/>
      <c r="L5" s="9"/>
      <c r="M5" s="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 x14ac:dyDescent="0.35">
      <c r="A6" s="1"/>
      <c r="B6" s="15" t="s">
        <v>65</v>
      </c>
      <c r="C6" s="15">
        <f>SUM(C4:C5)</f>
        <v>61197.770000000004</v>
      </c>
      <c r="D6" s="14">
        <f>SUM(D4:D5)</f>
        <v>87144.53</v>
      </c>
      <c r="E6" s="14">
        <f>SUM(E4:E5)</f>
        <v>116343.48999999999</v>
      </c>
      <c r="F6" s="1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 x14ac:dyDescent="0.35">
      <c r="A7" s="1"/>
      <c r="B7" s="1" t="s">
        <v>64</v>
      </c>
      <c r="C7" s="1">
        <v>-22680.46</v>
      </c>
      <c r="D7" s="6">
        <v>-33808.730000000003</v>
      </c>
      <c r="E7" s="6">
        <v>-46041.99</v>
      </c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 x14ac:dyDescent="0.35">
      <c r="A8" s="1"/>
      <c r="B8" s="1" t="s">
        <v>63</v>
      </c>
      <c r="C8" s="1">
        <v>-20688.13</v>
      </c>
      <c r="D8" s="6">
        <v>-23348.44</v>
      </c>
      <c r="E8" s="6">
        <v>-33510.589999999997</v>
      </c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 x14ac:dyDescent="0.35">
      <c r="A9" s="1"/>
      <c r="B9" s="1" t="s">
        <v>62</v>
      </c>
      <c r="C9" s="1">
        <f>SUM(C7:C8)</f>
        <v>-43368.59</v>
      </c>
      <c r="D9" s="6">
        <f>SUM(D7:D8)</f>
        <v>-57157.17</v>
      </c>
      <c r="E9" s="6">
        <f>SUM(E7:E8)</f>
        <v>-79552.579999999987</v>
      </c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 x14ac:dyDescent="0.35">
      <c r="A10" s="1"/>
      <c r="B10" s="1" t="s">
        <v>61</v>
      </c>
      <c r="C10" s="1">
        <f>SUM(C9,C6)</f>
        <v>17829.180000000008</v>
      </c>
      <c r="D10" s="6">
        <f>SUM(D9,D6)</f>
        <v>29987.360000000001</v>
      </c>
      <c r="E10" s="6">
        <f>SUM(E9,E6)</f>
        <v>36790.910000000003</v>
      </c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35">
      <c r="A11" s="1"/>
      <c r="B11" s="1" t="s">
        <v>60</v>
      </c>
      <c r="C11" s="1">
        <f>C10/C6</f>
        <v>0.2913370863023278</v>
      </c>
      <c r="D11" s="6">
        <f>D10/D6</f>
        <v>0.34411064010558096</v>
      </c>
      <c r="E11" s="6">
        <f>E10/E6</f>
        <v>0.31622663201868884</v>
      </c>
      <c r="F11" s="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x14ac:dyDescent="0.35">
      <c r="A12" s="1"/>
      <c r="B12" s="1"/>
      <c r="C12" s="1"/>
      <c r="D12" s="6"/>
      <c r="E12" s="6"/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 x14ac:dyDescent="0.35">
      <c r="A13" s="1"/>
      <c r="B13" s="1" t="s">
        <v>59</v>
      </c>
      <c r="C13" s="1">
        <v>-20050.73</v>
      </c>
      <c r="D13" s="6">
        <v>-25011.599999999999</v>
      </c>
      <c r="E13" s="6">
        <v>-18507.990000000002</v>
      </c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35">
      <c r="A14" s="1"/>
      <c r="B14" s="15" t="s">
        <v>58</v>
      </c>
      <c r="C14" s="15">
        <v>-13055.63</v>
      </c>
      <c r="D14" s="14">
        <v>-16936.240000000002</v>
      </c>
      <c r="E14" s="14">
        <v>-16371.75</v>
      </c>
      <c r="F14" s="1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35">
      <c r="A15" s="1"/>
      <c r="B15" s="1" t="s">
        <v>57</v>
      </c>
      <c r="C15" s="1">
        <v>-17084.900000000001</v>
      </c>
      <c r="D15" s="6">
        <v>-21298.2</v>
      </c>
      <c r="E15" s="6">
        <v>-20121.64</v>
      </c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x14ac:dyDescent="0.35">
      <c r="A16" s="1"/>
      <c r="B16" s="1" t="s">
        <v>47</v>
      </c>
      <c r="C16" s="1">
        <f>C10+SUM(C13:C15)</f>
        <v>-32362.079999999994</v>
      </c>
      <c r="D16" s="6">
        <f>D10+SUM(D13:D15)</f>
        <v>-33258.679999999993</v>
      </c>
      <c r="E16" s="6">
        <f>E10+SUM(E13:E15)</f>
        <v>-18210.47</v>
      </c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x14ac:dyDescent="0.35">
      <c r="A17" s="1"/>
      <c r="B17" s="1"/>
      <c r="C17" s="1"/>
      <c r="D17" s="6"/>
      <c r="E17" s="6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 x14ac:dyDescent="0.35">
      <c r="A18" s="1"/>
      <c r="B18" s="15" t="s">
        <v>56</v>
      </c>
      <c r="C18" s="15">
        <v>-1700.3</v>
      </c>
      <c r="D18" s="14">
        <v>-2857.85</v>
      </c>
      <c r="E18" s="14">
        <v>-4205.8500000000004</v>
      </c>
      <c r="F18" s="1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x14ac:dyDescent="0.35">
      <c r="A19" s="1"/>
      <c r="B19" s="1" t="s">
        <v>55</v>
      </c>
      <c r="C19" s="1">
        <v>-483.76</v>
      </c>
      <c r="D19" s="6">
        <v>-581.91999999999996</v>
      </c>
      <c r="E19" s="6">
        <v>-714.03</v>
      </c>
      <c r="F19" s="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 x14ac:dyDescent="0.35">
      <c r="A20" s="1"/>
      <c r="B20" s="1" t="s">
        <v>54</v>
      </c>
      <c r="C20" s="1">
        <v>-10.16</v>
      </c>
      <c r="D20" s="6">
        <v>-1.03</v>
      </c>
      <c r="E20" s="6">
        <v>-66.14</v>
      </c>
      <c r="F20" s="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35">
      <c r="A21" s="1"/>
      <c r="B21" s="1" t="s">
        <v>53</v>
      </c>
      <c r="C21" s="1">
        <v>-1732.04</v>
      </c>
      <c r="D21" s="6">
        <v>-92.56</v>
      </c>
      <c r="E21" s="6">
        <v>-305.94</v>
      </c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35">
      <c r="A22" s="1"/>
      <c r="B22" s="1" t="s">
        <v>52</v>
      </c>
      <c r="C22" s="1">
        <f>SUM(C16,C18:C21)</f>
        <v>-36288.340000000004</v>
      </c>
      <c r="D22" s="6">
        <f>SUM(D16,D18:D21)</f>
        <v>-36792.039999999986</v>
      </c>
      <c r="E22" s="6">
        <f>SUM(E16,E18:E21)</f>
        <v>-23502.429999999997</v>
      </c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35">
      <c r="A23" s="1"/>
      <c r="B23" s="15"/>
      <c r="C23" s="15"/>
      <c r="D23" s="14"/>
      <c r="E23" s="14"/>
      <c r="F23" s="1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35">
      <c r="A24" s="1"/>
      <c r="B24" s="1" t="s">
        <v>51</v>
      </c>
      <c r="C24" s="1">
        <v>0</v>
      </c>
      <c r="D24" s="6">
        <v>0</v>
      </c>
      <c r="E24" s="6">
        <v>0</v>
      </c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35">
      <c r="A25" s="1"/>
      <c r="B25" s="1" t="s">
        <v>50</v>
      </c>
      <c r="C25" s="1">
        <f>C22+C24</f>
        <v>-36288.340000000004</v>
      </c>
      <c r="D25" s="6">
        <f>D22+D24</f>
        <v>-36792.039999999986</v>
      </c>
      <c r="E25" s="6">
        <f>E22+E24</f>
        <v>-23502.429999999997</v>
      </c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35">
      <c r="A26" s="1"/>
      <c r="B26" s="1" t="s">
        <v>49</v>
      </c>
      <c r="C26" s="1">
        <f>C25/C4</f>
        <v>-0.6360910635196394</v>
      </c>
      <c r="D26" s="6">
        <f>D25/D4</f>
        <v>-0.44517650953537213</v>
      </c>
      <c r="E26" s="6">
        <f>E25/E4</f>
        <v>-0.20895896736931854</v>
      </c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thickBot="1" x14ac:dyDescent="0.4">
      <c r="A27" s="1"/>
      <c r="B27" s="3"/>
      <c r="C27" s="3"/>
      <c r="D27" s="5"/>
      <c r="E27" s="5"/>
      <c r="F27" s="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35">
      <c r="A28" s="1"/>
      <c r="B28" s="1" t="s">
        <v>48</v>
      </c>
      <c r="C28" s="1">
        <f>C30+C18</f>
        <v>-34062.379999999997</v>
      </c>
      <c r="D28" s="1">
        <f>D30+D18</f>
        <v>-36116.529999999992</v>
      </c>
      <c r="E28" s="1">
        <f>E30+E18</f>
        <v>-22416.32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35">
      <c r="A29" s="1"/>
      <c r="B29" s="1" t="s">
        <v>46</v>
      </c>
      <c r="C29" s="1">
        <f>C28/C4</f>
        <v>-0.5970726552994734</v>
      </c>
      <c r="D29" s="1">
        <f>D28/D4</f>
        <v>-0.43700297026013113</v>
      </c>
      <c r="E29" s="1">
        <f>E28/E4</f>
        <v>-0.19930241593827547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35">
      <c r="A30" s="1"/>
      <c r="B30" s="1" t="s">
        <v>47</v>
      </c>
      <c r="C30" s="1">
        <f>C16</f>
        <v>-32362.079999999994</v>
      </c>
      <c r="D30" s="1">
        <f>D16</f>
        <v>-33258.679999999993</v>
      </c>
      <c r="E30" s="1">
        <f>E16</f>
        <v>-18210.47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35">
      <c r="A31" s="1"/>
      <c r="B31" s="1" t="s">
        <v>46</v>
      </c>
      <c r="C31" s="1">
        <f>C30/C4</f>
        <v>-0.56726843622242429</v>
      </c>
      <c r="D31" s="1">
        <f>D30/D4</f>
        <v>-0.40242354254218826</v>
      </c>
      <c r="E31" s="1">
        <f>E30/E4</f>
        <v>-0.16190840719491367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 source</vt:lpstr>
      <vt:lpstr>P&amp;L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2025-08-25T18:06:50Z</dcterms:created>
  <dcterms:modified xsi:type="dcterms:W3CDTF">2025-08-25T18:09:18Z</dcterms:modified>
</cp:coreProperties>
</file>