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</sheets>
  <definedNames>
    <definedName name="_xlnm._FilterDatabase" localSheetId="1" hidden="1">Sheet2!$A$1:$H$15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<sst xmlns="http://schemas.openxmlformats.org/spreadsheetml/2006/main" count="240" uniqueCount="150">
  <si>
    <t>EEID</t>
  </si>
  <si>
    <t>Full Name</t>
  </si>
  <si>
    <t>Job Title</t>
  </si>
  <si>
    <t>Department</t>
  </si>
  <si>
    <t>Gender</t>
  </si>
  <si>
    <t>Age</t>
  </si>
  <si>
    <t>Annual Salary</t>
  </si>
  <si>
    <t>Country</t>
  </si>
  <si>
    <t>City</t>
  </si>
  <si>
    <t>E02387</t>
  </si>
  <si>
    <t>Emily Davis</t>
  </si>
  <si>
    <t>Sr. Manger</t>
  </si>
  <si>
    <t>IT</t>
  </si>
  <si>
    <t>Female</t>
  </si>
  <si>
    <t>United States</t>
  </si>
  <si>
    <t>Seattle</t>
  </si>
  <si>
    <t>E04105</t>
  </si>
  <si>
    <t>Theodore Dinh</t>
  </si>
  <si>
    <t>Technical Architect</t>
  </si>
  <si>
    <t>Male</t>
  </si>
  <si>
    <t>China</t>
  </si>
  <si>
    <t>Chongqing</t>
  </si>
  <si>
    <t>E02572</t>
  </si>
  <si>
    <t>Luna Sanders</t>
  </si>
  <si>
    <t>Director</t>
  </si>
  <si>
    <t>Finance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</si>
  <si>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</si>
  <si>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</si>
  <si>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</si>
  <si>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</si>
  <si>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</si>
  <si>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</si>
  <si>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</si>
  <si>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</si>
  <si>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</si>
  <si>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</si>
  <si>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</si>
  <si>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</si>
  <si>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</si>
  <si>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</si>
  <si>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</si>
  <si>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</si>
  <si>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</si>
  <si>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</si>
  <si>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</si>
  <si>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</si>
  <si>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</si>
  <si>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</si>
  <si>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</si>
  <si>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</si>
  <si>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</si>
  <si>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</si>
  <si>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</si>
  <si>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</si>
  <si>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</si>
  <si>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</si>
  <si>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</si>
  <si>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</si>
  <si>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</si>
  <si>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</si>
  <si>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</si>
  <si>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</si>
  <si>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</si>
  <si>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Student Name</t>
  </si>
  <si>
    <t>David Morin</t>
  </si>
  <si>
    <t>Mary Brown</t>
  </si>
  <si>
    <t>Ali Kelvin</t>
  </si>
  <si>
    <t>Min age</t>
  </si>
  <si>
    <t>Min</t>
  </si>
  <si>
    <t>Nina Nordi</t>
  </si>
  <si>
    <t>Max age</t>
  </si>
  <si>
    <t>Max</t>
  </si>
  <si>
    <t>Avg</t>
  </si>
  <si>
    <t>Max Age for IT in US</t>
  </si>
  <si>
    <t>Min Age for IT in US</t>
  </si>
  <si>
    <t>Avg Age for IT in US</t>
  </si>
  <si>
    <t>OrderDate</t>
  </si>
  <si>
    <t>Region</t>
  </si>
  <si>
    <t>SalesMan</t>
  </si>
  <si>
    <t>Product</t>
  </si>
  <si>
    <t>Units</t>
  </si>
  <si>
    <t xml:space="preserve"> Unit_price($) </t>
  </si>
  <si>
    <t>Total Price</t>
  </si>
  <si>
    <t>East</t>
  </si>
  <si>
    <t>Martha</t>
  </si>
  <si>
    <t>Alexander</t>
  </si>
  <si>
    <t>Television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</si>
  <si>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</si>
  <si>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</si>
  <si>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</si>
  <si>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</si>
  <si>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</si>
  <si>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</si>
  <si>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</si>
  <si>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</si>
  <si>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</si>
  <si>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</si>
  <si>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</si>
  <si>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Douglas</t>
  </si>
  <si>
    <t>Michael</t>
  </si>
  <si>
    <t>Sigal</t>
  </si>
  <si>
    <t>Diana</t>
  </si>
  <si>
    <t>Karen</t>
  </si>
  <si>
    <t>Question 1</t>
  </si>
  <si>
    <t>Added</t>
  </si>
  <si>
    <r>
      <rPr>
        <sz val="10"/>
        <color theme="1"/>
        <rFont val="Arial"/>
        <charset val="134"/>
      </rPr>
      <t>1. </t>
    </r>
    <r>
      <rPr>
        <sz val="10"/>
        <color theme="1"/>
        <rFont val="Arial"/>
        <charset val="134"/>
      </rPr>
      <t xml:space="preserve">Add </t>
    </r>
    <r>
      <rPr>
        <b/>
        <sz val="10"/>
        <color theme="1"/>
        <rFont val="Arial"/>
        <charset val="134"/>
      </rPr>
      <t>filter</t>
    </r>
    <r>
      <rPr>
        <sz val="10"/>
        <color theme="1"/>
        <rFont val="Arial"/>
        <charset val="134"/>
      </rPr>
      <t xml:space="preserve"> for Region, Product, Salesman</t>
    </r>
  </si>
  <si>
    <t>Question 2</t>
  </si>
  <si>
    <r>
      <rPr>
        <sz val="10"/>
        <color theme="1"/>
        <rFont val="Arial"/>
        <charset val="134"/>
      </rPr>
      <t>2. </t>
    </r>
    <r>
      <rPr>
        <sz val="10"/>
        <color theme="1"/>
        <rFont val="Arial"/>
        <charset val="134"/>
      </rPr>
      <t xml:space="preserve">Create (formula) the </t>
    </r>
    <r>
      <rPr>
        <b/>
        <sz val="10"/>
        <color theme="1"/>
        <rFont val="Arial"/>
        <charset val="134"/>
      </rPr>
      <t>total price</t>
    </r>
    <r>
      <rPr>
        <sz val="10"/>
        <color theme="1"/>
        <rFont val="Arial"/>
        <charset val="134"/>
      </rPr>
      <t xml:space="preserve"> for each Product.</t>
    </r>
  </si>
  <si>
    <r>
      <rPr>
        <sz val="10"/>
        <color theme="1"/>
        <rFont val="Arial"/>
        <charset val="134"/>
      </rPr>
      <t>3. </t>
    </r>
    <r>
      <rPr>
        <sz val="10"/>
        <color theme="1"/>
        <rFont val="Arial"/>
        <charset val="134"/>
      </rPr>
      <t xml:space="preserve">Create (formula) to get the </t>
    </r>
    <r>
      <rPr>
        <b/>
        <sz val="10"/>
        <color theme="1"/>
        <rFont val="Arial"/>
        <charset val="134"/>
      </rPr>
      <t>total price for region</t>
    </r>
    <r>
      <rPr>
        <sz val="10"/>
        <color theme="1"/>
        <rFont val="Arial"/>
        <charset val="134"/>
      </rPr>
      <t xml:space="preserve"> (east, central)</t>
    </r>
  </si>
  <si>
    <t>Question 3</t>
  </si>
  <si>
    <t>Total price for central</t>
  </si>
  <si>
    <t>Total price for east</t>
  </si>
  <si>
    <r>
      <rPr>
        <sz val="10"/>
        <color theme="1"/>
        <rFont val="Arial"/>
        <charset val="134"/>
      </rPr>
      <t>4. </t>
    </r>
    <r>
      <rPr>
        <sz val="10"/>
        <color theme="1"/>
        <rFont val="Arial"/>
        <charset val="134"/>
      </rPr>
      <t>Create(formula</t>
    </r>
    <r>
      <rPr>
        <b/>
        <sz val="10"/>
        <color theme="1"/>
        <rFont val="Arial"/>
        <charset val="134"/>
      </rPr>
      <t xml:space="preserve">) </t>
    </r>
    <r>
      <rPr>
        <sz val="10"/>
        <color theme="1"/>
        <rFont val="Arial"/>
        <charset val="134"/>
      </rPr>
      <t>to Get the information about the sales in West.</t>
    </r>
  </si>
  <si>
    <t>Question 4</t>
  </si>
  <si>
    <t xml:space="preserve"> Information about the sales in West.</t>
  </si>
  <si>
    <r>
      <rPr>
        <sz val="10"/>
        <color theme="1"/>
        <rFont val="Arial"/>
        <charset val="134"/>
      </rPr>
      <t>5. </t>
    </r>
    <r>
      <rPr>
        <sz val="10"/>
        <color theme="1"/>
        <rFont val="Arial"/>
        <charset val="134"/>
      </rPr>
      <t xml:space="preserve">Create(formula) to get the </t>
    </r>
    <r>
      <rPr>
        <b/>
        <sz val="10"/>
        <color theme="1"/>
        <rFont val="Arial"/>
        <charset val="134"/>
      </rPr>
      <t>total price</t>
    </r>
    <r>
      <rPr>
        <sz val="10"/>
        <color theme="1"/>
        <rFont val="Arial"/>
        <charset val="134"/>
      </rPr>
      <t xml:space="preserve"> </t>
    </r>
    <r>
      <rPr>
        <b/>
        <sz val="10"/>
        <color theme="1"/>
        <rFont val="Arial"/>
        <charset val="134"/>
      </rPr>
      <t xml:space="preserve">if the Manager is </t>
    </r>
    <r>
      <rPr>
        <sz val="10"/>
        <color theme="1"/>
        <rFont val="Arial"/>
        <charset val="134"/>
      </rPr>
      <t xml:space="preserve">Martha and the unit is </t>
    </r>
    <r>
      <rPr>
        <b/>
        <sz val="10"/>
        <color theme="1"/>
        <rFont val="Arial"/>
        <charset val="134"/>
      </rPr>
      <t>more than 50.</t>
    </r>
  </si>
  <si>
    <t>MIN</t>
  </si>
  <si>
    <r>
      <rPr>
        <sz val="10"/>
        <color theme="1"/>
        <rFont val="Arial"/>
        <charset val="134"/>
      </rPr>
      <t>6. </t>
    </r>
    <r>
      <rPr>
        <sz val="10"/>
        <color theme="1"/>
        <rFont val="Arial"/>
        <charset val="134"/>
      </rPr>
      <t xml:space="preserve">Create(formula) to get the </t>
    </r>
    <r>
      <rPr>
        <b/>
        <sz val="10"/>
        <color theme="1"/>
        <rFont val="Arial"/>
        <charset val="134"/>
      </rPr>
      <t>max- min quantity</t>
    </r>
    <r>
      <rPr>
        <sz val="10"/>
        <color theme="1"/>
        <rFont val="Arial"/>
        <charset val="134"/>
      </rPr>
      <t xml:space="preserve"> for the products</t>
    </r>
  </si>
  <si>
    <t>MAX</t>
  </si>
  <si>
    <t>AVERAGE</t>
  </si>
  <si>
    <r>
      <rPr>
        <sz val="10"/>
        <color theme="1"/>
        <rFont val="Arial"/>
        <charset val="134"/>
      </rPr>
      <t>7. </t>
    </r>
    <r>
      <rPr>
        <sz val="10"/>
        <color theme="1"/>
        <rFont val="Arial"/>
        <charset val="134"/>
      </rPr>
      <t xml:space="preserve">Create(formula) to get the </t>
    </r>
    <r>
      <rPr>
        <b/>
        <sz val="10"/>
        <color theme="1"/>
        <rFont val="Arial"/>
        <charset val="134"/>
      </rPr>
      <t>total price</t>
    </r>
    <r>
      <rPr>
        <sz val="10"/>
        <color theme="1"/>
        <rFont val="Arial"/>
        <charset val="134"/>
      </rPr>
      <t xml:space="preserve"> for all </t>
    </r>
    <r>
      <rPr>
        <b/>
        <sz val="10"/>
        <color theme="1"/>
        <rFont val="Arial"/>
        <charset val="134"/>
      </rPr>
      <t>Home Theatre</t>
    </r>
    <r>
      <rPr>
        <sz val="10"/>
        <color theme="1"/>
        <rFont val="Arial"/>
        <charset val="134"/>
      </rPr>
      <t xml:space="preserve"> </t>
    </r>
  </si>
  <si>
    <t>Question 5</t>
  </si>
  <si>
    <r>
      <rPr>
        <sz val="10"/>
        <color theme="1"/>
        <rFont val="Arial"/>
        <charset val="134"/>
      </rPr>
      <t>8. </t>
    </r>
    <r>
      <rPr>
        <sz val="10"/>
        <color theme="1"/>
        <rFont val="Arial"/>
        <charset val="134"/>
      </rPr>
      <t xml:space="preserve">Create(formula) to get the </t>
    </r>
    <r>
      <rPr>
        <b/>
        <sz val="10"/>
        <color theme="1"/>
        <rFont val="Arial"/>
        <charset val="134"/>
      </rPr>
      <t>average price</t>
    </r>
    <r>
      <rPr>
        <sz val="10"/>
        <color theme="1"/>
        <rFont val="Arial"/>
        <charset val="134"/>
      </rPr>
      <t xml:space="preserve"> for all the television and cell phone.</t>
    </r>
  </si>
  <si>
    <t>Question 6</t>
  </si>
  <si>
    <t>Telivision</t>
  </si>
  <si>
    <r>
      <rPr>
        <sz val="10"/>
        <color theme="1"/>
        <rFont val="Arial"/>
        <charset val="134"/>
      </rPr>
      <t>9. </t>
    </r>
    <r>
      <rPr>
        <sz val="10"/>
        <color theme="1"/>
        <rFont val="Arial"/>
        <charset val="134"/>
      </rPr>
      <t xml:space="preserve">Create(formula) to get the </t>
    </r>
    <r>
      <rPr>
        <b/>
        <sz val="10"/>
        <color theme="1"/>
        <rFont val="Arial"/>
        <charset val="134"/>
      </rPr>
      <t>Count Unit</t>
    </r>
    <r>
      <rPr>
        <sz val="10"/>
        <color theme="1"/>
        <rFont val="Arial"/>
        <charset val="134"/>
      </rPr>
      <t xml:space="preserve"> for television.</t>
    </r>
  </si>
  <si>
    <t>MAX Quantity</t>
  </si>
  <si>
    <r>
      <rPr>
        <sz val="10"/>
        <color theme="1"/>
        <rFont val="Arial"/>
        <charset val="134"/>
      </rPr>
      <t>10. </t>
    </r>
    <r>
      <rPr>
        <sz val="10"/>
        <color theme="1"/>
        <rFont val="Arial"/>
        <charset val="134"/>
      </rPr>
      <t xml:space="preserve">Create(formula) to get the </t>
    </r>
    <r>
      <rPr>
        <b/>
        <sz val="10"/>
        <color theme="1"/>
        <rFont val="Arial"/>
        <charset val="134"/>
      </rPr>
      <t>average price</t>
    </r>
    <r>
      <rPr>
        <sz val="10"/>
        <color theme="1"/>
        <rFont val="Arial"/>
        <charset val="134"/>
      </rPr>
      <t xml:space="preserve"> for home theatre and Cell phone.</t>
    </r>
  </si>
  <si>
    <t>Home theatre</t>
  </si>
  <si>
    <r>
      <rPr>
        <sz val="10"/>
        <color theme="1"/>
        <rFont val="Arial"/>
        <charset val="134"/>
      </rPr>
      <t>11. </t>
    </r>
    <r>
      <rPr>
        <sz val="10"/>
        <color theme="1"/>
        <rFont val="Arial"/>
        <charset val="134"/>
      </rPr>
      <t xml:space="preserve">Create(formula) to get the </t>
    </r>
    <r>
      <rPr>
        <b/>
        <sz val="10"/>
        <color theme="1"/>
        <rFont val="Arial"/>
        <charset val="134"/>
      </rPr>
      <t>Unti count</t>
    </r>
    <r>
      <rPr>
        <sz val="10"/>
        <color theme="1"/>
        <rFont val="Arial"/>
        <charset val="134"/>
      </rPr>
      <t xml:space="preserve"> of television </t>
    </r>
    <r>
      <rPr>
        <b/>
        <sz val="10"/>
        <color theme="1"/>
        <rFont val="Arial"/>
        <charset val="134"/>
      </rPr>
      <t>If the region is West.</t>
    </r>
  </si>
  <si>
    <r>
      <rPr>
        <sz val="10"/>
        <color theme="1"/>
        <rFont val="Arial"/>
        <charset val="134"/>
      </rPr>
      <t>12. </t>
    </r>
    <r>
      <rPr>
        <sz val="10"/>
        <color theme="1"/>
        <rFont val="Arial"/>
        <charset val="134"/>
      </rPr>
      <t xml:space="preserve">Create(formula) to get the </t>
    </r>
    <r>
      <rPr>
        <b/>
        <sz val="10"/>
        <color theme="1"/>
        <rFont val="Arial"/>
        <charset val="134"/>
      </rPr>
      <t>total price</t>
    </r>
    <r>
      <rPr>
        <sz val="10"/>
        <color theme="1"/>
        <rFont val="Arial"/>
        <charset val="134"/>
      </rPr>
      <t xml:space="preserve"> of home theatre </t>
    </r>
    <r>
      <rPr>
        <b/>
        <sz val="10"/>
        <color theme="1"/>
        <rFont val="Arial"/>
        <charset val="134"/>
      </rPr>
      <t xml:space="preserve">If the salesman is </t>
    </r>
    <r>
      <rPr>
        <sz val="10"/>
        <color theme="1"/>
        <rFont val="Arial"/>
        <charset val="134"/>
      </rPr>
      <t>Alexander.</t>
    </r>
  </si>
  <si>
    <t>Question 7</t>
  </si>
  <si>
    <r>
      <rPr>
        <sz val="10"/>
        <color theme="1"/>
        <rFont val="Arial"/>
        <charset val="134"/>
      </rPr>
      <t>13. </t>
    </r>
    <r>
      <rPr>
        <sz val="10"/>
        <color theme="1"/>
        <rFont val="Arial"/>
        <charset val="134"/>
      </rPr>
      <t xml:space="preserve">Create(formula) to Compare </t>
    </r>
    <r>
      <rPr>
        <b/>
        <sz val="10"/>
        <color theme="1"/>
        <rFont val="Arial"/>
        <charset val="134"/>
      </rPr>
      <t>total price for MIN and Max Television sales</t>
    </r>
    <r>
      <rPr>
        <sz val="10"/>
        <color theme="1"/>
        <rFont val="Arial"/>
        <charset val="134"/>
      </rPr>
      <t>.</t>
    </r>
  </si>
  <si>
    <t>Question 8</t>
  </si>
  <si>
    <t>Cellphone</t>
  </si>
  <si>
    <r>
      <rPr>
        <sz val="10"/>
        <color theme="1"/>
        <rFont val="Arial"/>
        <charset val="134"/>
      </rPr>
      <t>14. </t>
    </r>
    <r>
      <rPr>
        <sz val="10"/>
        <color theme="1"/>
        <rFont val="Arial"/>
        <charset val="134"/>
      </rPr>
      <t xml:space="preserve">Create (formula) to find the </t>
    </r>
    <r>
      <rPr>
        <b/>
        <sz val="10"/>
        <color theme="1"/>
        <rFont val="Arial"/>
        <charset val="134"/>
      </rPr>
      <t>order date of Max sales for Timothy</t>
    </r>
    <r>
      <rPr>
        <sz val="10"/>
        <color theme="1"/>
        <rFont val="Arial"/>
        <charset val="134"/>
      </rPr>
      <t>.</t>
    </r>
  </si>
  <si>
    <t>Question 9</t>
  </si>
  <si>
    <r>
      <rPr>
        <sz val="10"/>
        <color theme="1"/>
        <rFont val="Arial"/>
        <charset val="134"/>
      </rPr>
      <t>15. </t>
    </r>
    <r>
      <rPr>
        <sz val="10"/>
        <color theme="1"/>
        <rFont val="Arial"/>
        <charset val="134"/>
      </rPr>
      <t xml:space="preserve">Create (formula) to find the </t>
    </r>
    <r>
      <rPr>
        <b/>
        <sz val="10"/>
        <color theme="1"/>
        <rFont val="Arial"/>
        <charset val="134"/>
      </rPr>
      <t>manager who has sales more that 10000.00.</t>
    </r>
  </si>
  <si>
    <t>Question 10</t>
  </si>
  <si>
    <t>Avg for cellphone</t>
  </si>
  <si>
    <t>Question 11</t>
  </si>
  <si>
    <t>Question 12</t>
  </si>
  <si>
    <t>Question 13</t>
  </si>
  <si>
    <t>Total price</t>
  </si>
  <si>
    <t>Question 14</t>
  </si>
  <si>
    <t>Question 15</t>
  </si>
  <si>
    <t>Sales more than 10000</t>
  </si>
  <si>
    <t>Match</t>
  </si>
  <si>
    <t>Index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</si>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</sst>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&quot;$&quot;#,##0;[Red]\-&quot;$&quot;#,##0"/>
  </numFmts>
  <fonts count="31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sz val="14"/>
      <color rgb="FFFF0000"/>
      <name val="Arial"/>
      <charset val="134"/>
    </font>
    <font>
      <sz val="14"/>
      <color rgb="FF00206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8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180" fontId="2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/>
    </xf>
    <xf numFmtId="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justify" vertical="center"/>
    </xf>
    <xf numFmtId="2" fontId="0" fillId="0" borderId="0" xfId="0" applyNumberFormat="1"/>
    <xf numFmtId="180" fontId="0" fillId="0" borderId="0" xfId="0" applyNumberFormat="1"/>
    <xf numFmtId="0" fontId="6" fillId="0" borderId="0" xfId="0" applyFont="1"/>
    <xf numFmtId="0" fontId="7" fillId="4" borderId="5" xfId="0" applyFont="1" applyFill="1" applyBorder="1"/>
    <xf numFmtId="0" fontId="8" fillId="0" borderId="5" xfId="0" applyFont="1" applyBorder="1"/>
    <xf numFmtId="181" fontId="8" fillId="0" borderId="5" xfId="0" applyNumberFormat="1" applyFont="1" applyBorder="1"/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Sheet1!$C$25:$C$27</c:f>
              <c:strCache>
                <c:ptCount val="3"/>
                <c:pt idx="0">
                  <c:v>Max Age for IT in US</c:v>
                </c:pt>
                <c:pt idx="1">
                  <c:v>Min Age for IT in US</c:v>
                </c:pt>
                <c:pt idx="2">
                  <c:v>Avg Age for IT in US</c:v>
                </c:pt>
              </c:strCache>
            </c:strRef>
          </c:cat>
          <c:val>
            <c:numRef>
              <c:f>Sheet1!$D$25:$D$27</c:f>
              <c:numCache>
                <c:formatCode>General</c:formatCode>
                <c:ptCount val="3"/>
                <c:pt idx="0">
                  <c:v>55</c:v>
                </c:pt>
                <c:pt idx="1">
                  <c:v>26</c:v>
                </c:pt>
                <c:pt idx="2">
                  <c:v>36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971364829396325"/>
          <c:y val="0.194861111111111"/>
          <c:w val="0.902863517060367"/>
          <c:h val="0.720887649460484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Sheet1!$C$20:$C$22</c:f>
              <c:strCache>
                <c:ptCount val="3"/>
                <c:pt idx="0">
                  <c:v>Min age</c:v>
                </c:pt>
                <c:pt idx="1">
                  <c:v>Max age</c:v>
                </c:pt>
                <c:pt idx="2">
                  <c:v>Avg</c:v>
                </c:pt>
              </c:strCache>
            </c:strRef>
          </c:cat>
          <c:val>
            <c:numRef>
              <c:f>Sheet1!$D$20:$D$22</c:f>
              <c:numCache>
                <c:formatCode>General</c:formatCode>
                <c:ptCount val="3"/>
                <c:pt idx="0">
                  <c:v>25</c:v>
                </c:pt>
                <c:pt idx="1">
                  <c:v>59</c:v>
                </c:pt>
                <c:pt idx="2">
                  <c:v>42.1428571428571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658003328"/>
        <c:axId val="1658005728"/>
      </c:barChart>
      <c:catAx>
        <c:axId val="165800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8005728"/>
        <c:crosses val="autoZero"/>
        <c:auto val="1"/>
        <c:lblAlgn val="ctr"/>
        <c:lblOffset val="100"/>
        <c:noMultiLvlLbl val="0"/>
      </c:catAx>
      <c:valAx>
        <c:axId val="165800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800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716280</xdr:colOff>
      <xdr:row>28</xdr:row>
      <xdr:rowOff>7620</xdr:rowOff>
    </xdr:from>
    <xdr:to>
      <xdr:col>5</xdr:col>
      <xdr:colOff>53340</xdr:colOff>
      <xdr:row>39</xdr:row>
      <xdr:rowOff>49530</xdr:rowOff>
    </xdr:to>
    <xdr:graphicFrame>
      <xdr:nvGraphicFramePr>
        <xdr:cNvPr id="2" name="Chart 1"/>
        <xdr:cNvGraphicFramePr/>
      </xdr:nvGraphicFramePr>
      <xdr:xfrm>
        <a:off x="1950720" y="5349240"/>
        <a:ext cx="3718560" cy="20535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182880</xdr:colOff>
      <xdr:row>27</xdr:row>
      <xdr:rowOff>160020</xdr:rowOff>
    </xdr:from>
    <xdr:to>
      <xdr:col>12</xdr:col>
      <xdr:colOff>182880</xdr:colOff>
      <xdr:row>41</xdr:row>
      <xdr:rowOff>34290</xdr:rowOff>
    </xdr:to>
    <xdr:graphicFrame>
      <xdr:nvGraphicFramePr>
        <xdr:cNvPr id="3" name="Chart 2"/>
        <xdr:cNvGraphicFramePr/>
      </xdr:nvGraphicFramePr>
      <xdr:xfrm>
        <a:off x="6179820" y="5318760"/>
        <a:ext cx="4168140" cy="24345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28" workbookViewId="0">
      <selection activeCell="O33" sqref="O33"/>
    </sheetView>
  </sheetViews>
  <sheetFormatPr defaultColWidth="9" defaultRowHeight="14.4"/>
  <cols>
    <col min="1" max="1" width="18" customWidth="1"/>
    <col min="2" max="2" width="15.6666666666667" customWidth="1"/>
    <col min="3" max="3" width="23.3333333333333" customWidth="1"/>
    <col min="4" max="4" width="15.4444444444444" customWidth="1"/>
    <col min="5" max="5" width="9.44444444444444" customWidth="1"/>
    <col min="6" max="6" width="5.55555555555556" customWidth="1"/>
    <col min="7" max="7" width="12.3333333333333" customWidth="1"/>
    <col min="8" max="8" width="12.4444444444444" customWidth="1"/>
  </cols>
  <sheetData>
    <row r="1" spans="1:9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>
      <c r="A2" s="21" t="s">
        <v>9</v>
      </c>
      <c r="B2" s="21" t="s">
        <v>10</v>
      </c>
      <c r="C2" s="21" t="s">
        <v>11</v>
      </c>
      <c r="D2" s="21" t="s">
        <v>12</v>
      </c>
      <c r="E2" s="21" t="s">
        <v>13</v>
      </c>
      <c r="F2" s="21">
        <v>55</v>
      </c>
      <c r="G2" s="22">
        <v>141604</v>
      </c>
      <c r="H2" s="21" t="s">
        <v>14</v>
      </c>
      <c r="I2" s="21" t="s">
        <v>15</v>
      </c>
    </row>
    <row r="3" spans="1:9">
      <c r="A3" s="21" t="s">
        <v>16</v>
      </c>
      <c r="B3" s="21" t="s">
        <v>17</v>
      </c>
      <c r="C3" s="21" t="s">
        <v>18</v>
      </c>
      <c r="D3" s="21" t="s">
        <v>12</v>
      </c>
      <c r="E3" s="21" t="s">
        <v>19</v>
      </c>
      <c r="F3" s="21">
        <v>59</v>
      </c>
      <c r="G3" s="22">
        <v>99975</v>
      </c>
      <c r="H3" s="21" t="s">
        <v>20</v>
      </c>
      <c r="I3" s="21" t="s">
        <v>21</v>
      </c>
    </row>
    <row r="4" spans="1:9">
      <c r="A4" s="21" t="s">
        <v>22</v>
      </c>
      <c r="B4" s="21" t="s">
        <v>23</v>
      </c>
      <c r="C4" s="21" t="s">
        <v>24</v>
      </c>
      <c r="D4" s="21" t="s">
        <v>25</v>
      </c>
      <c r="E4" s="21" t="s">
        <v>13</v>
      </c>
      <c r="F4" s="21">
        <v>50</v>
      </c>
      <c r="G4" s="22">
        <v>163099</v>
      </c>
      <c r="H4" s="21" t="s">
        <v>14</v>
      </c>
      <c r="I4" s="21" t="s">
        <v>26</v>
      </c>
    </row>
    <row r="5" spans="1:9">
      <c r="A5" s="21" t="s">
        <v>27</v>
      </c>
      <c r="B5" s="21" t="s">
        <v>28</v>
      </c>
      <c r="C5" s="21" t="s">
        <v>29</v>
      </c>
      <c r="D5" s="21" t="s">
        <v>12</v>
      </c>
      <c r="E5" s="21" t="s">
        <v>13</v>
      </c>
      <c r="F5" s="21">
        <v>26</v>
      </c>
      <c r="G5" s="22">
        <v>84913</v>
      </c>
      <c r="H5" s="21" t="s">
        <v>14</v>
      </c>
      <c r="I5" s="21" t="s">
        <v>26</v>
      </c>
    </row>
    <row r="6" spans="1:9">
      <c r="A6" s="21" t="s">
        <v>30</v>
      </c>
      <c r="B6" s="21" t="s">
        <v>31</v>
      </c>
      <c r="C6" s="21" t="s">
        <v>32</v>
      </c>
      <c r="D6" s="21" t="s">
        <v>25</v>
      </c>
      <c r="E6" s="21" t="s">
        <v>19</v>
      </c>
      <c r="F6" s="21">
        <v>55</v>
      </c>
      <c r="G6" s="22">
        <v>95409</v>
      </c>
      <c r="H6" s="21" t="s">
        <v>14</v>
      </c>
      <c r="I6" s="21" t="s">
        <v>33</v>
      </c>
    </row>
    <row r="7" spans="1:9">
      <c r="A7" s="21" t="s">
        <v>34</v>
      </c>
      <c r="B7" s="21" t="s">
        <v>35</v>
      </c>
      <c r="C7" s="21" t="s">
        <v>36</v>
      </c>
      <c r="D7" s="21" t="s">
        <v>37</v>
      </c>
      <c r="E7" s="21" t="s">
        <v>19</v>
      </c>
      <c r="F7" s="21">
        <v>57</v>
      </c>
      <c r="G7" s="22">
        <v>50994</v>
      </c>
      <c r="H7" s="21" t="s">
        <v>20</v>
      </c>
      <c r="I7" s="21" t="s">
        <v>21</v>
      </c>
    </row>
    <row r="8" spans="1:9">
      <c r="A8" s="21" t="s">
        <v>38</v>
      </c>
      <c r="B8" s="21" t="s">
        <v>39</v>
      </c>
      <c r="C8" s="21" t="s">
        <v>40</v>
      </c>
      <c r="D8" s="21" t="s">
        <v>12</v>
      </c>
      <c r="E8" s="21" t="s">
        <v>13</v>
      </c>
      <c r="F8" s="21">
        <v>27</v>
      </c>
      <c r="G8" s="22">
        <v>119746</v>
      </c>
      <c r="H8" s="21" t="s">
        <v>14</v>
      </c>
      <c r="I8" s="21" t="s">
        <v>33</v>
      </c>
    </row>
    <row r="9" spans="1:9">
      <c r="A9" s="21" t="s">
        <v>41</v>
      </c>
      <c r="B9" s="21" t="s">
        <v>42</v>
      </c>
      <c r="C9" s="21" t="s">
        <v>43</v>
      </c>
      <c r="D9" s="21" t="s">
        <v>25</v>
      </c>
      <c r="E9" s="21" t="s">
        <v>19</v>
      </c>
      <c r="F9" s="21">
        <v>25</v>
      </c>
      <c r="G9" s="22">
        <v>41336</v>
      </c>
      <c r="H9" s="21" t="s">
        <v>14</v>
      </c>
      <c r="I9" s="21" t="s">
        <v>44</v>
      </c>
    </row>
    <row r="10" spans="1:9">
      <c r="A10" s="21" t="s">
        <v>45</v>
      </c>
      <c r="B10" s="21" t="s">
        <v>46</v>
      </c>
      <c r="C10" s="21" t="s">
        <v>40</v>
      </c>
      <c r="D10" s="21" t="s">
        <v>47</v>
      </c>
      <c r="E10" s="21" t="s">
        <v>19</v>
      </c>
      <c r="F10" s="21">
        <v>29</v>
      </c>
      <c r="G10" s="22">
        <v>113527</v>
      </c>
      <c r="H10" s="21" t="s">
        <v>14</v>
      </c>
      <c r="I10" s="21" t="s">
        <v>48</v>
      </c>
    </row>
    <row r="11" spans="1:9">
      <c r="A11" s="21" t="s">
        <v>49</v>
      </c>
      <c r="B11" s="21" t="s">
        <v>50</v>
      </c>
      <c r="C11" s="21" t="s">
        <v>32</v>
      </c>
      <c r="D11" s="21" t="s">
        <v>25</v>
      </c>
      <c r="E11" s="21" t="s">
        <v>13</v>
      </c>
      <c r="F11" s="21">
        <v>34</v>
      </c>
      <c r="G11" s="22">
        <v>77203</v>
      </c>
      <c r="H11" s="21" t="s">
        <v>14</v>
      </c>
      <c r="I11" s="21" t="s">
        <v>26</v>
      </c>
    </row>
    <row r="12" spans="1:9">
      <c r="A12" s="21" t="s">
        <v>51</v>
      </c>
      <c r="B12" s="21" t="s">
        <v>52</v>
      </c>
      <c r="C12" s="21" t="s">
        <v>11</v>
      </c>
      <c r="D12" s="21" t="s">
        <v>53</v>
      </c>
      <c r="E12" s="21" t="s">
        <v>13</v>
      </c>
      <c r="F12" s="21">
        <v>36</v>
      </c>
      <c r="G12" s="22">
        <v>157333</v>
      </c>
      <c r="H12" s="21" t="s">
        <v>14</v>
      </c>
      <c r="I12" s="21" t="s">
        <v>44</v>
      </c>
    </row>
    <row r="13" spans="1:9">
      <c r="A13" s="21" t="s">
        <v>54</v>
      </c>
      <c r="B13" s="21" t="s">
        <v>55</v>
      </c>
      <c r="C13" s="21" t="s">
        <v>56</v>
      </c>
      <c r="D13" s="21" t="s">
        <v>57</v>
      </c>
      <c r="E13" s="21" t="s">
        <v>13</v>
      </c>
      <c r="F13" s="21">
        <v>27</v>
      </c>
      <c r="G13" s="22">
        <v>109851</v>
      </c>
      <c r="H13" s="21" t="s">
        <v>14</v>
      </c>
      <c r="I13" s="21" t="s">
        <v>15</v>
      </c>
    </row>
    <row r="14" spans="1:9">
      <c r="A14" s="21" t="s">
        <v>58</v>
      </c>
      <c r="B14" s="21" t="s">
        <v>59</v>
      </c>
      <c r="C14" s="21" t="s">
        <v>40</v>
      </c>
      <c r="D14" s="21" t="s">
        <v>53</v>
      </c>
      <c r="E14" s="21" t="s">
        <v>19</v>
      </c>
      <c r="F14" s="21">
        <v>59</v>
      </c>
      <c r="G14" s="22">
        <v>105086</v>
      </c>
      <c r="H14" s="21" t="s">
        <v>14</v>
      </c>
      <c r="I14" s="21" t="s">
        <v>48</v>
      </c>
    </row>
    <row r="15" spans="1:9">
      <c r="A15" s="21" t="s">
        <v>60</v>
      </c>
      <c r="B15" s="21" t="s">
        <v>61</v>
      </c>
      <c r="C15" s="21" t="s">
        <v>11</v>
      </c>
      <c r="D15" s="21" t="s">
        <v>25</v>
      </c>
      <c r="E15" s="21" t="s">
        <v>13</v>
      </c>
      <c r="F15" s="21">
        <v>51</v>
      </c>
      <c r="G15" s="22">
        <v>146742</v>
      </c>
      <c r="H15" s="21" t="s">
        <v>20</v>
      </c>
      <c r="I15" s="21" t="s">
        <v>62</v>
      </c>
    </row>
    <row r="17" ht="17.4" spans="1:1">
      <c r="A17" s="23" t="s">
        <v>63</v>
      </c>
    </row>
    <row r="18" ht="18" spans="1:1">
      <c r="A18" s="24" t="s">
        <v>64</v>
      </c>
    </row>
    <row r="19" ht="18" spans="1:1">
      <c r="A19" s="24" t="s">
        <v>65</v>
      </c>
    </row>
    <row r="20" ht="18" spans="1:8">
      <c r="A20" s="24" t="s">
        <v>66</v>
      </c>
      <c r="C20" t="s">
        <v>67</v>
      </c>
      <c r="D20">
        <f>MIN(F2:F15)</f>
        <v>25</v>
      </c>
      <c r="G20" t="s">
        <v>68</v>
      </c>
      <c r="H20">
        <f>_xlfn.MINIFS(G2:G15,D2:D15,"IT")</f>
        <v>84913</v>
      </c>
    </row>
    <row r="21" ht="18" spans="1:8">
      <c r="A21" s="25" t="s">
        <v>69</v>
      </c>
      <c r="C21" t="s">
        <v>70</v>
      </c>
      <c r="D21">
        <f>MAX(F2:F15)</f>
        <v>59</v>
      </c>
      <c r="G21" t="s">
        <v>71</v>
      </c>
      <c r="H21">
        <f>_xlfn.MAXIFS(G2:G15,D2:D15,"IT")</f>
        <v>141604</v>
      </c>
    </row>
    <row r="22" spans="3:8">
      <c r="C22" t="s">
        <v>72</v>
      </c>
      <c r="D22">
        <f>AVERAGE(F2:F15)</f>
        <v>42.1428571428571</v>
      </c>
      <c r="G22" t="s">
        <v>72</v>
      </c>
      <c r="H22">
        <f>AVERAGEIFS(G2:G15,D2:D15,"IT")</f>
        <v>111559.5</v>
      </c>
    </row>
    <row r="25" spans="3:4">
      <c r="C25" t="s">
        <v>73</v>
      </c>
      <c r="D25">
        <f>_xlfn.MAXIFS(F2:F15,D2:D15,"IT",H2:H15,"United States")</f>
        <v>55</v>
      </c>
    </row>
    <row r="26" spans="3:4">
      <c r="C26" t="s">
        <v>74</v>
      </c>
      <c r="D26">
        <f>_xlfn.MINIFS(F2:F15,D2:D15,"IT",H2:H15,"United States")</f>
        <v>26</v>
      </c>
    </row>
    <row r="27" spans="3:4">
      <c r="C27" t="s">
        <v>75</v>
      </c>
      <c r="D27">
        <f>AVERAGEIFS(F2:F15,D2:D15,"IT",H2:H15,"United States")</f>
        <v>36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A57" workbookViewId="0">
      <selection activeCell="C25" sqref="C25"/>
    </sheetView>
  </sheetViews>
  <sheetFormatPr defaultColWidth="9" defaultRowHeight="14.4" outlineLevelCol="7"/>
  <cols>
    <col min="1" max="1" width="19.3333333333333" customWidth="1"/>
    <col min="2" max="2" width="18.7777777777778" customWidth="1"/>
    <col min="3" max="3" width="14.8888888888889" customWidth="1"/>
    <col min="4" max="4" width="17.3333333333333" customWidth="1"/>
    <col min="5" max="5" width="16.7777777777778" customWidth="1"/>
    <col min="8" max="8" width="15.8888888888889" customWidth="1"/>
  </cols>
  <sheetData>
    <row r="1" ht="15.15" spans="1:8">
      <c r="A1" s="1" t="s">
        <v>76</v>
      </c>
      <c r="B1" s="2" t="s">
        <v>77</v>
      </c>
      <c r="C1" s="2" t="s">
        <v>40</v>
      </c>
      <c r="D1" s="2" t="s">
        <v>78</v>
      </c>
      <c r="E1" s="2" t="s">
        <v>79</v>
      </c>
      <c r="F1" s="2" t="s">
        <v>80</v>
      </c>
      <c r="G1" s="3" t="s">
        <v>81</v>
      </c>
      <c r="H1" s="4" t="s">
        <v>82</v>
      </c>
    </row>
    <row r="2" ht="15.15" spans="1:8">
      <c r="A2" s="5">
        <v>43106</v>
      </c>
      <c r="B2" s="6" t="s">
        <v>83</v>
      </c>
      <c r="C2" s="7" t="s">
        <v>84</v>
      </c>
      <c r="D2" s="8" t="s">
        <v>85</v>
      </c>
      <c r="E2" s="6" t="s">
        <v>86</v>
      </c>
      <c r="F2" s="9">
        <v>95</v>
      </c>
      <c r="G2" s="10">
        <v>1198</v>
      </c>
      <c r="H2" s="11">
        <f>F2*G2</f>
        <v>113810</v>
      </c>
    </row>
    <row r="3" ht="15.15" spans="1:8">
      <c r="A3" s="5">
        <v>43107</v>
      </c>
      <c r="B3" s="6" t="s">
        <v>87</v>
      </c>
      <c r="C3" s="7" t="s">
        <v>88</v>
      </c>
      <c r="D3" s="8" t="s">
        <v>89</v>
      </c>
      <c r="E3" s="6" t="s">
        <v>90</v>
      </c>
      <c r="F3" s="9">
        <v>50</v>
      </c>
      <c r="G3" s="6">
        <v>500</v>
      </c>
      <c r="H3" s="11">
        <f t="shared" ref="H3:H15" si="0">F3*G3</f>
        <v>25000</v>
      </c>
    </row>
    <row r="4" ht="15.15" spans="1:8">
      <c r="A4" s="5">
        <v>43108</v>
      </c>
      <c r="B4" s="6" t="s">
        <v>87</v>
      </c>
      <c r="C4" s="7" t="s">
        <v>88</v>
      </c>
      <c r="D4" s="8" t="s">
        <v>91</v>
      </c>
      <c r="E4" s="6" t="s">
        <v>86</v>
      </c>
      <c r="F4" s="9">
        <v>36</v>
      </c>
      <c r="G4" s="10">
        <v>1198</v>
      </c>
      <c r="H4" s="11">
        <f t="shared" si="0"/>
        <v>43128</v>
      </c>
    </row>
    <row r="5" ht="15.15" spans="1:8">
      <c r="A5" s="5">
        <v>43109</v>
      </c>
      <c r="B5" s="6" t="s">
        <v>87</v>
      </c>
      <c r="C5" s="7" t="s">
        <v>92</v>
      </c>
      <c r="D5" s="8" t="s">
        <v>93</v>
      </c>
      <c r="E5" s="6" t="s">
        <v>94</v>
      </c>
      <c r="F5" s="9">
        <v>27</v>
      </c>
      <c r="G5" s="6">
        <v>225</v>
      </c>
      <c r="H5" s="11">
        <f t="shared" si="0"/>
        <v>6075</v>
      </c>
    </row>
    <row r="6" ht="15.15" spans="1:8">
      <c r="A6" s="5">
        <v>43110</v>
      </c>
      <c r="B6" s="6" t="s">
        <v>95</v>
      </c>
      <c r="C6" s="7" t="s">
        <v>92</v>
      </c>
      <c r="D6" s="8" t="s">
        <v>96</v>
      </c>
      <c r="E6" s="6" t="s">
        <v>86</v>
      </c>
      <c r="F6" s="9">
        <v>56</v>
      </c>
      <c r="G6" s="10">
        <v>1198</v>
      </c>
      <c r="H6" s="11">
        <f t="shared" si="0"/>
        <v>67088</v>
      </c>
    </row>
    <row r="7" ht="15.15" spans="1:8">
      <c r="A7" s="5">
        <v>43111</v>
      </c>
      <c r="B7" s="6" t="s">
        <v>83</v>
      </c>
      <c r="C7" s="7" t="s">
        <v>84</v>
      </c>
      <c r="D7" s="8" t="s">
        <v>85</v>
      </c>
      <c r="E7" s="6" t="s">
        <v>90</v>
      </c>
      <c r="F7" s="9">
        <v>60</v>
      </c>
      <c r="G7" s="6">
        <v>500</v>
      </c>
      <c r="H7" s="11">
        <f t="shared" si="0"/>
        <v>30000</v>
      </c>
    </row>
    <row r="8" ht="15.15" spans="1:8">
      <c r="A8" s="5">
        <v>43112</v>
      </c>
      <c r="B8" s="6" t="s">
        <v>87</v>
      </c>
      <c r="C8" s="12" t="s">
        <v>84</v>
      </c>
      <c r="D8" s="8" t="s">
        <v>97</v>
      </c>
      <c r="E8" s="6" t="s">
        <v>86</v>
      </c>
      <c r="F8" s="9">
        <v>75</v>
      </c>
      <c r="G8" s="10">
        <v>1198</v>
      </c>
      <c r="H8" s="11">
        <f t="shared" si="0"/>
        <v>89850</v>
      </c>
    </row>
    <row r="9" ht="15.15" spans="1:8">
      <c r="A9" s="5">
        <v>43113</v>
      </c>
      <c r="B9" s="6" t="s">
        <v>87</v>
      </c>
      <c r="C9" s="7" t="s">
        <v>88</v>
      </c>
      <c r="D9" s="8" t="s">
        <v>91</v>
      </c>
      <c r="E9" s="6" t="s">
        <v>86</v>
      </c>
      <c r="F9" s="9">
        <v>90</v>
      </c>
      <c r="G9" s="10">
        <v>1198</v>
      </c>
      <c r="H9" s="11">
        <f t="shared" si="0"/>
        <v>107820</v>
      </c>
    </row>
    <row r="10" ht="15.15" spans="1:8">
      <c r="A10" s="5">
        <v>43114</v>
      </c>
      <c r="B10" s="6" t="s">
        <v>95</v>
      </c>
      <c r="C10" s="13" t="s">
        <v>98</v>
      </c>
      <c r="D10" s="8" t="s">
        <v>99</v>
      </c>
      <c r="E10" s="6" t="s">
        <v>86</v>
      </c>
      <c r="F10" s="9">
        <v>32</v>
      </c>
      <c r="G10" s="10">
        <v>1198</v>
      </c>
      <c r="H10" s="11">
        <f t="shared" si="0"/>
        <v>38336</v>
      </c>
    </row>
    <row r="11" ht="15.15" spans="1:8">
      <c r="A11" s="5">
        <v>43115</v>
      </c>
      <c r="B11" s="6" t="s">
        <v>83</v>
      </c>
      <c r="C11" s="7" t="s">
        <v>84</v>
      </c>
      <c r="D11" s="8" t="s">
        <v>85</v>
      </c>
      <c r="E11" s="6" t="s">
        <v>90</v>
      </c>
      <c r="F11" s="9">
        <v>60</v>
      </c>
      <c r="G11" s="6">
        <v>500</v>
      </c>
      <c r="H11" s="11">
        <f t="shared" si="0"/>
        <v>30000</v>
      </c>
    </row>
    <row r="12" ht="15.15" spans="1:8">
      <c r="A12" s="5">
        <v>43116</v>
      </c>
      <c r="B12" s="6" t="s">
        <v>87</v>
      </c>
      <c r="C12" s="7" t="s">
        <v>88</v>
      </c>
      <c r="D12" s="8" t="s">
        <v>100</v>
      </c>
      <c r="E12" s="6" t="s">
        <v>86</v>
      </c>
      <c r="F12" s="9">
        <v>90</v>
      </c>
      <c r="G12" s="10">
        <v>1198</v>
      </c>
      <c r="H12" s="11">
        <f t="shared" si="0"/>
        <v>107820</v>
      </c>
    </row>
    <row r="13" ht="15.15" spans="1:8">
      <c r="A13" s="5">
        <v>43117</v>
      </c>
      <c r="B13" s="6" t="s">
        <v>83</v>
      </c>
      <c r="C13" s="12" t="s">
        <v>84</v>
      </c>
      <c r="D13" s="8" t="s">
        <v>101</v>
      </c>
      <c r="E13" s="6" t="s">
        <v>90</v>
      </c>
      <c r="F13" s="9">
        <v>29</v>
      </c>
      <c r="G13" s="6">
        <v>500</v>
      </c>
      <c r="H13" s="11">
        <f t="shared" si="0"/>
        <v>14500</v>
      </c>
    </row>
    <row r="14" ht="15.15" spans="1:8">
      <c r="A14" s="5">
        <v>43118</v>
      </c>
      <c r="B14" s="6" t="s">
        <v>83</v>
      </c>
      <c r="C14" s="13" t="s">
        <v>98</v>
      </c>
      <c r="D14" s="8" t="s">
        <v>102</v>
      </c>
      <c r="E14" s="6" t="s">
        <v>90</v>
      </c>
      <c r="F14" s="9">
        <v>81</v>
      </c>
      <c r="G14" s="6">
        <v>500</v>
      </c>
      <c r="H14" s="11">
        <f t="shared" si="0"/>
        <v>40500</v>
      </c>
    </row>
    <row r="15" ht="15.15" spans="1:8">
      <c r="A15" s="5">
        <v>43119</v>
      </c>
      <c r="B15" s="6" t="s">
        <v>83</v>
      </c>
      <c r="C15" s="7" t="s">
        <v>84</v>
      </c>
      <c r="D15" s="8" t="s">
        <v>85</v>
      </c>
      <c r="E15" s="6" t="s">
        <v>86</v>
      </c>
      <c r="F15" s="9">
        <v>35</v>
      </c>
      <c r="G15" s="10">
        <v>1198</v>
      </c>
      <c r="H15" s="11">
        <f t="shared" si="0"/>
        <v>41930</v>
      </c>
    </row>
    <row r="19" spans="1:7">
      <c r="A19" s="14" t="s">
        <v>103</v>
      </c>
      <c r="C19" s="14" t="s">
        <v>104</v>
      </c>
      <c r="F19" s="15" t="s">
        <v>105</v>
      </c>
      <c r="G19" s="14"/>
    </row>
    <row r="21" spans="1:6">
      <c r="A21" s="14" t="s">
        <v>106</v>
      </c>
      <c r="C21" s="14" t="s">
        <v>104</v>
      </c>
      <c r="F21" s="15" t="s">
        <v>107</v>
      </c>
    </row>
    <row r="23" spans="6:6">
      <c r="F23" s="15" t="s">
        <v>108</v>
      </c>
    </row>
    <row r="24" spans="1:3">
      <c r="A24" s="14" t="s">
        <v>109</v>
      </c>
      <c r="B24" s="14" t="s">
        <v>110</v>
      </c>
      <c r="C24">
        <f>SUMIF(B2:B15,B3,H2:H15)</f>
        <v>379693</v>
      </c>
    </row>
    <row r="25" spans="2:6">
      <c r="B25" s="14" t="s">
        <v>111</v>
      </c>
      <c r="C25">
        <f>SUMIF(B2:B15,"East",H2:H15)</f>
        <v>270740</v>
      </c>
      <c r="F25" s="15" t="s">
        <v>112</v>
      </c>
    </row>
    <row r="27" ht="26.4" spans="1:6">
      <c r="A27" s="14" t="s">
        <v>113</v>
      </c>
      <c r="B27" s="16" t="s">
        <v>114</v>
      </c>
      <c r="F27" s="15" t="s">
        <v>115</v>
      </c>
    </row>
    <row r="29" spans="2:6">
      <c r="B29" s="14" t="s">
        <v>116</v>
      </c>
      <c r="C29">
        <f>_xlfn.MINIFS(H2:H15,B2:B15,"West")</f>
        <v>38336</v>
      </c>
      <c r="F29" s="15" t="s">
        <v>117</v>
      </c>
    </row>
    <row r="30" spans="2:3">
      <c r="B30" s="14" t="s">
        <v>118</v>
      </c>
      <c r="C30">
        <f>_xlfn.MAXIFS(H2:H15,B2:B15,B6)</f>
        <v>67088</v>
      </c>
    </row>
    <row r="31" spans="2:6">
      <c r="B31" s="14" t="s">
        <v>119</v>
      </c>
      <c r="C31">
        <f>AVERAGEIFS(H2:H15,B2:B15,B6)</f>
        <v>52712</v>
      </c>
      <c r="F31" s="15" t="s">
        <v>120</v>
      </c>
    </row>
    <row r="33" spans="1:6">
      <c r="A33" s="14" t="s">
        <v>121</v>
      </c>
      <c r="C33">
        <f>SUMIFS(H2:H15,C2:C15,C7,F2:F15,"&gt;50")</f>
        <v>263660</v>
      </c>
      <c r="F33" s="15" t="s">
        <v>122</v>
      </c>
    </row>
    <row r="35" spans="1:6">
      <c r="A35" s="14" t="s">
        <v>123</v>
      </c>
      <c r="B35" s="14" t="s">
        <v>124</v>
      </c>
      <c r="F35" s="15" t="s">
        <v>125</v>
      </c>
    </row>
    <row r="36" spans="2:3">
      <c r="B36" s="14" t="s">
        <v>126</v>
      </c>
      <c r="C36">
        <f>_xlfn.MAXIFS(F2:F15,E2:E15,E4)</f>
        <v>95</v>
      </c>
    </row>
    <row r="37" spans="2:6">
      <c r="B37" s="14" t="s">
        <v>116</v>
      </c>
      <c r="C37">
        <f>_xlfn.MINIFS(F2:F15,E2:E15,E6)</f>
        <v>32</v>
      </c>
      <c r="F37" s="15" t="s">
        <v>127</v>
      </c>
    </row>
    <row r="38" spans="2:2">
      <c r="B38" s="14" t="s">
        <v>128</v>
      </c>
    </row>
    <row r="39" spans="2:6">
      <c r="B39" s="14" t="s">
        <v>118</v>
      </c>
      <c r="C39">
        <f>_xlfn.MAXIFS(F2:F15,E2:E15,E3)</f>
        <v>81</v>
      </c>
      <c r="F39" s="15" t="s">
        <v>129</v>
      </c>
    </row>
    <row r="40" spans="2:3">
      <c r="B40" s="14" t="s">
        <v>116</v>
      </c>
      <c r="C40">
        <f>_xlfn.MINIFS(F2:F15,E2:E15,E3)</f>
        <v>29</v>
      </c>
    </row>
    <row r="41" spans="6:6">
      <c r="F41" s="15" t="s">
        <v>130</v>
      </c>
    </row>
    <row r="42" spans="1:3">
      <c r="A42" s="14" t="s">
        <v>131</v>
      </c>
      <c r="C42">
        <f>SUMIFS(H2:H15,E2:E15,E3)</f>
        <v>140000</v>
      </c>
    </row>
    <row r="43" spans="6:6">
      <c r="F43" s="15" t="s">
        <v>132</v>
      </c>
    </row>
    <row r="44" spans="1:3">
      <c r="A44" s="14" t="s">
        <v>133</v>
      </c>
      <c r="B44" s="14" t="s">
        <v>124</v>
      </c>
      <c r="C44">
        <f>AVERAGEIFS(G2:G15,E2:E15,E2)</f>
        <v>1198</v>
      </c>
    </row>
    <row r="45" spans="2:6">
      <c r="B45" s="14" t="s">
        <v>134</v>
      </c>
      <c r="C45">
        <f>AVERAGEIFS(G2:G15,E2:E15,E5)</f>
        <v>225</v>
      </c>
      <c r="F45" s="15" t="s">
        <v>135</v>
      </c>
    </row>
    <row r="47" spans="1:6">
      <c r="A47" s="14" t="s">
        <v>136</v>
      </c>
      <c r="C47">
        <f>COUNTIF(E2:E15,E4)</f>
        <v>8</v>
      </c>
      <c r="F47" s="15" t="s">
        <v>137</v>
      </c>
    </row>
    <row r="49" spans="1:3">
      <c r="A49" s="14" t="s">
        <v>138</v>
      </c>
      <c r="B49" s="14" t="s">
        <v>139</v>
      </c>
      <c r="C49">
        <f>AVERAGEIFS(H2:H15,E2:E15,E5)</f>
        <v>6075</v>
      </c>
    </row>
    <row r="50" spans="2:3">
      <c r="B50" s="14" t="s">
        <v>128</v>
      </c>
      <c r="C50">
        <f>AVERAGEIFS(H2:H15,E2:E15,E11)</f>
        <v>28000</v>
      </c>
    </row>
    <row r="52" spans="1:3">
      <c r="A52" s="14" t="s">
        <v>140</v>
      </c>
      <c r="C52">
        <f>COUNTIFS(E2:E15,E6,B2:B15,B10)</f>
        <v>2</v>
      </c>
    </row>
    <row r="54" spans="1:3">
      <c r="A54" s="14" t="s">
        <v>141</v>
      </c>
      <c r="C54">
        <f>SUMIFS(H2:H15,E2:E15,E3,D2:D15,D2)</f>
        <v>60000</v>
      </c>
    </row>
    <row r="56" spans="1:3">
      <c r="A56" s="14" t="s">
        <v>142</v>
      </c>
      <c r="B56" s="14" t="s">
        <v>116</v>
      </c>
      <c r="C56">
        <f>MIN(H2:H15,E6)</f>
        <v>6075</v>
      </c>
    </row>
    <row r="57" spans="2:3">
      <c r="B57" s="14" t="s">
        <v>118</v>
      </c>
      <c r="C57">
        <f>MAX(H2:H15,E6)</f>
        <v>113810</v>
      </c>
    </row>
    <row r="58" spans="2:3">
      <c r="B58" s="14" t="s">
        <v>143</v>
      </c>
      <c r="C58">
        <f>SUM(H2:H15,E4)</f>
        <v>755857</v>
      </c>
    </row>
    <row r="60" spans="1:3">
      <c r="A60" s="14" t="s">
        <v>144</v>
      </c>
      <c r="C60">
        <f>_xlfn.MAXIFS(H2:H15,C2:C15,C6)</f>
        <v>67088</v>
      </c>
    </row>
    <row r="61" spans="3:3">
      <c r="C61">
        <f>MATCH(C60,H2:H15,0)</f>
        <v>5</v>
      </c>
    </row>
    <row r="62" spans="3:4">
      <c r="C62" s="17"/>
      <c r="D62" s="18" cm="1">
        <f t="array" ref="D62">INDEX(A2:A15,C61,1)</f>
        <v>43110</v>
      </c>
    </row>
    <row r="66" spans="1:5">
      <c r="A66" s="14" t="s">
        <v>145</v>
      </c>
      <c r="B66" s="14" t="s">
        <v>146</v>
      </c>
      <c r="C66">
        <f>_xlfn.MINIFS(H2:H15,H2:H15,"&gt;10000")</f>
        <v>14500</v>
      </c>
      <c r="D66" s="14" t="s">
        <v>147</v>
      </c>
      <c r="E66">
        <f>MATCH(C66,H2:H15,0)</f>
        <v>12</v>
      </c>
    </row>
    <row r="67" spans="4:5">
      <c r="D67" s="14" t="s">
        <v>148</v>
      </c>
      <c r="E67" t="str" cm="1">
        <f t="array" ref="E67">INDEX(C2:C15,E66,1)</f>
        <v>Martha</v>
      </c>
    </row>
    <row r="69" spans="1:1">
      <c r="A69" s="14"/>
    </row>
    <row r="70" spans="2:2">
      <c r="B70" s="14"/>
    </row>
    <row r="71" spans="1:2">
      <c r="A71" s="15"/>
      <c r="B71" s="14"/>
    </row>
    <row r="73" spans="1:1">
      <c r="A73" s="15"/>
    </row>
    <row r="75" spans="1:1">
      <c r="A75" s="15"/>
    </row>
    <row r="77" spans="1:1">
      <c r="A77" s="15"/>
    </row>
    <row r="79" spans="1:1">
      <c r="A79" s="15"/>
    </row>
    <row r="81" spans="1:1">
      <c r="A81" s="15"/>
    </row>
    <row r="83" spans="1:1">
      <c r="A83" s="15"/>
    </row>
    <row r="85" spans="1:1">
      <c r="A85" s="15"/>
    </row>
    <row r="87" spans="1:1">
      <c r="A87" s="15"/>
    </row>
    <row r="89" spans="1:1">
      <c r="A89" s="15"/>
    </row>
    <row r="91" spans="1:1">
      <c r="A91" s="15"/>
    </row>
    <row r="93" spans="1:1">
      <c r="A93" s="15"/>
    </row>
    <row r="95" spans="1:1">
      <c r="A95" s="15"/>
    </row>
    <row r="97" spans="1:1">
      <c r="A97" s="15"/>
    </row>
    <row r="99" spans="1:1">
      <c r="A99" s="15"/>
    </row>
    <row r="101" ht="15.6" spans="1:1">
      <c r="A101" s="19" t="s">
        <v>149</v>
      </c>
    </row>
  </sheetData>
  <autoFilter ref="A1:H15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D091629-95CD-43AA-B32B-AFA64550B1BC}">
  <ds:schemaRefs/>
</ds:datastoreItem>
</file>

<file path=customXml/itemProps2.xml><?xml version="1.0" encoding="utf-8"?>
<ds:datastoreItem xmlns:ds="http://schemas.openxmlformats.org/officeDocument/2006/customXml" ds:itemID="{0D890775-70DE-4D0D-9BD4-BB845B0D7AD1}">
  <ds:schemaRefs/>
</ds:datastoreItem>
</file>

<file path=customXml/itemProps3.xml><?xml version="1.0" encoding="utf-8"?>
<ds:datastoreItem xmlns:ds="http://schemas.openxmlformats.org/officeDocument/2006/customXml" ds:itemID="{A535BDDF-534B-4D09-9B29-BDE67ED9EA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moeini</dc:creator>
  <cp:lastModifiedBy>srilekha</cp:lastModifiedBy>
  <dcterms:created xsi:type="dcterms:W3CDTF">2023-11-24T15:31:00Z</dcterms:created>
  <dcterms:modified xsi:type="dcterms:W3CDTF">2024-06-30T21:53:15Z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0x010100865D6DF5543B874D80F771E4203403BD</vt:lpwstr>
  </property>
  <property fmtid="{D5CDD505-2E9C-101B-9397-08002B2CF9AE}" pid="3" name="ICV">
    <vt:lpwstr>328DA19A45F048FB9AB96A85C53B57FC_13</vt:lpwstr>
  </property>
  <property fmtid="{D5CDD505-2E9C-101B-9397-08002B2CF9AE}" pid="4" name="KSOProductBuildVer">
    <vt:lpwstr>1033-12.2.0.17119</vt:lpwstr>
  </property>
</Properties>
</file>