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lip\Downloads\"/>
    </mc:Choice>
  </mc:AlternateContent>
  <bookViews>
    <workbookView xWindow="0" yWindow="0" windowWidth="20490" windowHeight="7635"/>
  </bookViews>
  <sheets>
    <sheet name="Distribution" sheetId="2" r:id="rId1"/>
    <sheet name="DDR  Format" sheetId="3" state="hidden" r:id="rId2"/>
    <sheet name="DDR FORMET" sheetId="4" r:id="rId3"/>
  </sheets>
  <definedNames>
    <definedName name="_xlnm._FilterDatabase" localSheetId="0" hidden="1">Distribution!$A$4:$E$4</definedName>
    <definedName name="_xlnm.Print_Area" localSheetId="1">'DDR  Format'!$A$1:$P$24</definedName>
    <definedName name="_xlnm.Print_Area" localSheetId="2">'DDR FORMET'!$A$1:$S$30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4" l="1"/>
  <c r="L21" i="4" s="1"/>
  <c r="F21" i="4" l="1"/>
  <c r="H21" i="4" s="1"/>
  <c r="C4" i="4"/>
  <c r="C3" i="4"/>
  <c r="G23" i="4"/>
  <c r="C7" i="4" s="1"/>
  <c r="C62" i="2"/>
  <c r="M26" i="4"/>
  <c r="D62" i="2" l="1"/>
  <c r="C3" i="2" s="1"/>
  <c r="E3" i="2" s="1"/>
  <c r="F22" i="4"/>
  <c r="E26" i="4"/>
  <c r="H12" i="4"/>
  <c r="E15" i="4"/>
  <c r="E12" i="4"/>
  <c r="D23" i="4"/>
  <c r="B23" i="4"/>
  <c r="K22" i="4"/>
  <c r="L22" i="4" s="1"/>
  <c r="K17" i="4"/>
  <c r="D17" i="4"/>
  <c r="C17" i="4"/>
  <c r="B17" i="4"/>
  <c r="P16" i="4"/>
  <c r="P15" i="4"/>
  <c r="P14" i="4"/>
  <c r="P13" i="4"/>
  <c r="P12" i="4"/>
  <c r="C5" i="4"/>
  <c r="C6" i="4" s="1"/>
  <c r="C8" i="4" s="1"/>
  <c r="C23" i="4" l="1"/>
  <c r="I12" i="4"/>
  <c r="L12" i="4" s="1"/>
  <c r="F17" i="4"/>
  <c r="E23" i="4"/>
  <c r="G17" i="4"/>
  <c r="I15" i="4"/>
  <c r="L15" i="4" s="1"/>
  <c r="Q12" i="4"/>
  <c r="Q15" i="4"/>
  <c r="H15" i="4"/>
  <c r="P17" i="4"/>
  <c r="H22" i="4"/>
  <c r="L17" i="4" l="1"/>
  <c r="I17" i="4"/>
  <c r="Q17" i="4"/>
  <c r="R15" i="4"/>
  <c r="R12" i="4"/>
  <c r="H17" i="4"/>
  <c r="F23" i="4"/>
  <c r="H23" i="4"/>
  <c r="R17" i="4" l="1"/>
  <c r="D24" i="3"/>
  <c r="E21" i="3"/>
  <c r="D21" i="3"/>
  <c r="C21" i="3"/>
  <c r="B21" i="3"/>
  <c r="I20" i="3"/>
  <c r="J20" i="3" s="1"/>
  <c r="F20" i="3"/>
  <c r="I19" i="3"/>
  <c r="F19" i="3"/>
  <c r="I15" i="3"/>
  <c r="E15" i="3"/>
  <c r="D15" i="3"/>
  <c r="C15" i="3"/>
  <c r="B15" i="3"/>
  <c r="N14" i="3"/>
  <c r="N13" i="3"/>
  <c r="F13" i="3"/>
  <c r="G13" i="3" s="1"/>
  <c r="J13" i="3" s="1"/>
  <c r="N11" i="3"/>
  <c r="N10" i="3"/>
  <c r="F10" i="3"/>
  <c r="C3" i="3" l="1"/>
  <c r="C5" i="3"/>
  <c r="C4" i="3"/>
  <c r="O10" i="3"/>
  <c r="P10" i="3" s="1"/>
  <c r="O13" i="3"/>
  <c r="P13" i="3" s="1"/>
  <c r="I21" i="3"/>
  <c r="F15" i="3"/>
  <c r="F21" i="3"/>
  <c r="G10" i="3"/>
  <c r="J10" i="3" s="1"/>
  <c r="N15" i="3"/>
  <c r="J19" i="3"/>
  <c r="J21" i="3" s="1"/>
  <c r="C6" i="3" l="1"/>
  <c r="O15" i="3"/>
  <c r="P15" i="3"/>
  <c r="J15" i="3"/>
  <c r="G15" i="3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K23" i="4" l="1"/>
  <c r="L23" i="4" l="1"/>
</calcChain>
</file>

<file path=xl/sharedStrings.xml><?xml version="1.0" encoding="utf-8"?>
<sst xmlns="http://schemas.openxmlformats.org/spreadsheetml/2006/main" count="196" uniqueCount="140">
  <si>
    <t>Opening Bal. Qty.</t>
  </si>
  <si>
    <t>Total Receive Qty</t>
  </si>
  <si>
    <t>Total Issue Qty</t>
  </si>
  <si>
    <t>Closing Bal. Qty.</t>
  </si>
  <si>
    <t>Sr.No.</t>
  </si>
  <si>
    <t>Equipment Type</t>
  </si>
  <si>
    <t>Remark</t>
  </si>
  <si>
    <t>AIR COMPRESSOR</t>
  </si>
  <si>
    <t>BABY ROLLER</t>
  </si>
  <si>
    <t>BACKHOE LOADER</t>
  </si>
  <si>
    <t>BITUMEN BOWSER</t>
  </si>
  <si>
    <t>CONCRETE LINE PUMP</t>
  </si>
  <si>
    <t>CONCRETE BOOM PUMP</t>
  </si>
  <si>
    <t>DG-SET</t>
  </si>
  <si>
    <t>DISPENSER</t>
  </si>
  <si>
    <t>DOZER</t>
  </si>
  <si>
    <t>EXCAVATOR</t>
  </si>
  <si>
    <t>HM PLANT</t>
  </si>
  <si>
    <t>LMV</t>
  </si>
  <si>
    <t>MOBILE WORKSHOP</t>
  </si>
  <si>
    <t>MOTOR GRADER</t>
  </si>
  <si>
    <t>PILING RIG</t>
  </si>
  <si>
    <t>PAVER ALL TYPE</t>
  </si>
  <si>
    <t>PRIMA (MINING TIPPER)</t>
  </si>
  <si>
    <t>SOIL COMPACTOR</t>
  </si>
  <si>
    <t>TANDEM ROLLER</t>
  </si>
  <si>
    <t>TIPPER</t>
  </si>
  <si>
    <t>TOWER LIGHT</t>
  </si>
  <si>
    <t>TRACTOR</t>
  </si>
  <si>
    <t>TRAILER</t>
  </si>
  <si>
    <t>TRANSIT MIXER</t>
  </si>
  <si>
    <t>WATER TANKER</t>
  </si>
  <si>
    <t>WHEEL LOADER</t>
  </si>
  <si>
    <t>MISCELLANEOUS QTY.</t>
  </si>
  <si>
    <t>TOTAL</t>
  </si>
  <si>
    <t>No of Equipment</t>
  </si>
  <si>
    <t>Diesel Issue Qty.</t>
  </si>
  <si>
    <t>AMBULANCE</t>
  </si>
  <si>
    <t>BELT CONVEYOR</t>
  </si>
  <si>
    <t>BITUMEN TANKER</t>
  </si>
  <si>
    <t>BOAT ALL TYPE</t>
  </si>
  <si>
    <t>BUS</t>
  </si>
  <si>
    <t>CEMENT BULKER</t>
  </si>
  <si>
    <t>COLD MILING MACHINE</t>
  </si>
  <si>
    <t>CRANE ALL TYPE</t>
  </si>
  <si>
    <t>CRAWLER MUCKLOADER</t>
  </si>
  <si>
    <t>ECOMET</t>
  </si>
  <si>
    <t>FO TANKER</t>
  </si>
  <si>
    <t>FORK LIFT</t>
  </si>
  <si>
    <t>FORKLIFT TRUCK</t>
  </si>
  <si>
    <t>GROUT PUMP</t>
  </si>
  <si>
    <t>KERB LAYING MACHINE</t>
  </si>
  <si>
    <t>MOBILE CRUSHER</t>
  </si>
  <si>
    <t>PILING WINCH</t>
  </si>
  <si>
    <t>PNEUMATIC TYRE ROLLER</t>
  </si>
  <si>
    <t>PULLER</t>
  </si>
  <si>
    <t>HINDUSTAN DEWATERING SYSTEM</t>
  </si>
  <si>
    <t>ROCK DRILLING RIG</t>
  </si>
  <si>
    <t>SHOTCRETING MACHINE</t>
  </si>
  <si>
    <t>SOIL STABILIZER</t>
  </si>
  <si>
    <t>SWEEPING MACHINE</t>
  </si>
  <si>
    <t>TELEHANDLER</t>
  </si>
  <si>
    <t>TEXTURE CURING M/C</t>
  </si>
  <si>
    <t>VIBRATORY HAMMER</t>
  </si>
  <si>
    <t>VENDOR ALL TYPE</t>
  </si>
  <si>
    <t>STOCK TRANSFER</t>
  </si>
  <si>
    <t xml:space="preserve"> </t>
  </si>
  <si>
    <t>Quantity (###)</t>
  </si>
  <si>
    <t>Purchase Qty.</t>
  </si>
  <si>
    <t>Distribution Qty.</t>
  </si>
  <si>
    <t xml:space="preserve">Closing Bal Qty. </t>
  </si>
  <si>
    <t>Consumer Pump</t>
  </si>
  <si>
    <t>AS PER DISTIRBUTION BOOK</t>
  </si>
  <si>
    <t xml:space="preserve">AS PER PUMP &amp; NOZZEL WISE </t>
  </si>
  <si>
    <t>Difference
Qty.
(###)</t>
  </si>
  <si>
    <t>Pump to Dispenser Stock Tran.</t>
  </si>
  <si>
    <t>Fuel Issue Equipment &amp; Other</t>
  </si>
  <si>
    <t>Pump wise 
Distribution Qty. 
(###)</t>
  </si>
  <si>
    <t>Closing Bal. Qty. as per DDR book
(###)</t>
  </si>
  <si>
    <t>Closing 
Tank-Dip</t>
  </si>
  <si>
    <t>Closing Bal. Qty. as per dip chart</t>
  </si>
  <si>
    <t>Qty.
Variation           (+/-) 
(###)</t>
  </si>
  <si>
    <t>Nozel No.</t>
  </si>
  <si>
    <t>Opening Nozzel Reading</t>
  </si>
  <si>
    <t>Closing Nozzel Reading</t>
  </si>
  <si>
    <t>Issue as per Nozzel reading
(###)</t>
  </si>
  <si>
    <t>Pump wise Issue Qty.
(###)</t>
  </si>
  <si>
    <t>N1</t>
  </si>
  <si>
    <t>N2</t>
  </si>
  <si>
    <t>Total:-</t>
  </si>
  <si>
    <t xml:space="preserve">Dispenser </t>
  </si>
  <si>
    <t xml:space="preserve">AS PER DISTRIBUTION BOOK </t>
  </si>
  <si>
    <t>AS PER PTO PUMP READING</t>
  </si>
  <si>
    <t>Difference Issue Qty.
(DDR - POT) 
(###)</t>
  </si>
  <si>
    <t>Purchase
Qty.</t>
  </si>
  <si>
    <t>Received Qty. from Pump</t>
  </si>
  <si>
    <t>Issue Qty.</t>
  </si>
  <si>
    <t>Closing Bal. Qty.
(###)</t>
  </si>
  <si>
    <t>PTO-Opening reading</t>
  </si>
  <si>
    <t>PTO-Closing 
reading</t>
  </si>
  <si>
    <t>Issue Qty.
(###)</t>
  </si>
  <si>
    <t>Local Storage Qty.</t>
  </si>
  <si>
    <t>Op. Bal.</t>
  </si>
  <si>
    <t>Closing Bal. (###)</t>
  </si>
  <si>
    <t>Project Name &amp; Code - …........................................
Fuel Management Department
Daily Diesel Report
Date:-25/11/2021</t>
  </si>
  <si>
    <t xml:space="preserve">1080/Pump-1 </t>
  </si>
  <si>
    <t xml:space="preserve">1081/Pump-2 </t>
  </si>
  <si>
    <t>1092/Dis. Sec-01 MP39G2741</t>
  </si>
  <si>
    <t>1091/Dis. Sec-01 MP39G1862</t>
  </si>
  <si>
    <t>N3</t>
  </si>
  <si>
    <t xml:space="preserve">Quantity </t>
  </si>
  <si>
    <t>Exces Recived Qty</t>
  </si>
  <si>
    <t>Total Stock</t>
  </si>
  <si>
    <t xml:space="preserve">Difference
Qty.
</t>
  </si>
  <si>
    <t xml:space="preserve">Pump wise 
Distribution Qty. 
</t>
  </si>
  <si>
    <t xml:space="preserve">Closing Bal. Qty. as per DDR book
</t>
  </si>
  <si>
    <t xml:space="preserve">Qty.
Variation           (+/-) 
</t>
  </si>
  <si>
    <t>Issue as per Nozzel reading</t>
  </si>
  <si>
    <t xml:space="preserve">Pump wise Issue Qty.
</t>
  </si>
  <si>
    <t>N4</t>
  </si>
  <si>
    <t>N5</t>
  </si>
  <si>
    <t xml:space="preserve">Difference Issue Qty.
(DDR - POT) 
</t>
  </si>
  <si>
    <t>Receved Qty. from Pump</t>
  </si>
  <si>
    <t>Total Qty.</t>
  </si>
  <si>
    <t xml:space="preserve">Closing Bal. Qty.
</t>
  </si>
  <si>
    <t xml:space="preserve">Issue Qty.
</t>
  </si>
  <si>
    <t>Local Storage Qty. HSD</t>
  </si>
  <si>
    <t>Closing Bal.</t>
  </si>
  <si>
    <t>Local Storage Qty. petrol</t>
  </si>
  <si>
    <t>Prepared By</t>
  </si>
  <si>
    <t>Checked By</t>
  </si>
  <si>
    <t>D.E.O.</t>
  </si>
  <si>
    <t>Fuel Incharge</t>
  </si>
  <si>
    <t>Receved Qty. from Dis</t>
  </si>
  <si>
    <t>NILL</t>
  </si>
  <si>
    <t>DILEEP KUMAR</t>
  </si>
  <si>
    <t>Receved Qty</t>
  </si>
  <si>
    <t>Project - KARIMNAGAR TO WARANGAL -1201
Fuel Management Department
Daily Diesel Report
Date:- 13-11-2022</t>
  </si>
  <si>
    <t>Project Name &amp; Code:- KARIMNAGAR TO WARANGAL - 1201
Daily Diesel Distribution
Date 13-11-2022</t>
  </si>
  <si>
    <t>mixer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</si>
</sst>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F4B084"/>
        <bgColor rgb="FFF4B08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" fontId="4" fillId="2" borderId="1" applyProtection="0">
      <alignment horizontal="left" vertical="center" indent="1"/>
    </xf>
    <xf numFmtId="4" fontId="4" fillId="2" borderId="1" applyProtection="0">
      <alignment horizontal="left" vertical="center" indent="1"/>
    </xf>
  </cellStyleXfs>
  <cellXfs count="223">
    <xf numFmtId="0" fontId="0" fillId="0" borderId="0" xfId="0"/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0" xfId="1" applyFont="1"/>
    <xf numFmtId="0" fontId="3" fillId="0" borderId="0" xfId="1" applyFont="1" applyAlignment="1">
      <alignment horizontal="left" indent="1"/>
    </xf>
    <xf numFmtId="0" fontId="6" fillId="0" borderId="2" xfId="3" applyNumberFormat="1" applyFont="1" applyFill="1" applyBorder="1" applyAlignment="1">
      <alignment horizontal="center" vertical="center"/>
    </xf>
    <xf numFmtId="0" fontId="7" fillId="0" borderId="2" xfId="3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5" fillId="3" borderId="2" xfId="2" applyNumberFormat="1" applyFont="1" applyFill="1" applyBorder="1" applyAlignment="1">
      <alignment horizontal="center" vertical="center"/>
    </xf>
    <xf numFmtId="0" fontId="5" fillId="3" borderId="2" xfId="2" applyNumberFormat="1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3" applyNumberFormat="1" applyFont="1" applyFill="1" applyBorder="1" applyAlignment="1">
      <alignment horizontal="center" vertical="center"/>
    </xf>
    <xf numFmtId="0" fontId="3" fillId="0" borderId="2" xfId="3" applyNumberFormat="1" applyFont="1" applyFill="1" applyBorder="1" applyAlignment="1">
      <alignment horizontal="center" vertical="center"/>
    </xf>
    <xf numFmtId="0" fontId="9" fillId="0" borderId="2" xfId="3" applyNumberFormat="1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4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2" xfId="0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8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6" fillId="0" borderId="24" xfId="0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16" fillId="4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16" fillId="4" borderId="2" xfId="0" applyFont="1" applyFill="1" applyBorder="1" applyAlignment="1" applyProtection="1">
      <alignment horizontal="center" vertical="center" wrapText="1"/>
      <protection locked="0"/>
    </xf>
    <xf numFmtId="0" fontId="16" fillId="4" borderId="19" xfId="0" applyFont="1" applyFill="1" applyBorder="1" applyAlignment="1">
      <alignment horizontal="center" vertical="center" wrapText="1"/>
    </xf>
    <xf numFmtId="0" fontId="16" fillId="0" borderId="21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16" fillId="4" borderId="19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 applyProtection="1">
      <alignment vertical="center"/>
      <protection locked="0"/>
    </xf>
    <xf numFmtId="0" fontId="18" fillId="4" borderId="2" xfId="0" applyFont="1" applyFill="1" applyBorder="1" applyAlignment="1" applyProtection="1">
      <alignment horizontal="center" vertical="center" wrapText="1"/>
      <protection locked="0"/>
    </xf>
    <xf numFmtId="0" fontId="16" fillId="4" borderId="13" xfId="0" applyFont="1" applyFill="1" applyBorder="1" applyAlignment="1">
      <alignment horizontal="center" vertical="center"/>
    </xf>
    <xf numFmtId="0" fontId="18" fillId="0" borderId="2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29" fillId="4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 applyProtection="1">
      <alignment horizontal="center" vertical="center" wrapText="1"/>
      <protection locked="0"/>
    </xf>
    <xf numFmtId="0" fontId="20" fillId="4" borderId="2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Alignmen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vertical="center"/>
      <protection locked="0"/>
    </xf>
    <xf numFmtId="0" fontId="0" fillId="5" borderId="0" xfId="0" applyFill="1" applyBorder="1" applyAlignment="1">
      <alignment horizontal="center" vertical="center"/>
    </xf>
    <xf numFmtId="2" fontId="32" fillId="5" borderId="0" xfId="0" applyNumberFormat="1" applyFont="1" applyFill="1" applyBorder="1" applyAlignment="1">
      <alignment vertical="center"/>
    </xf>
    <xf numFmtId="0" fontId="32" fillId="5" borderId="0" xfId="0" applyFont="1" applyFill="1" applyBorder="1" applyAlignment="1">
      <alignment vertical="center"/>
    </xf>
    <xf numFmtId="0" fontId="32" fillId="5" borderId="0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5" borderId="24" xfId="0" applyFill="1" applyBorder="1" applyAlignment="1">
      <alignment vertical="center"/>
    </xf>
    <xf numFmtId="0" fontId="20" fillId="4" borderId="13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20" fillId="5" borderId="23" xfId="0" applyFont="1" applyFill="1" applyBorder="1" applyAlignment="1">
      <alignment vertical="center"/>
    </xf>
    <xf numFmtId="0" fontId="0" fillId="0" borderId="9" xfId="0" applyBorder="1" applyAlignment="1" applyProtection="1">
      <alignment vertical="center"/>
      <protection locked="0"/>
    </xf>
    <xf numFmtId="0" fontId="0" fillId="5" borderId="23" xfId="0" applyFill="1" applyBorder="1" applyAlignment="1">
      <alignment vertical="center"/>
    </xf>
    <xf numFmtId="0" fontId="31" fillId="5" borderId="23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0" fillId="0" borderId="2" xfId="3" applyNumberFormat="1" applyFont="1" applyFill="1" applyBorder="1" applyAlignment="1">
      <alignment horizontal="center" vertical="center"/>
    </xf>
    <xf numFmtId="0" fontId="31" fillId="5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1" fillId="5" borderId="36" xfId="0" applyFont="1" applyFill="1" applyBorder="1" applyAlignment="1">
      <alignment horizontal="center"/>
    </xf>
    <xf numFmtId="0" fontId="32" fillId="5" borderId="37" xfId="0" applyFont="1" applyFill="1" applyBorder="1" applyAlignment="1">
      <alignment vertical="center"/>
    </xf>
    <xf numFmtId="0" fontId="32" fillId="5" borderId="37" xfId="0" applyFont="1" applyFill="1" applyBorder="1" applyAlignment="1">
      <alignment horizontal="center" vertical="center"/>
    </xf>
    <xf numFmtId="0" fontId="32" fillId="0" borderId="38" xfId="0" applyFont="1" applyBorder="1" applyAlignment="1">
      <alignment vertical="center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1" fillId="0" borderId="6" xfId="0" applyFont="1" applyBorder="1" applyAlignment="1" applyProtection="1">
      <alignment horizontal="center" vertical="top" wrapText="1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1" fillId="0" borderId="8" xfId="0" applyFont="1" applyBorder="1" applyAlignment="1" applyProtection="1">
      <alignment horizontal="center" vertical="top" wrapText="1"/>
      <protection locked="0"/>
    </xf>
    <xf numFmtId="0" fontId="13" fillId="4" borderId="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7" fillId="0" borderId="17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 wrapText="1"/>
    </xf>
    <xf numFmtId="0" fontId="18" fillId="0" borderId="19" xfId="0" applyFont="1" applyBorder="1" applyAlignment="1" applyProtection="1">
      <alignment horizontal="center" vertical="center"/>
      <protection locked="0"/>
    </xf>
    <xf numFmtId="0" fontId="18" fillId="0" borderId="26" xfId="0" applyFont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18" fillId="0" borderId="26" xfId="0" applyFont="1" applyBorder="1" applyAlignment="1" applyProtection="1">
      <alignment horizontal="center" vertical="center" wrapText="1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16" fillId="4" borderId="19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16" fillId="0" borderId="9" xfId="0" applyFont="1" applyBorder="1" applyAlignment="1" applyProtection="1">
      <alignment horizontal="center" vertical="center"/>
      <protection locked="0"/>
    </xf>
    <xf numFmtId="0" fontId="16" fillId="4" borderId="2" xfId="0" applyFont="1" applyFill="1" applyBorder="1" applyAlignment="1">
      <alignment horizontal="center" vertical="center"/>
    </xf>
    <xf numFmtId="0" fontId="18" fillId="0" borderId="2" xfId="0" applyFont="1" applyBorder="1" applyAlignment="1" applyProtection="1">
      <alignment horizontal="center" vertical="center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15" fillId="4" borderId="9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31" fillId="5" borderId="0" xfId="0" applyFont="1" applyFill="1" applyBorder="1" applyAlignment="1">
      <alignment horizontal="center" vertical="center"/>
    </xf>
    <xf numFmtId="0" fontId="31" fillId="5" borderId="37" xfId="0" applyFont="1" applyFill="1" applyBorder="1" applyAlignment="1">
      <alignment horizontal="center" vertical="center"/>
    </xf>
    <xf numFmtId="0" fontId="30" fillId="0" borderId="2" xfId="0" applyFont="1" applyBorder="1" applyAlignment="1" applyProtection="1">
      <alignment horizontal="center" vertical="center" wrapText="1"/>
      <protection locked="0"/>
    </xf>
    <xf numFmtId="0" fontId="0" fillId="5" borderId="28" xfId="0" applyFill="1" applyBorder="1" applyAlignment="1" applyProtection="1">
      <alignment horizontal="center" vertical="center" wrapText="1"/>
      <protection locked="0"/>
    </xf>
    <xf numFmtId="0" fontId="0" fillId="5" borderId="0" xfId="0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33" fillId="5" borderId="28" xfId="0" applyFont="1" applyFill="1" applyBorder="1" applyAlignment="1" applyProtection="1">
      <alignment horizontal="center" vertical="center" wrapText="1"/>
      <protection locked="0"/>
    </xf>
    <xf numFmtId="0" fontId="33" fillId="5" borderId="0" xfId="0" applyFont="1" applyFill="1" applyBorder="1" applyAlignment="1" applyProtection="1">
      <alignment horizontal="center" vertical="center" wrapText="1"/>
      <protection locked="0"/>
    </xf>
    <xf numFmtId="0" fontId="26" fillId="4" borderId="21" xfId="0" applyFont="1" applyFill="1" applyBorder="1" applyAlignment="1">
      <alignment horizontal="center" vertical="center" wrapText="1"/>
    </xf>
    <xf numFmtId="0" fontId="26" fillId="4" borderId="22" xfId="0" applyFont="1" applyFill="1" applyBorder="1" applyAlignment="1">
      <alignment horizontal="center" vertical="center" wrapText="1"/>
    </xf>
    <xf numFmtId="0" fontId="27" fillId="4" borderId="10" xfId="0" applyFont="1" applyFill="1" applyBorder="1" applyAlignment="1">
      <alignment horizontal="center" vertical="center" wrapText="1"/>
    </xf>
    <xf numFmtId="0" fontId="27" fillId="4" borderId="25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0" fillId="5" borderId="0" xfId="0" applyFill="1" applyBorder="1" applyAlignment="1" applyProtection="1">
      <alignment horizontal="center" vertical="center"/>
      <protection locked="0"/>
    </xf>
    <xf numFmtId="0" fontId="20" fillId="4" borderId="3" xfId="0" applyFont="1" applyFill="1" applyBorder="1" applyAlignment="1" applyProtection="1">
      <alignment horizontal="center" vertical="center" wrapText="1"/>
      <protection locked="0"/>
    </xf>
    <xf numFmtId="0" fontId="20" fillId="4" borderId="5" xfId="0" applyFont="1" applyFill="1" applyBorder="1" applyAlignment="1" applyProtection="1">
      <alignment horizontal="center" vertical="center" wrapText="1"/>
      <protection locked="0"/>
    </xf>
    <xf numFmtId="0" fontId="20" fillId="5" borderId="28" xfId="0" applyFont="1" applyFill="1" applyBorder="1" applyAlignment="1" applyProtection="1">
      <alignment horizontal="center" vertical="center" wrapText="1"/>
      <protection locked="0"/>
    </xf>
    <xf numFmtId="0" fontId="20" fillId="5" borderId="0" xfId="0" applyFont="1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 vertical="center"/>
    </xf>
    <xf numFmtId="0" fontId="20" fillId="0" borderId="2" xfId="0" applyFon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7" fillId="4" borderId="9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28" fillId="4" borderId="19" xfId="0" applyFont="1" applyFill="1" applyBorder="1" applyAlignment="1">
      <alignment horizontal="center" wrapText="1"/>
    </xf>
    <xf numFmtId="0" fontId="28" fillId="4" borderId="20" xfId="0" applyFont="1" applyFill="1" applyBorder="1" applyAlignment="1">
      <alignment horizont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0" fillId="0" borderId="9" xfId="0" applyBorder="1" applyAlignment="1" applyProtection="1">
      <alignment horizontal="center" vertical="center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  <protection locked="0"/>
    </xf>
    <xf numFmtId="0" fontId="0" fillId="4" borderId="19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30" xfId="0" applyFont="1" applyBorder="1" applyAlignment="1" applyProtection="1">
      <alignment horizontal="center" vertical="top" wrapText="1"/>
      <protection locked="0"/>
    </xf>
    <xf numFmtId="0" fontId="21" fillId="0" borderId="31" xfId="0" applyFont="1" applyBorder="1" applyAlignment="1" applyProtection="1">
      <alignment horizontal="center" vertical="top" wrapText="1"/>
      <protection locked="0"/>
    </xf>
    <xf numFmtId="0" fontId="21" fillId="0" borderId="32" xfId="0" applyFont="1" applyBorder="1" applyAlignment="1" applyProtection="1">
      <alignment horizontal="center" vertical="top" wrapText="1"/>
      <protection locked="0"/>
    </xf>
    <xf numFmtId="0" fontId="23" fillId="4" borderId="17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 applyProtection="1">
      <alignment horizontal="center" vertical="center" wrapText="1"/>
      <protection locked="0"/>
    </xf>
    <xf numFmtId="0" fontId="25" fillId="0" borderId="13" xfId="0" applyFont="1" applyBorder="1" applyAlignment="1" applyProtection="1">
      <alignment horizontal="center" vertical="center" wrapText="1"/>
      <protection locked="0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</cellXfs>
  <cellStyles count="4">
    <cellStyle name="Normal" xfId="0" builtinId="0"/>
    <cellStyle name="Normal 2" xfId="1"/>
    <cellStyle name="SAPBEXchaText" xfId="2"/>
    <cellStyle name="SAPBEXstdItem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115" zoomScaleNormal="115" zoomScaleSheetLayoutView="85" workbookViewId="0">
      <pane ySplit="4" topLeftCell="A50" activePane="bottomLeft" state="frozen"/>
      <selection pane="bottomLeft" activeCell="E3" sqref="E3"/>
    </sheetView>
  </sheetViews>
  <sheetFormatPr defaultRowHeight="15" x14ac:dyDescent="0.25"/>
  <cols>
    <col min="1" max="1" width="8.28515625" style="1" customWidth="1"/>
    <col min="2" max="2" width="36.140625" style="6" bestFit="1" customWidth="1"/>
    <col min="3" max="3" width="18.7109375" style="1" customWidth="1"/>
    <col min="4" max="4" width="18.7109375" style="6" customWidth="1"/>
    <col min="5" max="5" width="31.85546875" style="1" customWidth="1"/>
    <col min="6" max="7" width="9.140625" style="1"/>
    <col min="8" max="8" width="17.42578125" style="1" customWidth="1"/>
    <col min="9" max="16384" width="9.140625" style="1"/>
  </cols>
  <sheetData>
    <row r="1" spans="1:5" ht="51.75" customHeight="1" x14ac:dyDescent="0.25">
      <c r="A1" s="98" t="s">
        <v>138</v>
      </c>
      <c r="B1" s="99"/>
      <c r="C1" s="99"/>
      <c r="D1" s="99"/>
      <c r="E1" s="100"/>
    </row>
    <row r="2" spans="1:5" s="2" customFormat="1" ht="22.5" customHeight="1" x14ac:dyDescent="0.25">
      <c r="A2" s="101" t="s">
        <v>0</v>
      </c>
      <c r="B2" s="101"/>
      <c r="C2" s="9">
        <v>1963</v>
      </c>
      <c r="D2" s="9" t="s">
        <v>1</v>
      </c>
      <c r="E2" s="10">
        <v>3000</v>
      </c>
    </row>
    <row r="3" spans="1:5" s="2" customFormat="1" ht="22.5" customHeight="1" x14ac:dyDescent="0.25">
      <c r="A3" s="101" t="s">
        <v>2</v>
      </c>
      <c r="B3" s="101"/>
      <c r="C3" s="9">
        <f>+D62</f>
        <v>1619</v>
      </c>
      <c r="D3" s="9" t="s">
        <v>3</v>
      </c>
      <c r="E3" s="10">
        <f>C2+E2-C3</f>
        <v>3344</v>
      </c>
    </row>
    <row r="4" spans="1:5" s="3" customFormat="1" ht="33.75" customHeight="1" x14ac:dyDescent="0.25">
      <c r="A4" s="11" t="s">
        <v>4</v>
      </c>
      <c r="B4" s="11" t="s">
        <v>5</v>
      </c>
      <c r="C4" s="12" t="s">
        <v>35</v>
      </c>
      <c r="D4" s="13" t="s">
        <v>36</v>
      </c>
      <c r="E4" s="13" t="s">
        <v>6</v>
      </c>
    </row>
    <row r="5" spans="1:5" ht="18" customHeight="1" x14ac:dyDescent="0.25">
      <c r="A5" s="14">
        <v>1</v>
      </c>
      <c r="B5" s="18" t="s">
        <v>7</v>
      </c>
      <c r="C5" s="8"/>
      <c r="D5" s="85"/>
      <c r="E5" s="8"/>
    </row>
    <row r="6" spans="1:5" ht="18" customHeight="1" x14ac:dyDescent="0.25">
      <c r="A6" s="14">
        <f>A5+1</f>
        <v>2</v>
      </c>
      <c r="B6" s="18" t="s">
        <v>37</v>
      </c>
      <c r="C6" s="8"/>
      <c r="D6" s="16"/>
      <c r="E6" s="8"/>
    </row>
    <row r="7" spans="1:5" ht="18" customHeight="1" x14ac:dyDescent="0.25">
      <c r="A7" s="14">
        <f t="shared" ref="A7:A60" si="0">A6+1</f>
        <v>3</v>
      </c>
      <c r="B7" s="18" t="s">
        <v>8</v>
      </c>
      <c r="C7" s="8"/>
      <c r="D7" s="16"/>
      <c r="E7" s="8"/>
    </row>
    <row r="8" spans="1:5" ht="18" customHeight="1" x14ac:dyDescent="0.25">
      <c r="A8" s="14">
        <f t="shared" si="0"/>
        <v>4</v>
      </c>
      <c r="B8" s="18" t="s">
        <v>9</v>
      </c>
      <c r="C8" s="8">
        <v>1</v>
      </c>
      <c r="D8" s="16">
        <v>74</v>
      </c>
      <c r="E8" s="8"/>
    </row>
    <row r="9" spans="1:5" ht="18" customHeight="1" x14ac:dyDescent="0.25">
      <c r="A9" s="14">
        <f t="shared" si="0"/>
        <v>5</v>
      </c>
      <c r="B9" s="18" t="s">
        <v>38</v>
      </c>
      <c r="C9" s="8"/>
      <c r="D9" s="16"/>
      <c r="E9" s="8"/>
    </row>
    <row r="10" spans="1:5" ht="18" customHeight="1" x14ac:dyDescent="0.25">
      <c r="A10" s="14">
        <f t="shared" si="0"/>
        <v>6</v>
      </c>
      <c r="B10" s="18" t="s">
        <v>10</v>
      </c>
      <c r="C10" s="8"/>
      <c r="D10" s="16"/>
      <c r="E10" s="8"/>
    </row>
    <row r="11" spans="1:5" ht="18" customHeight="1" x14ac:dyDescent="0.25">
      <c r="A11" s="14">
        <f t="shared" si="0"/>
        <v>7</v>
      </c>
      <c r="B11" s="18" t="s">
        <v>39</v>
      </c>
      <c r="C11" s="8"/>
      <c r="D11" s="16"/>
      <c r="E11" s="8"/>
    </row>
    <row r="12" spans="1:5" ht="18" customHeight="1" x14ac:dyDescent="0.25">
      <c r="A12" s="14">
        <f t="shared" si="0"/>
        <v>8</v>
      </c>
      <c r="B12" s="18" t="s">
        <v>40</v>
      </c>
      <c r="C12" s="8"/>
      <c r="D12" s="16"/>
      <c r="E12" s="8"/>
    </row>
    <row r="13" spans="1:5" ht="18" customHeight="1" x14ac:dyDescent="0.25">
      <c r="A13" s="14">
        <f t="shared" si="0"/>
        <v>9</v>
      </c>
      <c r="B13" s="18" t="s">
        <v>41</v>
      </c>
      <c r="C13" s="8"/>
      <c r="D13" s="16"/>
      <c r="E13" s="8"/>
    </row>
    <row r="14" spans="1:5" ht="18" customHeight="1" x14ac:dyDescent="0.25">
      <c r="A14" s="14">
        <f t="shared" si="0"/>
        <v>10</v>
      </c>
      <c r="B14" s="18" t="s">
        <v>42</v>
      </c>
      <c r="C14" s="8"/>
      <c r="D14" s="16"/>
      <c r="E14" s="8"/>
    </row>
    <row r="15" spans="1:5" ht="18" customHeight="1" x14ac:dyDescent="0.25">
      <c r="A15" s="14">
        <f t="shared" si="0"/>
        <v>11</v>
      </c>
      <c r="B15" s="18" t="s">
        <v>43</v>
      </c>
      <c r="C15" s="8"/>
      <c r="D15" s="16"/>
      <c r="E15" s="8"/>
    </row>
    <row r="16" spans="1:5" ht="18" customHeight="1" x14ac:dyDescent="0.25">
      <c r="A16" s="14">
        <f t="shared" si="0"/>
        <v>12</v>
      </c>
      <c r="B16" s="18" t="s">
        <v>12</v>
      </c>
      <c r="C16" s="8"/>
      <c r="D16" s="16"/>
      <c r="E16" s="8"/>
    </row>
    <row r="17" spans="1:5" ht="18" customHeight="1" x14ac:dyDescent="0.25">
      <c r="A17" s="14">
        <f t="shared" si="0"/>
        <v>13</v>
      </c>
      <c r="B17" s="18" t="s">
        <v>11</v>
      </c>
      <c r="C17" s="8"/>
      <c r="D17" s="16"/>
      <c r="E17" s="8"/>
    </row>
    <row r="18" spans="1:5" ht="18" customHeight="1" x14ac:dyDescent="0.25">
      <c r="A18" s="14">
        <f t="shared" si="0"/>
        <v>14</v>
      </c>
      <c r="B18" s="18" t="s">
        <v>22</v>
      </c>
      <c r="C18" s="8"/>
      <c r="D18" s="16"/>
      <c r="E18" s="8"/>
    </row>
    <row r="19" spans="1:5" ht="18" customHeight="1" x14ac:dyDescent="0.25">
      <c r="A19" s="14">
        <f t="shared" si="0"/>
        <v>15</v>
      </c>
      <c r="B19" s="18" t="s">
        <v>44</v>
      </c>
      <c r="C19" s="8">
        <v>1</v>
      </c>
      <c r="D19" s="16">
        <v>32</v>
      </c>
      <c r="E19" s="8"/>
    </row>
    <row r="20" spans="1:5" ht="18" customHeight="1" x14ac:dyDescent="0.25">
      <c r="A20" s="14">
        <f t="shared" si="0"/>
        <v>16</v>
      </c>
      <c r="B20" s="18" t="s">
        <v>45</v>
      </c>
      <c r="C20" s="8"/>
      <c r="E20" s="8"/>
    </row>
    <row r="21" spans="1:5" ht="18" customHeight="1" x14ac:dyDescent="0.25">
      <c r="A21" s="14">
        <f t="shared" si="0"/>
        <v>17</v>
      </c>
      <c r="B21" s="18" t="s">
        <v>13</v>
      </c>
      <c r="C21" s="8">
        <v>3</v>
      </c>
      <c r="D21" s="16">
        <v>338</v>
      </c>
      <c r="E21" s="8"/>
    </row>
    <row r="22" spans="1:5" ht="18" customHeight="1" x14ac:dyDescent="0.25">
      <c r="A22" s="14">
        <f t="shared" si="0"/>
        <v>18</v>
      </c>
      <c r="B22" s="18" t="s">
        <v>14</v>
      </c>
      <c r="C22" s="8"/>
      <c r="D22" s="16"/>
      <c r="E22" s="8"/>
    </row>
    <row r="23" spans="1:5" ht="18" customHeight="1" x14ac:dyDescent="0.25">
      <c r="A23" s="14">
        <f t="shared" si="0"/>
        <v>19</v>
      </c>
      <c r="B23" s="18" t="s">
        <v>15</v>
      </c>
      <c r="C23" s="8"/>
      <c r="D23" s="16"/>
      <c r="E23" s="8"/>
    </row>
    <row r="24" spans="1:5" ht="18" customHeight="1" x14ac:dyDescent="0.25">
      <c r="A24" s="14">
        <f t="shared" si="0"/>
        <v>20</v>
      </c>
      <c r="B24" s="18" t="s">
        <v>46</v>
      </c>
      <c r="C24" s="8"/>
      <c r="D24" s="16"/>
      <c r="E24" s="8"/>
    </row>
    <row r="25" spans="1:5" ht="18" customHeight="1" x14ac:dyDescent="0.25">
      <c r="A25" s="14">
        <f t="shared" si="0"/>
        <v>21</v>
      </c>
      <c r="B25" s="18" t="s">
        <v>16</v>
      </c>
      <c r="C25" s="8">
        <v>1</v>
      </c>
      <c r="D25" s="16">
        <v>149</v>
      </c>
      <c r="E25" s="8"/>
    </row>
    <row r="26" spans="1:5" ht="18" customHeight="1" x14ac:dyDescent="0.25">
      <c r="A26" s="14">
        <f t="shared" si="0"/>
        <v>22</v>
      </c>
      <c r="B26" s="18" t="s">
        <v>47</v>
      </c>
      <c r="C26" s="8"/>
      <c r="D26" s="16"/>
      <c r="E26" s="8"/>
    </row>
    <row r="27" spans="1:5" ht="18" customHeight="1" x14ac:dyDescent="0.25">
      <c r="A27" s="14">
        <f t="shared" si="0"/>
        <v>23</v>
      </c>
      <c r="B27" s="18" t="s">
        <v>48</v>
      </c>
      <c r="C27" s="8"/>
      <c r="D27" s="16"/>
      <c r="E27" s="8"/>
    </row>
    <row r="28" spans="1:5" ht="18" customHeight="1" x14ac:dyDescent="0.25">
      <c r="A28" s="14">
        <f t="shared" si="0"/>
        <v>24</v>
      </c>
      <c r="B28" s="18" t="s">
        <v>49</v>
      </c>
      <c r="C28" s="8"/>
      <c r="D28" s="16"/>
      <c r="E28" s="8"/>
    </row>
    <row r="29" spans="1:5" ht="18" customHeight="1" x14ac:dyDescent="0.25">
      <c r="A29" s="14">
        <f t="shared" si="0"/>
        <v>25</v>
      </c>
      <c r="B29" s="18" t="s">
        <v>50</v>
      </c>
      <c r="C29" s="8"/>
      <c r="D29" s="16"/>
      <c r="E29" s="8"/>
    </row>
    <row r="30" spans="1:5" ht="18" customHeight="1" x14ac:dyDescent="0.25">
      <c r="A30" s="14">
        <f t="shared" si="0"/>
        <v>26</v>
      </c>
      <c r="B30" s="18" t="s">
        <v>17</v>
      </c>
      <c r="C30" s="8"/>
      <c r="D30" s="16"/>
      <c r="E30" s="8"/>
    </row>
    <row r="31" spans="1:5" ht="18" customHeight="1" x14ac:dyDescent="0.25">
      <c r="A31" s="14">
        <f t="shared" si="0"/>
        <v>27</v>
      </c>
      <c r="B31" s="18" t="s">
        <v>51</v>
      </c>
      <c r="C31" s="8"/>
      <c r="D31" s="16"/>
      <c r="E31" s="8"/>
    </row>
    <row r="32" spans="1:5" ht="18" customHeight="1" x14ac:dyDescent="0.25">
      <c r="A32" s="14">
        <f t="shared" si="0"/>
        <v>28</v>
      </c>
      <c r="B32" s="18" t="s">
        <v>18</v>
      </c>
      <c r="C32" s="85"/>
      <c r="D32" s="16"/>
      <c r="E32" s="8"/>
    </row>
    <row r="33" spans="1:5" ht="18" customHeight="1" x14ac:dyDescent="0.25">
      <c r="A33" s="14">
        <f t="shared" si="0"/>
        <v>29</v>
      </c>
      <c r="B33" s="18" t="s">
        <v>52</v>
      </c>
      <c r="C33" s="8"/>
      <c r="D33" s="16"/>
      <c r="E33" s="8"/>
    </row>
    <row r="34" spans="1:5" ht="18" customHeight="1" x14ac:dyDescent="0.25">
      <c r="A34" s="14">
        <f t="shared" si="0"/>
        <v>30</v>
      </c>
      <c r="B34" s="18" t="s">
        <v>19</v>
      </c>
      <c r="C34" s="8"/>
      <c r="D34" s="16"/>
      <c r="E34" s="8"/>
    </row>
    <row r="35" spans="1:5" ht="18" customHeight="1" x14ac:dyDescent="0.25">
      <c r="A35" s="14">
        <f t="shared" si="0"/>
        <v>31</v>
      </c>
      <c r="B35" s="18" t="s">
        <v>20</v>
      </c>
      <c r="C35" s="8">
        <v>1</v>
      </c>
      <c r="D35" s="16">
        <v>240</v>
      </c>
      <c r="E35" s="8"/>
    </row>
    <row r="36" spans="1:5" ht="18" customHeight="1" x14ac:dyDescent="0.25">
      <c r="A36" s="14">
        <f t="shared" si="0"/>
        <v>32</v>
      </c>
      <c r="B36" s="18" t="s">
        <v>21</v>
      </c>
      <c r="C36" s="8"/>
      <c r="D36" s="16"/>
      <c r="E36" s="8"/>
    </row>
    <row r="37" spans="1:5" s="4" customFormat="1" ht="18" customHeight="1" x14ac:dyDescent="0.25">
      <c r="A37" s="14">
        <f t="shared" si="0"/>
        <v>33</v>
      </c>
      <c r="B37" s="18" t="s">
        <v>53</v>
      </c>
      <c r="C37" s="8"/>
      <c r="D37" s="16"/>
      <c r="E37" s="8"/>
    </row>
    <row r="38" spans="1:5" s="4" customFormat="1" ht="18" customHeight="1" x14ac:dyDescent="0.25">
      <c r="A38" s="14">
        <f t="shared" si="0"/>
        <v>34</v>
      </c>
      <c r="B38" s="18" t="s">
        <v>54</v>
      </c>
      <c r="C38" s="8"/>
      <c r="D38" s="16"/>
      <c r="E38" s="8"/>
    </row>
    <row r="39" spans="1:5" s="4" customFormat="1" ht="18" customHeight="1" x14ac:dyDescent="0.25">
      <c r="A39" s="14">
        <f t="shared" si="0"/>
        <v>35</v>
      </c>
      <c r="B39" s="18" t="s">
        <v>55</v>
      </c>
      <c r="C39" s="8"/>
      <c r="D39" s="16"/>
      <c r="E39" s="8"/>
    </row>
    <row r="40" spans="1:5" s="4" customFormat="1" ht="18" customHeight="1" x14ac:dyDescent="0.25">
      <c r="A40" s="14">
        <f t="shared" si="0"/>
        <v>36</v>
      </c>
      <c r="B40" s="18" t="s">
        <v>56</v>
      </c>
      <c r="C40" s="8"/>
      <c r="D40" s="16"/>
      <c r="E40" s="8"/>
    </row>
    <row r="41" spans="1:5" s="4" customFormat="1" ht="18" customHeight="1" x14ac:dyDescent="0.25">
      <c r="A41" s="14">
        <f t="shared" si="0"/>
        <v>37</v>
      </c>
      <c r="B41" s="18" t="s">
        <v>57</v>
      </c>
      <c r="C41" s="8"/>
      <c r="D41" s="16"/>
      <c r="E41" s="8"/>
    </row>
    <row r="42" spans="1:5" s="4" customFormat="1" ht="18" customHeight="1" x14ac:dyDescent="0.25">
      <c r="A42" s="14">
        <f t="shared" si="0"/>
        <v>38</v>
      </c>
      <c r="B42" s="18" t="s">
        <v>58</v>
      </c>
      <c r="C42" s="8"/>
      <c r="D42" s="16"/>
      <c r="E42" s="8"/>
    </row>
    <row r="43" spans="1:5" s="4" customFormat="1" ht="18" customHeight="1" x14ac:dyDescent="0.25">
      <c r="A43" s="14">
        <f t="shared" si="0"/>
        <v>39</v>
      </c>
      <c r="B43" s="18" t="s">
        <v>24</v>
      </c>
      <c r="C43" s="8"/>
      <c r="D43" s="16"/>
      <c r="E43" s="8"/>
    </row>
    <row r="44" spans="1:5" s="4" customFormat="1" ht="18" customHeight="1" x14ac:dyDescent="0.25">
      <c r="A44" s="14">
        <f t="shared" si="0"/>
        <v>40</v>
      </c>
      <c r="B44" s="18" t="s">
        <v>59</v>
      </c>
      <c r="C44" s="8"/>
      <c r="D44" s="16"/>
      <c r="E44" s="8"/>
    </row>
    <row r="45" spans="1:5" s="4" customFormat="1" ht="18" customHeight="1" x14ac:dyDescent="0.25">
      <c r="A45" s="14">
        <f t="shared" si="0"/>
        <v>41</v>
      </c>
      <c r="B45" s="18" t="s">
        <v>60</v>
      </c>
      <c r="C45" s="8"/>
      <c r="D45" s="16"/>
      <c r="E45" s="8"/>
    </row>
    <row r="46" spans="1:5" s="4" customFormat="1" ht="18" customHeight="1" x14ac:dyDescent="0.25">
      <c r="A46" s="14">
        <f t="shared" si="0"/>
        <v>42</v>
      </c>
      <c r="B46" s="18" t="s">
        <v>25</v>
      </c>
      <c r="C46" s="8"/>
      <c r="D46" s="16"/>
      <c r="E46" s="8"/>
    </row>
    <row r="47" spans="1:5" s="4" customFormat="1" ht="18" customHeight="1" x14ac:dyDescent="0.25">
      <c r="A47" s="14">
        <f t="shared" si="0"/>
        <v>43</v>
      </c>
      <c r="B47" s="18" t="s">
        <v>61</v>
      </c>
      <c r="C47" s="8"/>
      <c r="D47" s="16"/>
      <c r="E47" s="8"/>
    </row>
    <row r="48" spans="1:5" ht="18" customHeight="1" x14ac:dyDescent="0.25">
      <c r="A48" s="14">
        <f t="shared" si="0"/>
        <v>44</v>
      </c>
      <c r="B48" s="18" t="s">
        <v>62</v>
      </c>
      <c r="C48" s="8"/>
      <c r="D48" s="16"/>
      <c r="E48" s="8"/>
    </row>
    <row r="49" spans="1:5" ht="18" customHeight="1" x14ac:dyDescent="0.25">
      <c r="A49" s="14">
        <f t="shared" si="0"/>
        <v>45</v>
      </c>
      <c r="B49" s="18" t="s">
        <v>26</v>
      </c>
      <c r="C49" s="8">
        <v>3</v>
      </c>
      <c r="D49" s="16">
        <v>383</v>
      </c>
      <c r="E49" s="8"/>
    </row>
    <row r="50" spans="1:5" ht="18" customHeight="1" x14ac:dyDescent="0.25">
      <c r="A50" s="14">
        <f t="shared" si="0"/>
        <v>46</v>
      </c>
      <c r="B50" s="18" t="s">
        <v>30</v>
      </c>
      <c r="C50" s="8"/>
      <c r="D50" s="16"/>
      <c r="E50" s="8"/>
    </row>
    <row r="51" spans="1:5" ht="18" customHeight="1" x14ac:dyDescent="0.25">
      <c r="A51" s="14">
        <f t="shared" si="0"/>
        <v>47</v>
      </c>
      <c r="B51" s="18" t="s">
        <v>23</v>
      </c>
      <c r="C51" s="8"/>
      <c r="D51" s="16"/>
      <c r="E51" s="8"/>
    </row>
    <row r="52" spans="1:5" ht="18" customHeight="1" x14ac:dyDescent="0.25">
      <c r="A52" s="14">
        <f t="shared" si="0"/>
        <v>48</v>
      </c>
      <c r="B52" s="18" t="s">
        <v>27</v>
      </c>
      <c r="C52" s="8"/>
      <c r="D52" s="16"/>
      <c r="E52" s="8"/>
    </row>
    <row r="53" spans="1:5" ht="18" customHeight="1" x14ac:dyDescent="0.25">
      <c r="A53" s="14">
        <f t="shared" si="0"/>
        <v>49</v>
      </c>
      <c r="B53" s="18" t="s">
        <v>28</v>
      </c>
      <c r="C53" s="8"/>
      <c r="D53" s="16"/>
      <c r="E53" s="8"/>
    </row>
    <row r="54" spans="1:5" ht="18" customHeight="1" x14ac:dyDescent="0.25">
      <c r="A54" s="14">
        <f t="shared" si="0"/>
        <v>50</v>
      </c>
      <c r="B54" s="18" t="s">
        <v>29</v>
      </c>
      <c r="C54" s="8"/>
      <c r="D54" s="16"/>
      <c r="E54" s="85"/>
    </row>
    <row r="55" spans="1:5" ht="18" customHeight="1" x14ac:dyDescent="0.25">
      <c r="A55" s="14">
        <f t="shared" si="0"/>
        <v>51</v>
      </c>
      <c r="B55" s="18" t="s">
        <v>63</v>
      </c>
      <c r="C55" s="8"/>
      <c r="D55" s="16"/>
      <c r="E55" s="8"/>
    </row>
    <row r="56" spans="1:5" ht="18" customHeight="1" x14ac:dyDescent="0.25">
      <c r="A56" s="14">
        <f t="shared" si="0"/>
        <v>52</v>
      </c>
      <c r="B56" s="18" t="s">
        <v>31</v>
      </c>
      <c r="C56" s="8">
        <v>2</v>
      </c>
      <c r="D56" s="16">
        <v>278</v>
      </c>
      <c r="E56" s="8"/>
    </row>
    <row r="57" spans="1:5" ht="18" customHeight="1" x14ac:dyDescent="0.25">
      <c r="A57" s="14">
        <f t="shared" si="0"/>
        <v>53</v>
      </c>
      <c r="B57" s="18" t="s">
        <v>32</v>
      </c>
      <c r="C57" s="8">
        <v>1</v>
      </c>
      <c r="D57" s="16">
        <v>90</v>
      </c>
      <c r="E57" s="8"/>
    </row>
    <row r="58" spans="1:5" ht="18" customHeight="1" x14ac:dyDescent="0.25">
      <c r="A58" s="14">
        <f t="shared" si="0"/>
        <v>54</v>
      </c>
      <c r="B58" s="18" t="s">
        <v>64</v>
      </c>
      <c r="C58" s="8"/>
      <c r="D58" s="16"/>
      <c r="E58" s="8"/>
    </row>
    <row r="59" spans="1:5" ht="18" customHeight="1" x14ac:dyDescent="0.25">
      <c r="A59" s="14">
        <f t="shared" si="0"/>
        <v>55</v>
      </c>
      <c r="B59" s="18" t="s">
        <v>33</v>
      </c>
      <c r="C59" s="8">
        <v>4</v>
      </c>
      <c r="D59" s="16">
        <v>35</v>
      </c>
      <c r="E59" s="85" t="s">
        <v>139</v>
      </c>
    </row>
    <row r="60" spans="1:5" ht="18" customHeight="1" x14ac:dyDescent="0.25">
      <c r="A60" s="14">
        <f t="shared" si="0"/>
        <v>56</v>
      </c>
      <c r="B60" s="18" t="s">
        <v>65</v>
      </c>
      <c r="C60" s="8"/>
      <c r="D60" s="16"/>
      <c r="E60" s="8"/>
    </row>
    <row r="61" spans="1:5" ht="18" customHeight="1" x14ac:dyDescent="0.25">
      <c r="A61" s="14"/>
      <c r="B61" s="15"/>
      <c r="C61" s="8"/>
      <c r="D61" s="16"/>
      <c r="E61" s="8"/>
    </row>
    <row r="62" spans="1:5" s="5" customFormat="1" ht="20.100000000000001" customHeight="1" x14ac:dyDescent="0.25">
      <c r="A62" s="14"/>
      <c r="B62" s="7" t="s">
        <v>34</v>
      </c>
      <c r="C62" s="16">
        <f>SUM(C5:C61)</f>
        <v>17</v>
      </c>
      <c r="D62" s="16">
        <f>SUM(D5:D61)</f>
        <v>1619</v>
      </c>
      <c r="E62" s="17"/>
    </row>
    <row r="70" spans="5:5" x14ac:dyDescent="0.25">
      <c r="E70" s="3"/>
    </row>
  </sheetData>
  <mergeCells count="3">
    <mergeCell ref="A1:E1"/>
    <mergeCell ref="A2:B2"/>
    <mergeCell ref="A3:B3"/>
  </mergeCells>
  <conditionalFormatting sqref="B5">
    <cfRule type="duplicateValues" dxfId="3" priority="12"/>
  </conditionalFormatting>
  <conditionalFormatting sqref="B6:B35">
    <cfRule type="duplicateValues" dxfId="2" priority="11"/>
  </conditionalFormatting>
  <conditionalFormatting sqref="B62 B47">
    <cfRule type="duplicateValues" dxfId="1" priority="10"/>
  </conditionalFormatting>
  <conditionalFormatting sqref="B48:B61">
    <cfRule type="duplicateValues" dxfId="0" priority="9"/>
  </conditionalFormatting>
  <pageMargins left="3.937007874015748E-2" right="3.937007874015748E-2" top="3.937007874015748E-2" bottom="3.937007874015748E-2" header="0.31496062992125984" footer="0.31496062992125984"/>
  <pageSetup paperSize="9" scale="85" fitToWidth="0" fitToHeight="0" orientation="portrait" horizontalDpi="300" r:id="rId1"/>
  <rowBreaks count="1" manualBreakCount="1">
    <brk id="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view="pageBreakPreview" zoomScale="80" zoomScaleNormal="90" zoomScaleSheetLayoutView="8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M12" sqref="M12"/>
    </sheetView>
  </sheetViews>
  <sheetFormatPr defaultColWidth="9.140625" defaultRowHeight="15" x14ac:dyDescent="0.25"/>
  <cols>
    <col min="1" max="1" width="31.5703125" style="21" customWidth="1"/>
    <col min="2" max="2" width="12.7109375" style="21" customWidth="1"/>
    <col min="3" max="3" width="12" style="21" customWidth="1"/>
    <col min="4" max="4" width="11.5703125" style="21" customWidth="1"/>
    <col min="5" max="5" width="11.85546875" style="21" customWidth="1"/>
    <col min="6" max="11" width="12.7109375" style="21" customWidth="1"/>
    <col min="12" max="12" width="20.140625" style="21" customWidth="1"/>
    <col min="13" max="13" width="14.140625" style="23" customWidth="1"/>
    <col min="14" max="14" width="13.7109375" style="21" customWidth="1"/>
    <col min="15" max="15" width="12.28515625" style="21" customWidth="1"/>
    <col min="16" max="16" width="14.5703125" style="21" customWidth="1"/>
    <col min="17" max="16384" width="9.140625" style="21"/>
  </cols>
  <sheetData>
    <row r="1" spans="1:19" s="19" customFormat="1" ht="78.75" customHeight="1" x14ac:dyDescent="0.25">
      <c r="A1" s="110" t="s">
        <v>104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9" s="20" customFormat="1" ht="24.75" customHeight="1" x14ac:dyDescent="0.25">
      <c r="A2" s="113" t="s">
        <v>66</v>
      </c>
      <c r="B2" s="114"/>
      <c r="C2" s="114" t="s">
        <v>67</v>
      </c>
      <c r="D2" s="114"/>
      <c r="E2" s="114"/>
      <c r="F2" s="114"/>
      <c r="G2" s="115" t="s">
        <v>6</v>
      </c>
      <c r="H2" s="116"/>
      <c r="I2" s="116"/>
      <c r="J2" s="116"/>
      <c r="K2" s="116"/>
      <c r="L2" s="116"/>
      <c r="M2" s="116"/>
      <c r="N2" s="116"/>
      <c r="O2" s="116"/>
      <c r="P2" s="117"/>
    </row>
    <row r="3" spans="1:19" ht="27.75" customHeight="1" x14ac:dyDescent="0.25">
      <c r="A3" s="118" t="s">
        <v>0</v>
      </c>
      <c r="B3" s="119"/>
      <c r="C3" s="119">
        <f>B15+B21+B24</f>
        <v>25606</v>
      </c>
      <c r="D3" s="119"/>
      <c r="E3" s="119"/>
      <c r="F3" s="120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9" ht="24.75" customHeight="1" x14ac:dyDescent="0.25">
      <c r="A4" s="118" t="s">
        <v>68</v>
      </c>
      <c r="B4" s="119"/>
      <c r="C4" s="119">
        <f>C15+C21</f>
        <v>14000</v>
      </c>
      <c r="D4" s="119"/>
      <c r="E4" s="119"/>
      <c r="F4" s="120"/>
      <c r="G4" s="121"/>
      <c r="H4" s="121"/>
      <c r="I4" s="121"/>
      <c r="J4" s="121"/>
      <c r="K4" s="121"/>
      <c r="L4" s="121"/>
      <c r="M4" s="121"/>
      <c r="N4" s="121"/>
      <c r="O4" s="121"/>
      <c r="P4" s="122"/>
    </row>
    <row r="5" spans="1:19" ht="22.5" customHeight="1" x14ac:dyDescent="0.25">
      <c r="A5" s="118" t="s">
        <v>69</v>
      </c>
      <c r="B5" s="119"/>
      <c r="C5" s="119">
        <f>E15+E21+C24</f>
        <v>15604</v>
      </c>
      <c r="D5" s="119"/>
      <c r="E5" s="119"/>
      <c r="F5" s="120"/>
      <c r="G5" s="121"/>
      <c r="H5" s="121"/>
      <c r="I5" s="121"/>
      <c r="J5" s="121"/>
      <c r="K5" s="121"/>
      <c r="L5" s="121"/>
      <c r="M5" s="121"/>
      <c r="N5" s="121"/>
      <c r="O5" s="121"/>
      <c r="P5" s="122"/>
    </row>
    <row r="6" spans="1:19" ht="24" customHeight="1" x14ac:dyDescent="0.25">
      <c r="A6" s="105" t="s">
        <v>70</v>
      </c>
      <c r="B6" s="106"/>
      <c r="C6" s="106">
        <f>C3+C4-C5</f>
        <v>24002</v>
      </c>
      <c r="D6" s="106"/>
      <c r="E6" s="106"/>
      <c r="F6" s="106"/>
      <c r="G6" s="102"/>
      <c r="H6" s="103"/>
      <c r="I6" s="103"/>
      <c r="J6" s="103"/>
      <c r="K6" s="103"/>
      <c r="L6" s="103"/>
      <c r="M6" s="103"/>
      <c r="N6" s="103"/>
      <c r="O6" s="103"/>
      <c r="P6" s="104"/>
    </row>
    <row r="7" spans="1:19" ht="15.75" x14ac:dyDescent="0.25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  <c r="S7" s="21" t="s">
        <v>66</v>
      </c>
    </row>
    <row r="8" spans="1:19" x14ac:dyDescent="0.25">
      <c r="A8" s="113" t="s">
        <v>71</v>
      </c>
      <c r="B8" s="128" t="s">
        <v>72</v>
      </c>
      <c r="C8" s="128"/>
      <c r="D8" s="128"/>
      <c r="E8" s="128"/>
      <c r="F8" s="128"/>
      <c r="G8" s="128"/>
      <c r="H8" s="128" t="s">
        <v>73</v>
      </c>
      <c r="I8" s="128"/>
      <c r="J8" s="128"/>
      <c r="K8" s="128"/>
      <c r="L8" s="128"/>
      <c r="M8" s="128"/>
      <c r="N8" s="128"/>
      <c r="O8" s="128"/>
      <c r="P8" s="129" t="s">
        <v>74</v>
      </c>
    </row>
    <row r="9" spans="1:19" s="23" customFormat="1" ht="60" x14ac:dyDescent="0.25">
      <c r="A9" s="113"/>
      <c r="B9" s="22" t="s">
        <v>0</v>
      </c>
      <c r="C9" s="22" t="s">
        <v>68</v>
      </c>
      <c r="D9" s="22" t="s">
        <v>75</v>
      </c>
      <c r="E9" s="22" t="s">
        <v>76</v>
      </c>
      <c r="F9" s="22" t="s">
        <v>77</v>
      </c>
      <c r="G9" s="22" t="s">
        <v>78</v>
      </c>
      <c r="H9" s="22" t="s">
        <v>79</v>
      </c>
      <c r="I9" s="22" t="s">
        <v>80</v>
      </c>
      <c r="J9" s="22" t="s">
        <v>81</v>
      </c>
      <c r="K9" s="22" t="s">
        <v>82</v>
      </c>
      <c r="L9" s="22" t="s">
        <v>83</v>
      </c>
      <c r="M9" s="22" t="s">
        <v>84</v>
      </c>
      <c r="N9" s="22" t="s">
        <v>85</v>
      </c>
      <c r="O9" s="22" t="s">
        <v>86</v>
      </c>
      <c r="P9" s="129"/>
    </row>
    <row r="10" spans="1:19" ht="19.5" customHeight="1" x14ac:dyDescent="0.25">
      <c r="A10" s="133" t="s">
        <v>105</v>
      </c>
      <c r="B10" s="107">
        <v>10388</v>
      </c>
      <c r="C10" s="136">
        <v>0</v>
      </c>
      <c r="D10" s="130">
        <v>4071</v>
      </c>
      <c r="E10" s="130">
        <v>117</v>
      </c>
      <c r="F10" s="107">
        <f>D10+E10</f>
        <v>4188</v>
      </c>
      <c r="G10" s="107">
        <f>B10+C10-F10</f>
        <v>6200</v>
      </c>
      <c r="H10" s="130">
        <v>75.3</v>
      </c>
      <c r="I10" s="130">
        <v>6680</v>
      </c>
      <c r="J10" s="139">
        <f>I10-G10</f>
        <v>480</v>
      </c>
      <c r="K10" s="24" t="s">
        <v>87</v>
      </c>
      <c r="L10" s="25">
        <v>540236</v>
      </c>
      <c r="M10" s="25">
        <v>540236</v>
      </c>
      <c r="N10" s="26">
        <f t="shared" ref="N10:N14" si="0">M10-L10</f>
        <v>0</v>
      </c>
      <c r="O10" s="127">
        <f>N10+N11</f>
        <v>3779</v>
      </c>
      <c r="P10" s="126">
        <f>F10-O10</f>
        <v>409</v>
      </c>
    </row>
    <row r="11" spans="1:19" ht="19.5" customHeight="1" x14ac:dyDescent="0.25">
      <c r="A11" s="134"/>
      <c r="B11" s="108"/>
      <c r="C11" s="137"/>
      <c r="D11" s="131"/>
      <c r="E11" s="131"/>
      <c r="F11" s="108"/>
      <c r="G11" s="108"/>
      <c r="H11" s="131"/>
      <c r="I11" s="131"/>
      <c r="J11" s="140"/>
      <c r="K11" s="24" t="s">
        <v>88</v>
      </c>
      <c r="L11" s="25">
        <v>344456</v>
      </c>
      <c r="M11" s="25">
        <v>348235</v>
      </c>
      <c r="N11" s="26">
        <f>M11-L11</f>
        <v>3779</v>
      </c>
      <c r="O11" s="127"/>
      <c r="P11" s="126"/>
    </row>
    <row r="12" spans="1:19" ht="19.5" customHeight="1" x14ac:dyDescent="0.25">
      <c r="A12" s="135"/>
      <c r="B12" s="109"/>
      <c r="C12" s="138"/>
      <c r="D12" s="132"/>
      <c r="E12" s="132"/>
      <c r="F12" s="109"/>
      <c r="G12" s="109"/>
      <c r="H12" s="132"/>
      <c r="I12" s="132"/>
      <c r="J12" s="141"/>
      <c r="K12" s="24" t="s">
        <v>109</v>
      </c>
      <c r="L12" s="51"/>
      <c r="M12" s="51"/>
      <c r="N12" s="52"/>
      <c r="O12" s="52"/>
      <c r="P12" s="50"/>
    </row>
    <row r="13" spans="1:19" ht="19.5" customHeight="1" x14ac:dyDescent="0.25">
      <c r="A13" s="142" t="s">
        <v>106</v>
      </c>
      <c r="B13" s="143">
        <v>7796</v>
      </c>
      <c r="C13" s="144">
        <v>14000</v>
      </c>
      <c r="D13" s="144">
        <v>2346</v>
      </c>
      <c r="E13" s="144">
        <v>5135</v>
      </c>
      <c r="F13" s="143">
        <f>D13+E13</f>
        <v>7481</v>
      </c>
      <c r="G13" s="143">
        <f>B13+C13-F13</f>
        <v>14315</v>
      </c>
      <c r="H13" s="144">
        <v>135</v>
      </c>
      <c r="I13" s="144">
        <v>14703</v>
      </c>
      <c r="J13" s="139">
        <f>I13-G13</f>
        <v>388</v>
      </c>
      <c r="K13" s="24" t="s">
        <v>87</v>
      </c>
      <c r="L13" s="25">
        <v>3527967</v>
      </c>
      <c r="M13" s="25">
        <v>3530321</v>
      </c>
      <c r="N13" s="26">
        <f>M13-L13</f>
        <v>2354</v>
      </c>
      <c r="O13" s="127">
        <f>N13+N14</f>
        <v>7480</v>
      </c>
      <c r="P13" s="126">
        <f>F13-O13</f>
        <v>1</v>
      </c>
    </row>
    <row r="14" spans="1:19" ht="19.5" customHeight="1" x14ac:dyDescent="0.25">
      <c r="A14" s="142"/>
      <c r="B14" s="143"/>
      <c r="C14" s="144"/>
      <c r="D14" s="144"/>
      <c r="E14" s="144"/>
      <c r="F14" s="143"/>
      <c r="G14" s="143"/>
      <c r="H14" s="144"/>
      <c r="I14" s="144"/>
      <c r="J14" s="141"/>
      <c r="K14" s="24" t="s">
        <v>88</v>
      </c>
      <c r="L14" s="25">
        <v>4519605</v>
      </c>
      <c r="M14" s="25">
        <v>4524731</v>
      </c>
      <c r="N14" s="26">
        <f t="shared" si="0"/>
        <v>5126</v>
      </c>
      <c r="O14" s="127"/>
      <c r="P14" s="126"/>
    </row>
    <row r="15" spans="1:19" ht="24.75" customHeight="1" x14ac:dyDescent="0.25">
      <c r="A15" s="27" t="s">
        <v>89</v>
      </c>
      <c r="B15" s="28">
        <f t="shared" ref="B15:G15" si="1">SUM(B10:B14)</f>
        <v>18184</v>
      </c>
      <c r="C15" s="28">
        <f t="shared" si="1"/>
        <v>14000</v>
      </c>
      <c r="D15" s="28">
        <f t="shared" si="1"/>
        <v>6417</v>
      </c>
      <c r="E15" s="28">
        <f t="shared" si="1"/>
        <v>5252</v>
      </c>
      <c r="F15" s="28">
        <f t="shared" si="1"/>
        <v>11669</v>
      </c>
      <c r="G15" s="28">
        <f t="shared" si="1"/>
        <v>20515</v>
      </c>
      <c r="H15" s="28"/>
      <c r="I15" s="28">
        <f>SUM(I10:I14)</f>
        <v>21383</v>
      </c>
      <c r="J15" s="28">
        <f>SUM(J10:J14)</f>
        <v>868</v>
      </c>
      <c r="K15" s="28"/>
      <c r="L15" s="28"/>
      <c r="M15" s="28"/>
      <c r="N15" s="28">
        <f>SUM(N10:N14)</f>
        <v>11259</v>
      </c>
      <c r="O15" s="28">
        <f>SUM(O10:O14)</f>
        <v>11259</v>
      </c>
      <c r="P15" s="29">
        <f>SUM(P10:P14)</f>
        <v>410</v>
      </c>
    </row>
    <row r="16" spans="1:19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2"/>
      <c r="N16" s="32"/>
      <c r="P16" s="33"/>
    </row>
    <row r="17" spans="1:16" x14ac:dyDescent="0.25">
      <c r="A17" s="113" t="s">
        <v>90</v>
      </c>
      <c r="B17" s="145" t="s">
        <v>91</v>
      </c>
      <c r="C17" s="145"/>
      <c r="D17" s="145"/>
      <c r="E17" s="145"/>
      <c r="F17" s="145"/>
      <c r="G17" s="145" t="s">
        <v>92</v>
      </c>
      <c r="H17" s="145"/>
      <c r="I17" s="145"/>
      <c r="J17" s="149" t="s">
        <v>93</v>
      </c>
      <c r="K17" s="145" t="s">
        <v>6</v>
      </c>
      <c r="L17" s="145"/>
      <c r="M17" s="34"/>
      <c r="N17" s="35"/>
      <c r="O17" s="35"/>
      <c r="P17" s="36"/>
    </row>
    <row r="18" spans="1:16" ht="51.75" customHeight="1" x14ac:dyDescent="0.25">
      <c r="A18" s="113"/>
      <c r="B18" s="22" t="s">
        <v>0</v>
      </c>
      <c r="C18" s="22" t="s">
        <v>94</v>
      </c>
      <c r="D18" s="22" t="s">
        <v>95</v>
      </c>
      <c r="E18" s="22" t="s">
        <v>96</v>
      </c>
      <c r="F18" s="22" t="s">
        <v>97</v>
      </c>
      <c r="G18" s="22" t="s">
        <v>98</v>
      </c>
      <c r="H18" s="22" t="s">
        <v>99</v>
      </c>
      <c r="I18" s="22" t="s">
        <v>100</v>
      </c>
      <c r="J18" s="149"/>
      <c r="K18" s="145"/>
      <c r="L18" s="145"/>
      <c r="M18" s="37"/>
      <c r="N18" s="35"/>
      <c r="O18" s="35"/>
      <c r="P18" s="36"/>
    </row>
    <row r="19" spans="1:16" ht="45" customHeight="1" x14ac:dyDescent="0.25">
      <c r="A19" s="38" t="s">
        <v>108</v>
      </c>
      <c r="B19" s="39">
        <v>4157</v>
      </c>
      <c r="C19" s="40">
        <v>0</v>
      </c>
      <c r="D19" s="41">
        <v>2346</v>
      </c>
      <c r="E19" s="40">
        <v>2363</v>
      </c>
      <c r="F19" s="42">
        <f t="shared" ref="F19:F20" si="2">B19+C19+D19-E19</f>
        <v>4140</v>
      </c>
      <c r="G19" s="40">
        <v>1161030</v>
      </c>
      <c r="H19" s="40">
        <v>1163390</v>
      </c>
      <c r="I19" s="39">
        <f t="shared" ref="I19:I20" si="3">H19-G19</f>
        <v>2360</v>
      </c>
      <c r="J19" s="39">
        <f t="shared" ref="J19:J20" si="4">E19-I19</f>
        <v>3</v>
      </c>
      <c r="K19" s="146"/>
      <c r="L19" s="147"/>
      <c r="M19" s="34"/>
      <c r="N19" s="35"/>
      <c r="O19" s="35"/>
      <c r="P19" s="36"/>
    </row>
    <row r="20" spans="1:16" ht="45" customHeight="1" x14ac:dyDescent="0.25">
      <c r="A20" s="43" t="s">
        <v>107</v>
      </c>
      <c r="B20" s="42">
        <v>3265</v>
      </c>
      <c r="C20" s="44">
        <v>0</v>
      </c>
      <c r="D20" s="45">
        <v>6291</v>
      </c>
      <c r="E20" s="44">
        <v>7989</v>
      </c>
      <c r="F20" s="42">
        <f t="shared" si="2"/>
        <v>1567</v>
      </c>
      <c r="G20" s="40">
        <v>2408620</v>
      </c>
      <c r="H20" s="40">
        <v>2416600</v>
      </c>
      <c r="I20" s="39">
        <f t="shared" si="3"/>
        <v>7980</v>
      </c>
      <c r="J20" s="39">
        <f t="shared" si="4"/>
        <v>9</v>
      </c>
      <c r="K20" s="146"/>
      <c r="L20" s="147"/>
      <c r="M20" s="37"/>
      <c r="N20" s="35"/>
      <c r="O20" s="35"/>
      <c r="P20" s="36"/>
    </row>
    <row r="21" spans="1:16" ht="24.75" customHeight="1" x14ac:dyDescent="0.25">
      <c r="A21" s="27" t="s">
        <v>89</v>
      </c>
      <c r="B21" s="28">
        <f>SUM(B19:B20)</f>
        <v>7422</v>
      </c>
      <c r="C21" s="28">
        <f>SUM(C19:C20)</f>
        <v>0</v>
      </c>
      <c r="D21" s="28">
        <f>SUM(D19:D20)</f>
        <v>8637</v>
      </c>
      <c r="E21" s="28">
        <f>SUM(E19:E20)</f>
        <v>10352</v>
      </c>
      <c r="F21" s="28">
        <f>SUM(F19:F20)</f>
        <v>5707</v>
      </c>
      <c r="G21" s="28"/>
      <c r="H21" s="28"/>
      <c r="I21" s="28">
        <f>SUM(I19:I20)</f>
        <v>10340</v>
      </c>
      <c r="J21" s="39">
        <f>SUM(J19:J20)</f>
        <v>12</v>
      </c>
      <c r="K21" s="128"/>
      <c r="L21" s="128"/>
      <c r="M21" s="37"/>
      <c r="N21" s="37"/>
      <c r="O21" s="35"/>
      <c r="P21" s="36"/>
    </row>
    <row r="22" spans="1:16" x14ac:dyDescent="0.25">
      <c r="A22" s="30"/>
      <c r="B22" s="47"/>
      <c r="C22" s="47"/>
      <c r="D22" s="47"/>
      <c r="E22" s="37"/>
      <c r="F22" s="37"/>
      <c r="G22" s="37"/>
      <c r="H22" s="37"/>
      <c r="I22" s="37"/>
      <c r="J22" s="37"/>
      <c r="K22" s="34"/>
      <c r="L22" s="37"/>
      <c r="M22" s="37"/>
      <c r="N22" s="37"/>
      <c r="O22" s="35"/>
      <c r="P22" s="36"/>
    </row>
    <row r="23" spans="1:16" ht="30" x14ac:dyDescent="0.25">
      <c r="A23" s="148" t="s">
        <v>101</v>
      </c>
      <c r="B23" s="22" t="s">
        <v>102</v>
      </c>
      <c r="C23" s="22" t="s">
        <v>96</v>
      </c>
      <c r="D23" s="22" t="s">
        <v>103</v>
      </c>
      <c r="E23" s="34"/>
      <c r="F23" s="34"/>
      <c r="G23" s="48"/>
      <c r="H23" s="48"/>
      <c r="I23" s="48"/>
      <c r="J23" s="48"/>
      <c r="K23" s="34"/>
      <c r="L23" s="48"/>
      <c r="N23" s="37"/>
      <c r="O23" s="35"/>
      <c r="P23" s="36"/>
    </row>
    <row r="24" spans="1:16" x14ac:dyDescent="0.25">
      <c r="A24" s="148"/>
      <c r="B24" s="49">
        <v>0</v>
      </c>
      <c r="C24" s="49">
        <v>0</v>
      </c>
      <c r="D24" s="22">
        <f>B24-C24</f>
        <v>0</v>
      </c>
      <c r="E24" s="35"/>
      <c r="F24" s="35"/>
      <c r="G24" s="35"/>
      <c r="H24" s="35"/>
      <c r="I24" s="35"/>
      <c r="J24" s="35"/>
      <c r="K24" s="35"/>
      <c r="L24" s="35"/>
      <c r="M24" s="46"/>
      <c r="N24" s="35"/>
      <c r="O24" s="35"/>
      <c r="P24" s="36"/>
    </row>
  </sheetData>
  <mergeCells count="52">
    <mergeCell ref="K17:L18"/>
    <mergeCell ref="K19:L19"/>
    <mergeCell ref="K20:L20"/>
    <mergeCell ref="K21:L21"/>
    <mergeCell ref="A23:A24"/>
    <mergeCell ref="A17:A18"/>
    <mergeCell ref="B17:F17"/>
    <mergeCell ref="G17:I17"/>
    <mergeCell ref="J17:J18"/>
    <mergeCell ref="P13:P14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O13:O14"/>
    <mergeCell ref="P10:P11"/>
    <mergeCell ref="O10:O11"/>
    <mergeCell ref="A8:A9"/>
    <mergeCell ref="B8:G8"/>
    <mergeCell ref="H8:O8"/>
    <mergeCell ref="P8:P9"/>
    <mergeCell ref="G10:G12"/>
    <mergeCell ref="H10:H12"/>
    <mergeCell ref="A10:A12"/>
    <mergeCell ref="C10:C12"/>
    <mergeCell ref="B10:B12"/>
    <mergeCell ref="D10:D12"/>
    <mergeCell ref="E10:E12"/>
    <mergeCell ref="I10:I12"/>
    <mergeCell ref="J10:J12"/>
    <mergeCell ref="G6:P6"/>
    <mergeCell ref="A6:B6"/>
    <mergeCell ref="C6:F6"/>
    <mergeCell ref="F10:F12"/>
    <mergeCell ref="A1:P1"/>
    <mergeCell ref="A2:B2"/>
    <mergeCell ref="C2:F2"/>
    <mergeCell ref="G2:P2"/>
    <mergeCell ref="A3:B3"/>
    <mergeCell ref="C3:F3"/>
    <mergeCell ref="G3:P5"/>
    <mergeCell ref="A4:B4"/>
    <mergeCell ref="C4:F4"/>
    <mergeCell ref="A5:B5"/>
    <mergeCell ref="C5:F5"/>
    <mergeCell ref="A7:P7"/>
  </mergeCells>
  <printOptions horizontalCentered="1"/>
  <pageMargins left="0.24" right="0.16" top="0.19685039370078741" bottom="0.27559055118110237" header="0.15748031496062992" footer="0.23622047244094488"/>
  <pageSetup paperSize="9" scale="5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I22" sqref="I22"/>
    </sheetView>
  </sheetViews>
  <sheetFormatPr defaultColWidth="9.140625" defaultRowHeight="15" x14ac:dyDescent="0.25"/>
  <cols>
    <col min="1" max="1" width="23.42578125" style="63" customWidth="1"/>
    <col min="2" max="3" width="9" style="63" customWidth="1"/>
    <col min="4" max="4" width="8.85546875" style="63" customWidth="1"/>
    <col min="5" max="5" width="7.7109375" style="63" customWidth="1"/>
    <col min="6" max="6" width="9.42578125" style="63" customWidth="1"/>
    <col min="7" max="7" width="9.85546875" style="63" customWidth="1"/>
    <col min="8" max="8" width="13.140625" style="63" customWidth="1"/>
    <col min="9" max="9" width="10.85546875" style="63" customWidth="1"/>
    <col min="10" max="10" width="9.28515625" style="63" customWidth="1"/>
    <col min="11" max="12" width="9.85546875" style="63" customWidth="1"/>
    <col min="13" max="13" width="6.28515625" style="63" customWidth="1"/>
    <col min="14" max="14" width="9.85546875" style="63" customWidth="1"/>
    <col min="15" max="15" width="9.85546875" style="64" customWidth="1"/>
    <col min="16" max="16" width="10.5703125" style="63" customWidth="1"/>
    <col min="17" max="17" width="9.7109375" style="63" customWidth="1"/>
    <col min="18" max="18" width="12.28515625" style="63" customWidth="1"/>
    <col min="19" max="16384" width="9.140625" style="63"/>
  </cols>
  <sheetData>
    <row r="1" spans="1:20" s="53" customFormat="1" ht="84.75" customHeight="1" x14ac:dyDescent="0.25">
      <c r="A1" s="207" t="s">
        <v>137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20" s="54" customFormat="1" ht="21" customHeight="1" x14ac:dyDescent="0.25">
      <c r="A2" s="210" t="s">
        <v>66</v>
      </c>
      <c r="B2" s="211"/>
      <c r="C2" s="199" t="s">
        <v>110</v>
      </c>
      <c r="D2" s="199"/>
      <c r="E2" s="199"/>
      <c r="F2" s="199"/>
      <c r="G2" s="199"/>
      <c r="H2" s="199"/>
      <c r="I2" s="212" t="s">
        <v>6</v>
      </c>
      <c r="J2" s="213"/>
      <c r="K2" s="213"/>
      <c r="L2" s="213"/>
      <c r="M2" s="213"/>
      <c r="N2" s="213"/>
      <c r="O2" s="213"/>
      <c r="P2" s="213"/>
      <c r="Q2" s="213"/>
      <c r="R2" s="213"/>
      <c r="S2" s="214"/>
    </row>
    <row r="3" spans="1:20" s="54" customFormat="1" ht="15.75" customHeight="1" x14ac:dyDescent="0.25">
      <c r="A3" s="215" t="s">
        <v>0</v>
      </c>
      <c r="B3" s="216"/>
      <c r="C3" s="216">
        <f>+B21</f>
        <v>1963</v>
      </c>
      <c r="D3" s="216"/>
      <c r="E3" s="216"/>
      <c r="F3" s="216"/>
      <c r="G3" s="216"/>
      <c r="H3" s="216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8"/>
      <c r="T3" s="55"/>
    </row>
    <row r="4" spans="1:20" s="54" customFormat="1" ht="15.75" customHeight="1" x14ac:dyDescent="0.25">
      <c r="A4" s="215" t="s">
        <v>68</v>
      </c>
      <c r="B4" s="216"/>
      <c r="C4" s="219">
        <f>+C21</f>
        <v>3000</v>
      </c>
      <c r="D4" s="220"/>
      <c r="E4" s="220"/>
      <c r="F4" s="220"/>
      <c r="G4" s="220"/>
      <c r="H4" s="221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8"/>
      <c r="T4" s="55"/>
    </row>
    <row r="5" spans="1:20" s="54" customFormat="1" ht="15.75" customHeight="1" x14ac:dyDescent="0.25">
      <c r="A5" s="222" t="s">
        <v>111</v>
      </c>
      <c r="B5" s="221"/>
      <c r="C5" s="219">
        <f>+D12+D15+D21+D22</f>
        <v>0</v>
      </c>
      <c r="D5" s="220"/>
      <c r="E5" s="220"/>
      <c r="F5" s="220"/>
      <c r="G5" s="220"/>
      <c r="H5" s="221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8"/>
      <c r="T5" s="55"/>
    </row>
    <row r="6" spans="1:20" s="54" customFormat="1" ht="15.75" customHeight="1" x14ac:dyDescent="0.25">
      <c r="A6" s="222" t="s">
        <v>112</v>
      </c>
      <c r="B6" s="221"/>
      <c r="C6" s="219">
        <f>+C3+C4+C5</f>
        <v>4963</v>
      </c>
      <c r="D6" s="220"/>
      <c r="E6" s="220"/>
      <c r="F6" s="220"/>
      <c r="G6" s="220"/>
      <c r="H6" s="221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8"/>
      <c r="T6" s="55"/>
    </row>
    <row r="7" spans="1:20" s="54" customFormat="1" ht="15.75" customHeight="1" x14ac:dyDescent="0.25">
      <c r="A7" s="215" t="s">
        <v>69</v>
      </c>
      <c r="B7" s="216"/>
      <c r="C7" s="216">
        <f>+G23</f>
        <v>1619</v>
      </c>
      <c r="D7" s="216"/>
      <c r="E7" s="216"/>
      <c r="F7" s="216"/>
      <c r="G7" s="216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8"/>
      <c r="T7" s="55"/>
    </row>
    <row r="8" spans="1:20" s="54" customFormat="1" ht="18.75" x14ac:dyDescent="0.25">
      <c r="A8" s="198" t="s">
        <v>70</v>
      </c>
      <c r="B8" s="199"/>
      <c r="C8" s="200">
        <f>+C6-C7</f>
        <v>3344</v>
      </c>
      <c r="D8" s="200"/>
      <c r="E8" s="200"/>
      <c r="F8" s="200"/>
      <c r="G8" s="200"/>
      <c r="H8" s="200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75"/>
      <c r="T8" s="55"/>
    </row>
    <row r="9" spans="1:20" s="56" customFormat="1" ht="6.75" customHeight="1" x14ac:dyDescent="0.25">
      <c r="A9" s="194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6"/>
      <c r="S9" s="76"/>
      <c r="T9" s="57"/>
    </row>
    <row r="10" spans="1:20" s="54" customFormat="1" x14ac:dyDescent="0.25">
      <c r="A10" s="176" t="s">
        <v>71</v>
      </c>
      <c r="B10" s="197" t="s">
        <v>72</v>
      </c>
      <c r="C10" s="197"/>
      <c r="D10" s="197"/>
      <c r="E10" s="197"/>
      <c r="F10" s="197"/>
      <c r="G10" s="197"/>
      <c r="H10" s="197"/>
      <c r="I10" s="197"/>
      <c r="J10" s="197" t="s">
        <v>73</v>
      </c>
      <c r="K10" s="197"/>
      <c r="L10" s="197"/>
      <c r="M10" s="197"/>
      <c r="N10" s="197"/>
      <c r="O10" s="197"/>
      <c r="P10" s="197"/>
      <c r="Q10" s="197"/>
      <c r="R10" s="177" t="s">
        <v>113</v>
      </c>
      <c r="S10" s="75"/>
      <c r="T10" s="55"/>
    </row>
    <row r="11" spans="1:20" s="55" customFormat="1" ht="75" x14ac:dyDescent="0.25">
      <c r="A11" s="176"/>
      <c r="B11" s="91" t="s">
        <v>0</v>
      </c>
      <c r="C11" s="91" t="s">
        <v>133</v>
      </c>
      <c r="D11" s="91" t="s">
        <v>111</v>
      </c>
      <c r="E11" s="91" t="s">
        <v>112</v>
      </c>
      <c r="F11" s="91" t="s">
        <v>75</v>
      </c>
      <c r="G11" s="91" t="s">
        <v>76</v>
      </c>
      <c r="H11" s="91" t="s">
        <v>114</v>
      </c>
      <c r="I11" s="91" t="s">
        <v>115</v>
      </c>
      <c r="J11" s="91" t="s">
        <v>79</v>
      </c>
      <c r="K11" s="91" t="s">
        <v>80</v>
      </c>
      <c r="L11" s="91" t="s">
        <v>116</v>
      </c>
      <c r="M11" s="91" t="s">
        <v>82</v>
      </c>
      <c r="N11" s="91" t="s">
        <v>83</v>
      </c>
      <c r="O11" s="91" t="s">
        <v>84</v>
      </c>
      <c r="P11" s="91" t="s">
        <v>117</v>
      </c>
      <c r="Q11" s="91" t="s">
        <v>118</v>
      </c>
      <c r="R11" s="177"/>
      <c r="S11" s="77" t="s">
        <v>6</v>
      </c>
    </row>
    <row r="12" spans="1:20" s="54" customFormat="1" ht="21.75" customHeight="1" x14ac:dyDescent="0.25">
      <c r="A12" s="201" t="s">
        <v>134</v>
      </c>
      <c r="B12" s="184">
        <v>0</v>
      </c>
      <c r="C12" s="184">
        <v>0</v>
      </c>
      <c r="D12" s="184">
        <v>0</v>
      </c>
      <c r="E12" s="184">
        <f>D12+C12+B12</f>
        <v>0</v>
      </c>
      <c r="F12" s="184">
        <v>0</v>
      </c>
      <c r="G12" s="184">
        <v>0</v>
      </c>
      <c r="H12" s="187">
        <f>F12+G12</f>
        <v>0</v>
      </c>
      <c r="I12" s="187">
        <f>E12-F12-G12</f>
        <v>0</v>
      </c>
      <c r="J12" s="184">
        <v>0</v>
      </c>
      <c r="K12" s="184">
        <v>0</v>
      </c>
      <c r="L12" s="190">
        <f>+K12-I12</f>
        <v>0</v>
      </c>
      <c r="M12" s="62" t="s">
        <v>87</v>
      </c>
      <c r="N12" s="88">
        <v>0</v>
      </c>
      <c r="O12" s="88">
        <v>0</v>
      </c>
      <c r="P12" s="90">
        <f>O12-N12</f>
        <v>0</v>
      </c>
      <c r="Q12" s="204">
        <f>P12+P13+P14</f>
        <v>0</v>
      </c>
      <c r="R12" s="187">
        <f>H12-Q12</f>
        <v>0</v>
      </c>
      <c r="S12" s="180"/>
      <c r="T12" s="55"/>
    </row>
    <row r="13" spans="1:20" s="54" customFormat="1" ht="21.75" customHeight="1" x14ac:dyDescent="0.25">
      <c r="A13" s="202"/>
      <c r="B13" s="186"/>
      <c r="C13" s="186"/>
      <c r="D13" s="186"/>
      <c r="E13" s="186"/>
      <c r="F13" s="186"/>
      <c r="G13" s="186"/>
      <c r="H13" s="188"/>
      <c r="I13" s="188"/>
      <c r="J13" s="186"/>
      <c r="K13" s="186"/>
      <c r="L13" s="191"/>
      <c r="M13" s="62" t="s">
        <v>119</v>
      </c>
      <c r="N13" s="88">
        <v>0</v>
      </c>
      <c r="O13" s="88">
        <v>0</v>
      </c>
      <c r="P13" s="90">
        <f>O13-N13</f>
        <v>0</v>
      </c>
      <c r="Q13" s="205"/>
      <c r="R13" s="188"/>
      <c r="S13" s="181"/>
      <c r="T13" s="55"/>
    </row>
    <row r="14" spans="1:20" s="54" customFormat="1" ht="21.75" customHeight="1" x14ac:dyDescent="0.25">
      <c r="A14" s="203"/>
      <c r="B14" s="185"/>
      <c r="C14" s="185"/>
      <c r="D14" s="185"/>
      <c r="E14" s="185"/>
      <c r="F14" s="185"/>
      <c r="G14" s="185"/>
      <c r="H14" s="189"/>
      <c r="I14" s="189"/>
      <c r="J14" s="185"/>
      <c r="K14" s="185"/>
      <c r="L14" s="192"/>
      <c r="M14" s="62" t="s">
        <v>120</v>
      </c>
      <c r="N14" s="88">
        <v>0</v>
      </c>
      <c r="O14" s="88">
        <v>0</v>
      </c>
      <c r="P14" s="90">
        <f>O14-N14</f>
        <v>0</v>
      </c>
      <c r="Q14" s="206"/>
      <c r="R14" s="189"/>
      <c r="S14" s="182"/>
      <c r="T14" s="55"/>
    </row>
    <row r="15" spans="1:20" s="54" customFormat="1" ht="24.95" customHeight="1" x14ac:dyDescent="0.25">
      <c r="A15" s="183" t="s">
        <v>134</v>
      </c>
      <c r="B15" s="173">
        <v>0</v>
      </c>
      <c r="C15" s="173">
        <v>0</v>
      </c>
      <c r="D15" s="184">
        <v>0</v>
      </c>
      <c r="E15" s="184">
        <f>+B15+C15</f>
        <v>0</v>
      </c>
      <c r="F15" s="173">
        <v>0</v>
      </c>
      <c r="G15" s="173">
        <v>0</v>
      </c>
      <c r="H15" s="172">
        <f>+F15+G15</f>
        <v>0</v>
      </c>
      <c r="I15" s="172">
        <f>E15-F15-G15</f>
        <v>0</v>
      </c>
      <c r="J15" s="173">
        <v>0</v>
      </c>
      <c r="K15" s="173">
        <v>0</v>
      </c>
      <c r="L15" s="174">
        <f>+K15-I15</f>
        <v>0</v>
      </c>
      <c r="M15" s="62" t="s">
        <v>88</v>
      </c>
      <c r="N15" s="88">
        <v>0</v>
      </c>
      <c r="O15" s="88">
        <v>0</v>
      </c>
      <c r="P15" s="90">
        <f>O15-N15</f>
        <v>0</v>
      </c>
      <c r="Q15" s="175">
        <f>P15+P16</f>
        <v>0</v>
      </c>
      <c r="R15" s="172">
        <f>H15-Q15</f>
        <v>0</v>
      </c>
      <c r="S15" s="193"/>
      <c r="T15" s="55"/>
    </row>
    <row r="16" spans="1:20" s="54" customFormat="1" ht="24.95" customHeight="1" x14ac:dyDescent="0.25">
      <c r="A16" s="183"/>
      <c r="B16" s="173"/>
      <c r="C16" s="173"/>
      <c r="D16" s="185"/>
      <c r="E16" s="185"/>
      <c r="F16" s="173"/>
      <c r="G16" s="173"/>
      <c r="H16" s="172"/>
      <c r="I16" s="172"/>
      <c r="J16" s="173"/>
      <c r="K16" s="173"/>
      <c r="L16" s="174"/>
      <c r="M16" s="62"/>
      <c r="N16" s="88">
        <v>0</v>
      </c>
      <c r="O16" s="88">
        <v>0</v>
      </c>
      <c r="P16" s="90">
        <f>+O16-N16</f>
        <v>0</v>
      </c>
      <c r="Q16" s="175"/>
      <c r="R16" s="172"/>
      <c r="S16" s="193"/>
      <c r="T16" s="55"/>
    </row>
    <row r="17" spans="1:19" s="54" customFormat="1" ht="24.75" customHeight="1" x14ac:dyDescent="0.25">
      <c r="A17" s="78" t="s">
        <v>89</v>
      </c>
      <c r="B17" s="92">
        <f>SUM(B12:B16)</f>
        <v>0</v>
      </c>
      <c r="C17" s="92">
        <f>SUM(C12:C16)</f>
        <v>0</v>
      </c>
      <c r="D17" s="92">
        <f>SUM(D12:D16)</f>
        <v>0</v>
      </c>
      <c r="E17" s="92"/>
      <c r="F17" s="92">
        <f>SUM(F12:F16)</f>
        <v>0</v>
      </c>
      <c r="G17" s="92">
        <f>+G15+G12</f>
        <v>0</v>
      </c>
      <c r="H17" s="92">
        <f>SUM(H12:H16)</f>
        <v>0</v>
      </c>
      <c r="I17" s="92">
        <f>SUM(I12:I16)</f>
        <v>0</v>
      </c>
      <c r="J17" s="92"/>
      <c r="K17" s="92">
        <f>SUM(K12:K16)</f>
        <v>0</v>
      </c>
      <c r="L17" s="92">
        <f>SUM(L12:L16)</f>
        <v>0</v>
      </c>
      <c r="M17" s="92"/>
      <c r="N17" s="92"/>
      <c r="O17" s="92" t="s">
        <v>66</v>
      </c>
      <c r="P17" s="92">
        <f>SUM(P12:P16)</f>
        <v>0</v>
      </c>
      <c r="Q17" s="92">
        <f>SUM(Q12:Q16)</f>
        <v>0</v>
      </c>
      <c r="R17" s="92">
        <f>SUM(R12:R16)</f>
        <v>0</v>
      </c>
      <c r="S17" s="79"/>
    </row>
    <row r="18" spans="1:19" s="54" customFormat="1" ht="7.5" customHeight="1" x14ac:dyDescent="0.25">
      <c r="A18" s="80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7"/>
      <c r="N18" s="67"/>
      <c r="O18" s="67"/>
      <c r="P18" s="67"/>
      <c r="Q18" s="65"/>
      <c r="R18" s="65"/>
      <c r="S18" s="75"/>
    </row>
    <row r="19" spans="1:19" s="54" customFormat="1" ht="23.25" customHeight="1" x14ac:dyDescent="0.25">
      <c r="A19" s="176" t="s">
        <v>90</v>
      </c>
      <c r="B19" s="177" t="s">
        <v>91</v>
      </c>
      <c r="C19" s="177"/>
      <c r="D19" s="177"/>
      <c r="E19" s="177"/>
      <c r="F19" s="177"/>
      <c r="G19" s="177"/>
      <c r="H19" s="177"/>
      <c r="I19" s="177" t="s">
        <v>92</v>
      </c>
      <c r="J19" s="177"/>
      <c r="K19" s="177"/>
      <c r="L19" s="178" t="s">
        <v>121</v>
      </c>
      <c r="M19" s="177" t="s">
        <v>6</v>
      </c>
      <c r="N19" s="177"/>
      <c r="O19" s="170"/>
      <c r="P19" s="171"/>
      <c r="Q19" s="171"/>
      <c r="R19" s="171"/>
      <c r="S19" s="75"/>
    </row>
    <row r="20" spans="1:19" s="54" customFormat="1" ht="60" x14ac:dyDescent="0.25">
      <c r="A20" s="176"/>
      <c r="B20" s="91" t="s">
        <v>0</v>
      </c>
      <c r="C20" s="91" t="s">
        <v>94</v>
      </c>
      <c r="D20" s="58" t="s">
        <v>111</v>
      </c>
      <c r="E20" s="91" t="s">
        <v>122</v>
      </c>
      <c r="F20" s="58" t="s">
        <v>123</v>
      </c>
      <c r="G20" s="91" t="s">
        <v>96</v>
      </c>
      <c r="H20" s="91" t="s">
        <v>124</v>
      </c>
      <c r="I20" s="91" t="s">
        <v>98</v>
      </c>
      <c r="J20" s="91" t="s">
        <v>99</v>
      </c>
      <c r="K20" s="91" t="s">
        <v>125</v>
      </c>
      <c r="L20" s="179"/>
      <c r="M20" s="177"/>
      <c r="N20" s="177"/>
      <c r="O20" s="170"/>
      <c r="P20" s="171"/>
      <c r="Q20" s="171"/>
      <c r="R20" s="171"/>
      <c r="S20" s="75"/>
    </row>
    <row r="21" spans="1:19" s="54" customFormat="1" ht="36" customHeight="1" x14ac:dyDescent="0.25">
      <c r="A21" s="81"/>
      <c r="B21" s="59">
        <v>1963</v>
      </c>
      <c r="C21" s="59">
        <v>3000</v>
      </c>
      <c r="D21" s="59">
        <v>0</v>
      </c>
      <c r="E21" s="59">
        <v>0</v>
      </c>
      <c r="F21" s="59">
        <f>+E21+D21+C21+B21</f>
        <v>4963</v>
      </c>
      <c r="G21" s="59">
        <v>1619</v>
      </c>
      <c r="H21" s="89">
        <f>F21-G21</f>
        <v>3344</v>
      </c>
      <c r="I21" s="59">
        <v>325877</v>
      </c>
      <c r="J21" s="59">
        <v>327498</v>
      </c>
      <c r="K21" s="89">
        <f>J21-I21</f>
        <v>1621</v>
      </c>
      <c r="L21" s="89">
        <f>+G21-K21</f>
        <v>-2</v>
      </c>
      <c r="M21" s="152"/>
      <c r="N21" s="152"/>
      <c r="O21" s="157"/>
      <c r="P21" s="158"/>
      <c r="Q21" s="158"/>
      <c r="R21" s="158"/>
      <c r="S21" s="75"/>
    </row>
    <row r="22" spans="1:19" s="54" customFormat="1" ht="36" customHeight="1" x14ac:dyDescent="0.25">
      <c r="A22" s="81" t="s">
        <v>134</v>
      </c>
      <c r="B22" s="59">
        <v>0</v>
      </c>
      <c r="C22" s="59">
        <v>0</v>
      </c>
      <c r="D22" s="59">
        <v>0</v>
      </c>
      <c r="E22" s="59">
        <v>0</v>
      </c>
      <c r="F22" s="59">
        <f>+B22+C22+D22+E22</f>
        <v>0</v>
      </c>
      <c r="G22" s="59">
        <v>0</v>
      </c>
      <c r="H22" s="89">
        <f>F22-G22</f>
        <v>0</v>
      </c>
      <c r="I22" s="59">
        <v>0</v>
      </c>
      <c r="J22" s="59">
        <v>0</v>
      </c>
      <c r="K22" s="89">
        <f>J22-I22</f>
        <v>0</v>
      </c>
      <c r="L22" s="89">
        <f>+G22-K22</f>
        <v>0</v>
      </c>
      <c r="M22" s="152"/>
      <c r="N22" s="152"/>
      <c r="O22" s="153"/>
      <c r="P22" s="154"/>
      <c r="Q22" s="154"/>
      <c r="R22" s="154"/>
      <c r="S22" s="75"/>
    </row>
    <row r="23" spans="1:19" s="54" customFormat="1" ht="24.75" customHeight="1" x14ac:dyDescent="0.25">
      <c r="A23" s="78" t="s">
        <v>89</v>
      </c>
      <c r="B23" s="92">
        <f t="shared" ref="B23:H23" si="0">SUM(B21:B22)</f>
        <v>1963</v>
      </c>
      <c r="C23" s="92">
        <f t="shared" si="0"/>
        <v>3000</v>
      </c>
      <c r="D23" s="92">
        <f t="shared" si="0"/>
        <v>0</v>
      </c>
      <c r="E23" s="92">
        <f t="shared" si="0"/>
        <v>0</v>
      </c>
      <c r="F23" s="92">
        <f t="shared" si="0"/>
        <v>4963</v>
      </c>
      <c r="G23" s="92">
        <f>SUM(G21:G22)</f>
        <v>1619</v>
      </c>
      <c r="H23" s="92">
        <f t="shared" si="0"/>
        <v>3344</v>
      </c>
      <c r="I23" s="92"/>
      <c r="J23" s="92"/>
      <c r="K23" s="92">
        <f>SUM(K21:K22)</f>
        <v>1621</v>
      </c>
      <c r="L23" s="92">
        <f>SUM(L21:L22)</f>
        <v>-2</v>
      </c>
      <c r="M23" s="155"/>
      <c r="N23" s="156"/>
      <c r="O23" s="154"/>
      <c r="P23" s="154"/>
      <c r="Q23" s="154"/>
      <c r="R23" s="154"/>
      <c r="S23" s="75"/>
    </row>
    <row r="24" spans="1:19" s="54" customFormat="1" ht="6" customHeight="1" x14ac:dyDescent="0.25">
      <c r="A24" s="80"/>
      <c r="B24" s="68"/>
      <c r="C24" s="68"/>
      <c r="D24" s="68"/>
      <c r="E24" s="68"/>
      <c r="F24" s="68"/>
      <c r="G24" s="87"/>
      <c r="H24" s="87"/>
      <c r="I24" s="87"/>
      <c r="J24" s="87"/>
      <c r="K24" s="87"/>
      <c r="L24" s="87"/>
      <c r="M24" s="69"/>
      <c r="N24" s="87"/>
      <c r="O24" s="154"/>
      <c r="P24" s="154"/>
      <c r="Q24" s="154"/>
      <c r="R24" s="154"/>
      <c r="S24" s="75"/>
    </row>
    <row r="25" spans="1:19" s="54" customFormat="1" ht="45" customHeight="1" x14ac:dyDescent="0.25">
      <c r="A25" s="159" t="s">
        <v>126</v>
      </c>
      <c r="B25" s="91" t="s">
        <v>102</v>
      </c>
      <c r="C25" s="91" t="s">
        <v>136</v>
      </c>
      <c r="D25" s="91" t="s">
        <v>96</v>
      </c>
      <c r="E25" s="91" t="s">
        <v>127</v>
      </c>
      <c r="F25" s="93"/>
      <c r="G25" s="69"/>
      <c r="H25" s="161" t="s">
        <v>128</v>
      </c>
      <c r="I25" s="162"/>
      <c r="J25" s="91" t="s">
        <v>102</v>
      </c>
      <c r="K25" s="91" t="s">
        <v>94</v>
      </c>
      <c r="L25" s="91" t="s">
        <v>96</v>
      </c>
      <c r="M25" s="165" t="s">
        <v>127</v>
      </c>
      <c r="N25" s="166"/>
      <c r="O25" s="167"/>
      <c r="P25" s="167"/>
      <c r="Q25" s="167"/>
      <c r="R25" s="167"/>
      <c r="S25" s="75"/>
    </row>
    <row r="26" spans="1:19" s="54" customFormat="1" ht="27.75" customHeight="1" x14ac:dyDescent="0.25">
      <c r="A26" s="160"/>
      <c r="B26" s="60">
        <v>0</v>
      </c>
      <c r="C26" s="60">
        <v>0</v>
      </c>
      <c r="D26" s="60">
        <v>0</v>
      </c>
      <c r="E26" s="91">
        <f>+B26+C26-D26</f>
        <v>0</v>
      </c>
      <c r="F26" s="93"/>
      <c r="G26" s="70"/>
      <c r="H26" s="163"/>
      <c r="I26" s="164"/>
      <c r="J26" s="60">
        <v>0</v>
      </c>
      <c r="K26" s="60">
        <v>0</v>
      </c>
      <c r="L26" s="60">
        <v>0</v>
      </c>
      <c r="M26" s="168">
        <f>((J26+K26)-L26)</f>
        <v>0</v>
      </c>
      <c r="N26" s="169"/>
      <c r="O26" s="167"/>
      <c r="P26" s="167"/>
      <c r="Q26" s="167"/>
      <c r="R26" s="167"/>
      <c r="S26" s="75"/>
    </row>
    <row r="27" spans="1:19" s="54" customFormat="1" x14ac:dyDescent="0.25">
      <c r="A27" s="82"/>
      <c r="B27" s="65"/>
      <c r="C27" s="65"/>
      <c r="D27" s="65"/>
      <c r="E27" s="65"/>
      <c r="F27" s="65"/>
      <c r="G27" s="65"/>
      <c r="H27" s="65"/>
      <c r="I27" s="65"/>
      <c r="J27" s="65"/>
      <c r="K27" s="65" t="s">
        <v>66</v>
      </c>
      <c r="L27" s="65" t="s">
        <v>66</v>
      </c>
      <c r="M27" s="65"/>
      <c r="N27" s="65"/>
      <c r="O27" s="71"/>
      <c r="P27" s="65"/>
      <c r="Q27" s="65"/>
      <c r="R27" s="65"/>
      <c r="S27" s="75"/>
    </row>
    <row r="28" spans="1:19" s="61" customFormat="1" ht="14.25" x14ac:dyDescent="0.25">
      <c r="A28" s="83" t="s">
        <v>129</v>
      </c>
      <c r="B28" s="72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4"/>
      <c r="P28" s="150" t="s">
        <v>130</v>
      </c>
      <c r="Q28" s="150"/>
      <c r="R28" s="150"/>
      <c r="S28" s="84"/>
    </row>
    <row r="29" spans="1:19" s="61" customFormat="1" ht="14.25" x14ac:dyDescent="0.25">
      <c r="A29" s="83" t="s">
        <v>131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4"/>
      <c r="P29" s="86"/>
      <c r="Q29" s="86" t="s">
        <v>132</v>
      </c>
      <c r="R29" s="86"/>
      <c r="S29" s="84"/>
    </row>
    <row r="30" spans="1:19" s="61" customFormat="1" thickBot="1" x14ac:dyDescent="0.25">
      <c r="A30" s="94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151" t="s">
        <v>135</v>
      </c>
      <c r="Q30" s="151"/>
      <c r="R30" s="151"/>
      <c r="S30" s="97"/>
    </row>
  </sheetData>
  <mergeCells count="72">
    <mergeCell ref="A1:S1"/>
    <mergeCell ref="A2:B2"/>
    <mergeCell ref="C2:H2"/>
    <mergeCell ref="I2:S2"/>
    <mergeCell ref="A3:B3"/>
    <mergeCell ref="C3:H3"/>
    <mergeCell ref="I3:S7"/>
    <mergeCell ref="A4:B4"/>
    <mergeCell ref="C4:H4"/>
    <mergeCell ref="A5:B5"/>
    <mergeCell ref="C5:H5"/>
    <mergeCell ref="A6:B6"/>
    <mergeCell ref="C6:H6"/>
    <mergeCell ref="A7:B7"/>
    <mergeCell ref="C7:H7"/>
    <mergeCell ref="F12:F14"/>
    <mergeCell ref="I8:R8"/>
    <mergeCell ref="A9:R9"/>
    <mergeCell ref="A10:A11"/>
    <mergeCell ref="B10:I10"/>
    <mergeCell ref="J10:Q10"/>
    <mergeCell ref="R10:R11"/>
    <mergeCell ref="A8:B8"/>
    <mergeCell ref="C8:H8"/>
    <mergeCell ref="A12:A14"/>
    <mergeCell ref="B12:B14"/>
    <mergeCell ref="C12:C14"/>
    <mergeCell ref="D12:D14"/>
    <mergeCell ref="E12:E14"/>
    <mergeCell ref="Q12:Q14"/>
    <mergeCell ref="R12:R14"/>
    <mergeCell ref="S12:S14"/>
    <mergeCell ref="A15:A16"/>
    <mergeCell ref="B15:B16"/>
    <mergeCell ref="C15:C16"/>
    <mergeCell ref="D15:D16"/>
    <mergeCell ref="E15:E16"/>
    <mergeCell ref="F15:F16"/>
    <mergeCell ref="G15:G16"/>
    <mergeCell ref="G12:G14"/>
    <mergeCell ref="H12:H14"/>
    <mergeCell ref="I12:I14"/>
    <mergeCell ref="J12:J14"/>
    <mergeCell ref="K12:K14"/>
    <mergeCell ref="L12:L14"/>
    <mergeCell ref="R15:R16"/>
    <mergeCell ref="S15:S16"/>
    <mergeCell ref="A19:A20"/>
    <mergeCell ref="B19:H19"/>
    <mergeCell ref="I19:K19"/>
    <mergeCell ref="L19:L20"/>
    <mergeCell ref="M19:N20"/>
    <mergeCell ref="O19:R20"/>
    <mergeCell ref="H15:H16"/>
    <mergeCell ref="I15:I16"/>
    <mergeCell ref="J15:J16"/>
    <mergeCell ref="K15:K16"/>
    <mergeCell ref="L15:L16"/>
    <mergeCell ref="Q15:Q16"/>
    <mergeCell ref="A25:A26"/>
    <mergeCell ref="H25:I26"/>
    <mergeCell ref="M25:N25"/>
    <mergeCell ref="O25:R26"/>
    <mergeCell ref="M26:N26"/>
    <mergeCell ref="P28:R28"/>
    <mergeCell ref="P30:R30"/>
    <mergeCell ref="M21:N21"/>
    <mergeCell ref="M22:N22"/>
    <mergeCell ref="O22:R22"/>
    <mergeCell ref="M23:N23"/>
    <mergeCell ref="O23:R24"/>
    <mergeCell ref="O21:R21"/>
  </mergeCells>
  <pageMargins left="0.70866141732283472" right="0.70866141732283472" top="0.63" bottom="0.74803149606299213" header="0.31496062992125984" footer="0.31496062992125984"/>
  <pageSetup paperSize="9" scale="65" orientation="landscape" r:id="rId1"/>
  <ignoredErrors>
    <ignoredError sqref="F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Distribution</vt:lpstr>
      <vt:lpstr>DDR  Format</vt:lpstr>
      <vt:lpstr>DDR FORMET</vt:lpstr>
      <vt:lpstr>'DDR  Format'!Print_Area</vt:lpstr>
      <vt:lpstr>'DDR FORMET'!Print_Area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Dileep Kumar</cp:lastModifiedBy>
  <cp:lastPrinted>2022-11-10T07:01:58Z</cp:lastPrinted>
  <dcterms:created xsi:type="dcterms:W3CDTF">2020-10-31T01:46:09Z</dcterms:created>
  <dcterms:modified xsi:type="dcterms:W3CDTF">2022-11-14T05:14:01Z</dcterms:modified>
</cp:coreProperties>
</file>