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jayaram1987/Downloads/"/>
    </mc:Choice>
  </mc:AlternateContent>
  <xr:revisionPtr revIDLastSave="0" documentId="13_ncr:1_{B425C7AF-C57D-484A-9648-963AD2F1A810}" xr6:coauthVersionLast="47" xr6:coauthVersionMax="47" xr10:uidLastSave="{00000000-0000-0000-0000-000000000000}"/>
  <bookViews>
    <workbookView xWindow="31720" yWindow="720" windowWidth="29400" windowHeight="16680" activeTab="2" xr2:uid="{00000000-000D-0000-FFFF-FFFF00000000}"/>
  </bookViews>
  <sheets>
    <sheet name="Crowdfunding" sheetId="1" r:id="rId1"/>
    <sheet name="Parent category vs Outcomes" sheetId="4" r:id="rId2"/>
    <sheet name="country,parent category pivot" sheetId="7" r:id="rId3"/>
    <sheet name="Crowdfunding Goal analysis" sheetId="12" r:id="rId4"/>
    <sheet name="Month vs outcomes" sheetId="11" r:id="rId5"/>
    <sheet name="Statistics" sheetId="14" r:id="rId6"/>
  </sheets>
  <definedNames>
    <definedName name="_xlnm._FilterDatabase" localSheetId="0" hidden="1">Crowdfunding!$A$1:$T$1001</definedName>
    <definedName name="failed">Statistics!$H$2:$H$365</definedName>
    <definedName name="successful">Statistics!$B$2:$B$566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4" l="1"/>
  <c r="K10" i="14"/>
  <c r="K9" i="14"/>
  <c r="K8" i="14"/>
  <c r="K6" i="14" a="1"/>
  <c r="K6" i="14" s="1"/>
  <c r="K5" i="14"/>
  <c r="K4" i="14"/>
  <c r="E11" i="14"/>
  <c r="E10" i="14"/>
  <c r="E9" i="14"/>
  <c r="E8" i="14"/>
  <c r="E6" i="14" a="1"/>
  <c r="E6" i="14" s="1"/>
  <c r="E5" i="14"/>
  <c r="E4" i="14"/>
  <c r="D13" i="12" l="1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B12" i="12"/>
  <c r="B11" i="12"/>
  <c r="B10" i="12"/>
  <c r="B9" i="12"/>
  <c r="B8" i="12"/>
  <c r="B7" i="12"/>
  <c r="B6" i="12"/>
  <c r="B5" i="12"/>
  <c r="B4" i="12"/>
  <c r="B3" i="12"/>
  <c r="B13" i="12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12" l="1"/>
  <c r="H8" i="12" s="1"/>
  <c r="E9" i="12"/>
  <c r="H9" i="12" s="1"/>
  <c r="E6" i="12"/>
  <c r="F6" i="12" s="1"/>
  <c r="E13" i="12"/>
  <c r="H13" i="12" s="1"/>
  <c r="E5" i="12"/>
  <c r="H5" i="12" s="1"/>
  <c r="E12" i="12"/>
  <c r="H12" i="12" s="1"/>
  <c r="E11" i="12"/>
  <c r="H11" i="12" s="1"/>
  <c r="E7" i="12"/>
  <c r="H7" i="12" s="1"/>
  <c r="E4" i="12"/>
  <c r="F4" i="12" s="1"/>
  <c r="E10" i="12"/>
  <c r="H10" i="12" s="1"/>
  <c r="G8" i="12"/>
  <c r="H6" i="12"/>
  <c r="F8" i="12"/>
  <c r="F12" i="12"/>
  <c r="F5" i="12"/>
  <c r="F9" i="12"/>
  <c r="G9" i="12"/>
  <c r="G13" i="12"/>
  <c r="E2" i="12"/>
  <c r="G2" i="12" s="1"/>
  <c r="G11" i="12" l="1"/>
  <c r="G5" i="12"/>
  <c r="F13" i="12"/>
  <c r="G6" i="12"/>
  <c r="F7" i="12"/>
  <c r="H4" i="12"/>
  <c r="G7" i="12"/>
  <c r="G12" i="12"/>
  <c r="F11" i="12"/>
  <c r="G4" i="12"/>
  <c r="G10" i="12"/>
  <c r="F10" i="12"/>
  <c r="H2" i="12"/>
  <c r="F2" i="12"/>
  <c r="E3" i="12"/>
  <c r="G3" i="12" s="1"/>
  <c r="H3" i="12" l="1"/>
  <c r="F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<sst xmlns="http://schemas.openxmlformats.org/spreadsheetml/2006/main" count="7068" uniqueCount="2114">
  <si>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</si>
  <si>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</si>
  <si>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</si>
  <si>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</si>
  <si>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</si>
  <si>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</si>
  <si>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</si>
  <si>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</si>
  <si>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</si>
  <si>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</si>
  <si>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</si>
  <si>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</si>
  <si>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</si>
  <si>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</si>
  <si>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</si>
  <si>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</si>
  <si>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</si>
  <si>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</si>
  <si>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</si>
  <si>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</si>
  <si>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</si>
  <si>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</si>
  <si>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</si>
  <si>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</si>
  <si>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</si>
  <si>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</si>
  <si>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</si>
  <si>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</si>
  <si>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</si>
  <si>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</si>
  <si>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</si>
  <si>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</si>
  <si>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</si>
  <si>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</si>
  <si>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</si>
  <si>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</si>
  <si>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</si>
  <si>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</si>
  <si>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</si>
  <si>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</si>
  <si>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</si>
  <si>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</si>
  <si>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</si>
  <si>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</si>
  <si>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</si>
  <si>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</si>
  <si>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</si>
  <si>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</si>
  <si>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</si>
  <si>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</si>
  <si>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</si>
  <si>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</si>
  <si>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</si>
  <si>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</si>
  <si>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</si>
  <si>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</si>
  <si>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</si>
  <si>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</si>
  <si>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</si>
  <si>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</si>
  <si>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</si>
  <si>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</si>
  <si>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</si>
  <si>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</si>
  <si>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</si>
  <si>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</si>
  <si>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</si>
  <si>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</si>
  <si>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</si>
  <si>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</si>
  <si>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</si>
  <si>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</si>
  <si>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</si>
  <si>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</si>
  <si>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</si>
  <si>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</si>
  <si>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</si>
  <si>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</si>
  <si>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</si>
  <si>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</si>
  <si>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</si>
  <si>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</si>
  <si>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</si>
  <si>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</si>
  <si>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</si>
  <si>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</si>
  <si>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</si>
  <si>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</si>
  <si>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</si>
  <si>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</si>
  <si>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</si>
  <si>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</si>
  <si>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</si>
  <si>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</si>
  <si>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</si>
  <si>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</si>
  <si>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</si>
  <si>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</si>
  <si>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</si>
  <si>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</si>
  <si>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</si>
  <si>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</si>
  <si>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</si>
  <si>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</si>
  <si>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</si>
  <si>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</si>
  <si>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</si>
  <si>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</si>
  <si>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</si>
  <si>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</si>
  <si>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</si>
  <si>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</si>
  <si>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</si>
  <si>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</si>
  <si>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</si>
  <si>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</si>
  <si>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</si>
  <si>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</si>
  <si>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</si>
  <si>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</si>
  <si>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</si>
  <si>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</si>
  <si>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</si>
  <si>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</si>
  <si>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</si>
  <si>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</si>
  <si>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</si>
  <si>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</si>
  <si>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</si>
  <si>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</si>
  <si>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</si>
  <si>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</si>
  <si>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</si>
  <si>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</si>
  <si>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</si>
  <si>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</si>
  <si>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</si>
  <si>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</si>
  <si>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</si>
  <si>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</si>
  <si>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</si>
  <si>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</si>
  <si>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</si>
  <si>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</si>
  <si>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</si>
  <si>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</si>
  <si>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</si>
  <si>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</si>
  <si>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</si>
  <si>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</si>
  <si>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</si>
  <si>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</si>
  <si>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</si>
  <si>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</si>
  <si>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</si>
  <si>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</si>
  <si>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</si>
  <si>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</si>
  <si>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</si>
  <si>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</si>
  <si>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</si>
  <si>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</si>
  <si>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</si>
  <si>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</si>
  <si>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</si>
  <si>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</si>
  <si>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</si>
  <si>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</si>
  <si>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</si>
  <si>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</si>
  <si>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</si>
  <si>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</si>
  <si>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</si>
  <si>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</si>
  <si>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</si>
  <si>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</si>
  <si>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</si>
  <si>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</si>
  <si>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</si>
  <si>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</si>
  <si>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</si>
  <si>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</si>
  <si>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</si>
  <si>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</si>
  <si>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</si>
  <si>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</si>
  <si>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</si>
  <si>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</si>
  <si>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</si>
  <si>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</si>
  <si>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</si>
  <si>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</si>
  <si>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</si>
  <si>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</si>
  <si>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</si>
  <si>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</si>
  <si>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</si>
  <si>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</si>
  <si>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</si>
  <si>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</si>
  <si>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</si>
  <si>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</si>
  <si>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</si>
  <si>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</si>
  <si>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</si>
  <si>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</si>
  <si>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</si>
  <si>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</si>
  <si>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</si>
  <si>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</si>
  <si>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</si>
  <si>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</si>
  <si>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</si>
  <si>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</si>
  <si>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</si>
  <si>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</si>
  <si>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</si>
  <si>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</si>
  <si>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</si>
  <si>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</si>
  <si>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</si>
  <si>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</si>
  <si>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</si>
  <si>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</si>
  <si>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</si>
  <si>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</si>
  <si>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</si>
  <si>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</si>
  <si>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</si>
  <si>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</si>
  <si>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</si>
  <si>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</si>
  <si>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</si>
  <si>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</si>
  <si>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</si>
  <si>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</si>
  <si>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</si>
  <si>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</si>
  <si>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</si>
  <si>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</si>
  <si>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</si>
  <si>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</si>
  <si>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</si>
  <si>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</si>
  <si>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</si>
  <si>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</si>
  <si>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</si>
  <si>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</si>
  <si>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</si>
  <si>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</si>
  <si>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</si>
  <si>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</si>
  <si>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</si>
  <si>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</si>
  <si>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</si>
  <si>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</si>
  <si>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</si>
  <si>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</si>
  <si>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</si>
  <si>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</si>
  <si>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</si>
  <si>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</si>
  <si>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</si>
  <si>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</si>
  <si>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</si>
  <si>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</si>
  <si>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</si>
  <si>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</si>
  <si>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</si>
  <si>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</si>
  <si>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</si>
  <si>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</si>
  <si>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</si>
  <si>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</si>
  <si>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</si>
  <si>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</si>
  <si>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</si>
  <si>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</si>
  <si>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</si>
  <si>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</si>
  <si>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</si>
  <si>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</si>
  <si>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</si>
  <si>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</si>
  <si>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</si>
  <si>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</si>
  <si>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</si>
  <si>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</si>
  <si>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</si>
  <si>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</si>
  <si>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</si>
  <si>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</si>
  <si>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</si>
  <si>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</si>
  <si>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</si>
  <si>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</si>
  <si>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</si>
  <si>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</si>
  <si>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</si>
  <si>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</si>
  <si>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</si>
  <si>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</si>
  <si>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</si>
  <si>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</si>
  <si>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</si>
  <si>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</si>
  <si>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</si>
  <si>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</si>
  <si>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</si>
  <si>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</si>
  <si>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</si>
  <si>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</si>
  <si>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</si>
  <si>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</si>
  <si>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</si>
  <si>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</si>
  <si>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</si>
  <si>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</si>
  <si>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</si>
  <si>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</si>
  <si>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</si>
  <si>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</si>
  <si>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</si>
  <si>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</si>
  <si>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</si>
  <si>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</si>
  <si>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</si>
  <si>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</si>
  <si>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</si>
  <si>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</si>
  <si>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</si>
  <si>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</si>
  <si>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</si>
  <si>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</si>
  <si>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</si>
  <si>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</si>
  <si>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</si>
  <si>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</si>
  <si>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</si>
  <si>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</si>
  <si>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</si>
  <si>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</si>
  <si>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</si>
  <si>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</si>
  <si>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</si>
  <si>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</si>
  <si>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</si>
  <si>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</si>
  <si>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</si>
  <si>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</si>
  <si>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</si>
  <si>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</si>
  <si>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</si>
  <si>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</si>
  <si>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</si>
  <si>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</si>
  <si>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</si>
  <si>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</si>
  <si>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</si>
  <si>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</si>
  <si>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</si>
  <si>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</si>
  <si>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</si>
  <si>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</si>
  <si>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</si>
  <si>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</si>
  <si>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</si>
  <si>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</si>
  <si>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</si>
  <si>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</si>
  <si>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</si>
  <si>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</si>
  <si>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</si>
  <si>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</si>
  <si>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</si>
  <si>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</si>
  <si>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</si>
  <si>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</si>
  <si>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</si>
  <si>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</si>
  <si>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</si>
  <si>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</si>
  <si>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</si>
  <si>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</si>
  <si>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</si>
  <si>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</si>
  <si>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</si>
  <si>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</si>
  <si>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</si>
  <si>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</si>
  <si>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</si>
  <si>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</si>
  <si>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</si>
  <si>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</si>
  <si>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</si>
  <si>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</si>
  <si>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</si>
  <si>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</si>
  <si>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</si>
  <si>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</si>
  <si>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</si>
  <si>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</si>
  <si>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</si>
  <si>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</si>
  <si>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</si>
  <si>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</si>
  <si>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</si>
  <si>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</si>
  <si>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</si>
  <si>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</si>
  <si>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</si>
  <si>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</si>
  <si>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</si>
  <si>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</si>
  <si>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</si>
  <si>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</si>
  <si>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</si>
  <si>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</si>
  <si>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</si>
  <si>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</si>
  <si>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</si>
  <si>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</si>
  <si>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</si>
  <si>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</si>
  <si>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</si>
  <si>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</si>
  <si>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</si>
  <si>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</si>
  <si>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</si>
  <si>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</si>
  <si>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</si>
  <si>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</si>
  <si>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</si>
  <si>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</si>
  <si>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</si>
  <si>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</si>
  <si>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</si>
  <si>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</si>
  <si>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</si>
  <si>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</si>
  <si>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</si>
  <si>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</si>
  <si>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</si>
  <si>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</si>
  <si>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</si>
  <si>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</si>
  <si>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</si>
  <si>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</si>
  <si>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</si>
  <si>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</si>
  <si>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</si>
  <si>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</si>
  <si>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</si>
  <si>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</si>
  <si>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</si>
  <si>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</si>
  <si>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</si>
  <si>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</si>
  <si>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</si>
  <si>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</si>
  <si>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</si>
  <si>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</si>
  <si>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</si>
  <si>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</si>
  <si>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</si>
  <si>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</si>
  <si>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</si>
  <si>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</si>
  <si>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</si>
  <si>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</si>
  <si>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</si>
  <si>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</si>
  <si>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</si>
  <si>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</si>
  <si>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</si>
  <si>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</si>
  <si>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</si>
  <si>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</si>
  <si>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</si>
  <si>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</si>
  <si>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</si>
  <si>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</si>
  <si>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</si>
  <si>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</si>
  <si>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</si>
  <si>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</si>
  <si>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</si>
  <si>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</si>
  <si>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</si>
  <si>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</si>
  <si>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</si>
  <si>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</si>
  <si>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</si>
  <si>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</si>
  <si>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</si>
  <si>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</si>
  <si>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</si>
  <si>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</si>
  <si>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</si>
  <si>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</si>
  <si>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</si>
  <si>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</si>
  <si>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</si>
  <si>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</si>
  <si>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</si>
  <si>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</si>
  <si>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</si>
  <si>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</si>
  <si>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</si>
  <si>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</si>
  <si>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</si>
  <si>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</si>
  <si>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</si>
  <si>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</si>
  <si>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</si>
  <si>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</si>
  <si>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</si>
  <si>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</si>
  <si>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</si>
  <si>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</si>
  <si>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</si>
  <si>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</si>
  <si>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</si>
  <si>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</si>
  <si>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</si>
  <si>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</si>
  <si>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</si>
  <si>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</si>
  <si>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</si>
  <si>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</si>
  <si>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</si>
  <si>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</si>
  <si>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</si>
  <si>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</si>
  <si>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</si>
  <si>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</si>
  <si>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</si>
  <si>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</si>
  <si>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</si>
  <si>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</si>
  <si>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</si>
  <si>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</si>
  <si>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</si>
  <si>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</si>
  <si>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</si>
  <si>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</si>
  <si>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</si>
  <si>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</si>
  <si>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</si>
  <si>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</si>
  <si>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</si>
  <si>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</si>
  <si>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</si>
  <si>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</si>
  <si>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</si>
  <si>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</si>
  <si>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</si>
  <si>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</si>
  <si>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</si>
  <si>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</si>
  <si>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</si>
  <si>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</si>
  <si>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</si>
  <si>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</si>
  <si>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</si>
  <si>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</si>
  <si>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</si>
  <si>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</si>
  <si>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</si>
  <si>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</si>
  <si>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</si>
  <si>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</si>
  <si>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</si>
  <si>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</si>
  <si>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</si>
  <si>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</si>
  <si>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</si>
  <si>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</si>
  <si>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</si>
  <si>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</si>
  <si>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</si>
  <si>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</si>
  <si>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</si>
  <si>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</si>
  <si>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</si>
  <si>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</si>
  <si>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</si>
  <si>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</si>
  <si>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</si>
  <si>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</si>
  <si>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</si>
  <si>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</si>
  <si>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</si>
  <si>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</si>
  <si>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</si>
  <si>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</si>
  <si>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</si>
  <si>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</si>
  <si>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</si>
  <si>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</si>
  <si>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</si>
  <si>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</si>
  <si>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</si>
  <si>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</si>
  <si>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</si>
  <si>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</si>
  <si>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</si>
  <si>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</si>
  <si>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</si>
  <si>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</si>
  <si>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</si>
  <si>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</si>
  <si>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</si>
  <si>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</si>
  <si>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</si>
  <si>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</si>
  <si>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</si>
  <si>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</si>
  <si>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</si>
  <si>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</si>
  <si>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</si>
  <si>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</si>
  <si>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</si>
  <si>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</si>
  <si>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</si>
  <si>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</si>
  <si>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</si>
  <si>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</si>
  <si>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</si>
  <si>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</si>
  <si>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</si>
  <si>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</si>
  <si>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</si>
  <si>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</si>
  <si>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</si>
  <si>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</si>
  <si>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</si>
  <si>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</si>
  <si>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</si>
  <si>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</si>
  <si>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</si>
  <si>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</si>
  <si>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</si>
  <si>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</si>
  <si>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</si>
  <si>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</si>
  <si>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</si>
  <si>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</si>
  <si>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</si>
  <si>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</si>
  <si>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</si>
  <si>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</si>
  <si>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</si>
  <si>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</si>
  <si>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</si>
  <si>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</si>
  <si>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</si>
  <si>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</si>
  <si>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</si>
  <si>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</si>
  <si>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</si>
  <si>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</si>
  <si>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</si>
  <si>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</si>
  <si>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</si>
  <si>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</si>
  <si>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</si>
  <si>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</si>
  <si>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</si>
  <si>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</si>
  <si>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</si>
  <si>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</si>
  <si>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</si>
  <si>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</si>
  <si>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</si>
  <si>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</si>
  <si>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</si>
  <si>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</si>
  <si>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</si>
  <si>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</si>
  <si>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</si>
  <si>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</si>
  <si>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</si>
  <si>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</si>
  <si>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</si>
  <si>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</si>
  <si>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</si>
  <si>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</si>
  <si>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</si>
  <si>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</si>
  <si>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</si>
  <si>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</si>
  <si>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</si>
  <si>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</si>
  <si>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</si>
  <si>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</si>
  <si>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</si>
  <si>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</si>
  <si>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</si>
  <si>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</si>
  <si>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</si>
  <si>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</si>
  <si>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</si>
  <si>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</si>
  <si>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</si>
  <si>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</si>
  <si>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</si>
  <si>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</si>
  <si>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</si>
  <si>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</si>
  <si>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</si>
  <si>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</si>
  <si>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</si>
  <si>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</si>
  <si>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</si>
  <si>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</si>
  <si>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</si>
  <si>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</si>
  <si>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</si>
  <si>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</si>
  <si>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</si>
  <si>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</si>
  <si>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</si>
  <si>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</si>
  <si>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</si>
  <si>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</si>
  <si>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</si>
  <si>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</si>
  <si>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</si>
  <si>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</si>
  <si>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</si>
  <si>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</si>
  <si>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</si>
  <si>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</si>
  <si>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</si>
  <si>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</si>
  <si>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</si>
  <si>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</si>
  <si>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</si>
  <si>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</si>
  <si>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</si>
  <si>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</si>
  <si>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</si>
  <si>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</si>
  <si>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</si>
  <si>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</si>
  <si>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</si>
  <si>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</si>
  <si>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</si>
  <si>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</si>
  <si>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</si>
  <si>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</si>
  <si>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</si>
  <si>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</si>
  <si>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</si>
  <si>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</si>
  <si>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</si>
  <si>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</si>
  <si>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</si>
  <si>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</si>
  <si>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</si>
  <si>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</si>
  <si>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</si>
  <si>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</si>
  <si>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</si>
  <si>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</si>
  <si>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</si>
  <si>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</si>
  <si>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</si>
  <si>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</si>
  <si>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</si>
  <si>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</si>
  <si>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</si>
  <si>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</si>
  <si>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</si>
  <si>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</si>
  <si>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</si>
  <si>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</si>
  <si>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</si>
  <si>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</si>
  <si>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</si>
  <si>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</si>
  <si>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</si>
  <si>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</si>
  <si>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</si>
  <si>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</si>
  <si>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</si>
  <si>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</si>
  <si>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</si>
  <si>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</si>
  <si>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</si>
  <si>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</si>
  <si>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</si>
  <si>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</si>
  <si>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</si>
  <si>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</si>
  <si>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</si>
  <si>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</si>
  <si>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</si>
  <si>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</si>
  <si>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</si>
  <si>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</si>
  <si>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</si>
  <si>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</si>
  <si>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</si>
  <si>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</si>
  <si>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</si>
  <si>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</si>
  <si>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</si>
  <si>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</si>
  <si>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</si>
  <si>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</si>
  <si>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</si>
  <si>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</si>
  <si>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</si>
  <si>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</si>
  <si>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</si>
  <si>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</si>
  <si>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</si>
  <si>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</si>
  <si>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</si>
  <si>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</si>
  <si>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</si>
  <si>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</si>
  <si>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</si>
  <si>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</si>
  <si>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</si>
  <si>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</si>
  <si>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</si>
  <si>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</si>
  <si>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</si>
  <si>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</si>
  <si>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</si>
  <si>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</si>
  <si>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</si>
  <si>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</si>
  <si>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</si>
  <si>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</si>
  <si>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</si>
  <si>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</si>
  <si>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</si>
  <si>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</si>
  <si>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</si>
  <si>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</si>
  <si>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</si>
  <si>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</si>
  <si>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</si>
  <si>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</si>
  <si>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</si>
  <si>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</si>
  <si>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</si>
  <si>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</si>
  <si>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</si>
  <si>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</si>
  <si>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</si>
  <si>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</si>
  <si>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</si>
  <si>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</si>
  <si>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</si>
  <si>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</si>
  <si>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</si>
  <si>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</si>
  <si>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</si>
  <si>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</si>
  <si>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</si>
  <si>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</si>
  <si>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</si>
  <si>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</si>
  <si>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</si>
  <si>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</si>
  <si>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</si>
  <si>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</si>
  <si>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</si>
  <si>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</si>
  <si>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</si>
  <si>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</si>
  <si>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</si>
  <si>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</si>
  <si>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</si>
  <si>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</si>
  <si>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</si>
  <si>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</si>
  <si>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</si>
  <si>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</si>
  <si>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</si>
  <si>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</si>
  <si>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</si>
  <si>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</si>
  <si>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</si>
  <si>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</si>
  <si>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</si>
  <si>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</si>
  <si>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</si>
  <si>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</si>
  <si>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</si>
  <si>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</si>
  <si>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</si>
  <si>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</si>
  <si>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</si>
  <si>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</si>
  <si>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</si>
  <si>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</si>
  <si>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</si>
  <si>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</si>
  <si>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</si>
  <si>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</si>
  <si>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</si>
  <si>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</si>
  <si>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</si>
  <si>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</si>
  <si>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</si>
  <si>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</si>
  <si>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</si>
  <si>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</si>
  <si>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</si>
  <si>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</si>
  <si>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</si>
  <si>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</si>
  <si>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</si>
  <si>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</si>
  <si>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</si>
  <si>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</si>
  <si>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</si>
  <si>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</si>
  <si>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</si>
  <si>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</si>
  <si>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</si>
  <si>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</si>
  <si>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</si>
  <si>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</si>
  <si>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</si>
  <si>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</si>
  <si>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</si>
  <si>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</si>
  <si>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</si>
  <si>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</si>
  <si>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</si>
  <si>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</si>
  <si>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</si>
  <si>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</si>
  <si>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</si>
  <si>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</si>
  <si>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</si>
  <si>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</si>
  <si>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</si>
  <si>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</si>
  <si>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</si>
  <si>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</si>
  <si>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</si>
  <si>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</si>
  <si>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</si>
  <si>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</si>
  <si>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</si>
  <si>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</si>
  <si>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</si>
  <si>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</si>
  <si>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</si>
  <si>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</si>
  <si>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</si>
  <si>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</si>
  <si>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</si>
  <si>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</si>
  <si>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</si>
  <si>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</si>
  <si>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</si>
  <si>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</si>
  <si>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</si>
  <si>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</si>
  <si>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</si>
  <si>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</si>
  <si>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</si>
  <si>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</si>
  <si>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</si>
  <si>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</si>
  <si>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</si>
  <si>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</si>
  <si>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</si>
  <si>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</si>
  <si>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</si>
  <si>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</si>
  <si>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</si>
  <si>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</si>
  <si>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</si>
  <si>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</si>
  <si>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</si>
  <si>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</si>
  <si>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</si>
  <si>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</si>
  <si>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</si>
  <si>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</si>
  <si>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</si>
  <si>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</si>
  <si>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</si>
  <si>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</si>
  <si>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</si>
  <si>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</si>
  <si>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</si>
  <si>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</si>
  <si>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</si>
  <si>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</si>
  <si>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</si>
  <si>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</si>
  <si>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</si>
  <si>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</si>
  <si>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</si>
  <si>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</si>
  <si>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</si>
  <si>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</si>
  <si>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</si>
  <si>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</si>
  <si>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</si>
  <si>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</si>
  <si>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</si>
  <si>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</si>
  <si>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</si>
  <si>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</si>
  <si>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</si>
  <si>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</si>
  <si>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</si>
  <si>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</si>
  <si>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</si>
  <si>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</si>
  <si>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</si>
  <si>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</si>
  <si>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</si>
  <si>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</si>
  <si>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</si>
  <si>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</si>
  <si>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</si>
  <si>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</si>
  <si>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</si>
  <si>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</si>
  <si>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</si>
  <si>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</si>
  <si>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</si>
  <si>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</si>
  <si>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</si>
  <si>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</si>
  <si>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</si>
  <si>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</si>
  <si>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</si>
  <si>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</si>
  <si>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</si>
  <si>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</si>
  <si>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</si>
  <si>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</si>
  <si>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</si>
  <si>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</si>
  <si>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</si>
  <si>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</si>
  <si>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</si>
  <si>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</si>
  <si>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</si>
  <si>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</si>
  <si>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</si>
  <si>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</si>
  <si>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</si>
  <si>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</si>
  <si>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</si>
  <si>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</si>
  <si>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</si>
  <si>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</si>
  <si>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</si>
  <si>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</si>
  <si>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</si>
  <si>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</si>
  <si>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</si>
  <si>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</si>
  <si>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</si>
  <si>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</si>
  <si>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</si>
  <si>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</si>
  <si>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</si>
  <si>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</si>
  <si>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</si>
  <si>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</si>
  <si>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</si>
  <si>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</si>
  <si>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</si>
  <si>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</si>
  <si>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</si>
  <si>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</si>
  <si>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</si>
  <si>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</si>
  <si>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</si>
  <si>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</si>
  <si>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</si>
  <si>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</si>
  <si>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</si>
  <si>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</si>
  <si>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</si>
  <si>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</si>
  <si>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</si>
  <si>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</si>
  <si>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</si>
  <si>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</si>
  <si>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</si>
  <si>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</si>
  <si>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</si>
  <si>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</si>
  <si>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</si>
  <si>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</si>
  <si>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</si>
  <si>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</si>
  <si>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</si>
  <si>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</si>
  <si>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</si>
  <si>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</si>
  <si>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</si>
  <si>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</si>
  <si>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</si>
  <si>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</si>
  <si>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</si>
  <si>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</si>
  <si>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</si>
  <si>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</si>
  <si>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</si>
  <si>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</si>
  <si>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</si>
  <si>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</si>
  <si>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</si>
  <si>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</si>
  <si>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</si>
  <si>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</si>
  <si>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</si>
  <si>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</si>
  <si>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</si>
  <si>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</si>
  <si>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</si>
  <si>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</si>
  <si>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</si>
  <si>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</si>
  <si>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</si>
  <si>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</si>
  <si>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</si>
  <si>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</si>
  <si>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</si>
  <si>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</si>
  <si>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</si>
  <si>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</si>
  <si>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</si>
  <si>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</si>
  <si>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</si>
  <si>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</si>
  <si>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</si>
  <si>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</si>
  <si>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</si>
  <si>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</si>
  <si>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</si>
  <si>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</si>
  <si>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</si>
  <si>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</si>
  <si>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</si>
  <si>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</si>
  <si>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</si>
  <si>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</si>
  <si>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</si>
  <si>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</si>
  <si>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</si>
  <si>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</si>
  <si>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</si>
  <si>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</si>
  <si>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</si>
  <si>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</si>
  <si>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</si>
  <si>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</si>
  <si>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</si>
  <si>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</si>
  <si>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</si>
  <si>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</si>
  <si>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</si>
  <si>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</si>
  <si>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</si>
  <si>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</si>
  <si>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</si>
  <si>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</si>
  <si>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</si>
  <si>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</si>
  <si>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</si>
  <si>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</si>
  <si>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</si>
  <si>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</si>
  <si>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</si>
  <si>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</si>
  <si>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</si>
  <si>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</si>
  <si>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</si>
  <si>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</si>
  <si>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</si>
  <si>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</si>
  <si>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</si>
  <si>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</si>
  <si>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</si>
  <si>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</si>
  <si>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</si>
  <si>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</si>
  <si>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</si>
  <si>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</si>
  <si>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</si>
  <si>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</si>
  <si>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</si>
  <si>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</si>
  <si>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</si>
  <si>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</si>
  <si>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</si>
  <si>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</si>
  <si>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</si>
  <si>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</si>
  <si>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</si>
  <si>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</si>
  <si>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</si>
  <si>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</si>
  <si>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</si>
  <si>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</si>
  <si>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</si>
  <si>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</si>
  <si>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</si>
  <si>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</si>
  <si>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</si>
  <si>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</si>
  <si>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</si>
  <si>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</si>
  <si>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</si>
  <si>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</si>
  <si>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</si>
  <si>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</si>
  <si>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</si>
  <si>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</si>
  <si>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</si>
  <si>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</si>
  <si>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</si>
  <si>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</si>
  <si>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</si>
  <si>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</si>
  <si>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</si>
  <si>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</si>
  <si>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</si>
  <si>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</si>
  <si>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</si>
  <si>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</si>
  <si>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</si>
  <si>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</si>
  <si>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</si>
  <si>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</si>
  <si>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</si>
  <si>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</si>
  <si>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</si>
  <si>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</si>
  <si>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</si>
  <si>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</si>
  <si>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</si>
  <si>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</si>
  <si>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</si>
  <si>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</si>
  <si>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</si>
  <si>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</si>
  <si>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</si>
  <si>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</si>
  <si>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</si>
  <si>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</si>
  <si>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</si>
  <si>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</si>
  <si>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</si>
  <si>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</si>
  <si>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</si>
  <si>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</si>
  <si>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</si>
  <si>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</si>
  <si>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</si>
  <si>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</si>
  <si>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</si>
  <si>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</si>
  <si>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</si>
  <si>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</si>
  <si>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</si>
  <si>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</si>
  <si>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</si>
  <si>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</si>
  <si>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</si>
  <si>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</si>
  <si>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</si>
  <si>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</si>
  <si>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</si>
  <si>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</si>
  <si>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</si>
  <si>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</si>
  <si>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</si>
  <si>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</si>
  <si>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</si>
  <si>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</si>
  <si>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</si>
  <si>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</si>
  <si>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</si>
  <si>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</si>
  <si>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</si>
  <si>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</si>
  <si>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</si>
  <si>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</si>
  <si>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</si>
  <si>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</si>
  <si>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</si>
  <si>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</si>
  <si>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</si>
  <si>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</si>
  <si>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</si>
  <si>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</si>
  <si>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</si>
  <si>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</si>
  <si>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</si>
  <si>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</si>
  <si>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</si>
  <si>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</si>
  <si>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</si>
  <si>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</si>
  <si>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</si>
  <si>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</si>
  <si>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</si>
  <si>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</si>
  <si>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</si>
  <si>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</si>
  <si>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</si>
  <si>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</si>
  <si>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</si>
  <si>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</si>
  <si>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</si>
  <si>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</si>
  <si>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</si>
  <si>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</si>
  <si>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</si>
  <si>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</si>
  <si>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</si>
  <si>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</si>
  <si>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</si>
  <si>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</si>
  <si>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</si>
  <si>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</si>
  <si>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</si>
  <si>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</si>
  <si>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</si>
  <si>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</si>
  <si>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</si>
  <si>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</si>
  <si>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</si>
  <si>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</si>
  <si>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</si>
  <si>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</si>
  <si>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</si>
  <si>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</si>
  <si>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</si>
  <si>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</si>
  <si>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</si>
  <si>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</si>
  <si>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</si>
  <si>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</si>
  <si>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</si>
  <si>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</si>
  <si>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</si>
  <si>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</si>
  <si>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</si>
  <si>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</si>
  <si>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</si>
  <si>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</si>
  <si>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</si>
  <si>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</si>
  <si>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</si>
  <si>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</si>
  <si>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</si>
  <si>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</si>
  <si>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</si>
  <si>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</si>
  <si>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</si>
  <si>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</si>
  <si>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</si>
  <si>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</si>
  <si>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</si>
  <si>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</si>
  <si>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</si>
  <si>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</si>
  <si>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</si>
  <si>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</si>
  <si>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</si>
  <si>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</si>
  <si>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</si>
  <si>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</si>
  <si>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</si>
  <si>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</si>
  <si>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</si>
  <si>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</si>
  <si>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</si>
  <si>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</si>
  <si>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</si>
  <si>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</si>
  <si>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</si>
  <si>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</si>
  <si>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</si>
  <si>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</si>
  <si>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</si>
  <si>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</si>
  <si>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</si>
  <si>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</si>
  <si>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</si>
  <si>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</si>
  <si>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</si>
  <si>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</si>
  <si>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</si>
  <si>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</si>
  <si>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</si>
  <si>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</si>
  <si>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</si>
  <si>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</si>
  <si>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</si>
  <si>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</si>
  <si>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</si>
  <si>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</si>
  <si>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</si>
  <si>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</si>
  <si>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</si>
  <si>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</si>
  <si>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</si>
  <si>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</si>
  <si>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</si>
  <si>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</si>
  <si>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</si>
  <si>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</si>
  <si>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</si>
  <si>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</si>
  <si>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</si>
  <si>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</si>
  <si>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</si>
  <si>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</si>
  <si>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</si>
  <si>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</si>
  <si>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</si>
  <si>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</si>
  <si>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</si>
  <si>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</si>
  <si>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</si>
  <si>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</si>
  <si>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</si>
  <si>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</si>
  <si>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</si>
  <si>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</si>
  <si>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</si>
  <si>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</si>
  <si>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</si>
  <si>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</si>
  <si>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</si>
  <si>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</si>
  <si>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</si>
  <si>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</si>
  <si>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</si>
  <si>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</si>
  <si>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</si>
  <si>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</si>
  <si>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</si>
  <si>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</si>
  <si>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</si>
  <si>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</si>
  <si>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</si>
  <si>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</si>
  <si>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</si>
  <si>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</si>
  <si>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</si>
  <si>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</si>
  <si>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</si>
  <si>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</si>
  <si>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</si>
  <si>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</si>
  <si>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</si>
  <si>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</si>
  <si>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</si>
  <si>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</si>
  <si>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</si>
  <si>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</si>
  <si>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</si>
  <si>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</si>
  <si>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</si>
  <si>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</si>
  <si>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</si>
  <si>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</si>
  <si>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</si>
  <si>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</si>
  <si>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</si>
  <si>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</si>
  <si>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</si>
  <si>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</si>
  <si>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</si>
  <si>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</si>
  <si>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</si>
  <si>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</si>
  <si>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</si>
  <si>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</si>
  <si>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</si>
  <si>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</si>
  <si>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</si>
  <si>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</si>
  <si>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</si>
  <si>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</si>
  <si>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</si>
  <si>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</si>
  <si>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</si>
  <si>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</si>
  <si>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</si>
  <si>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</si>
  <si>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</si>
  <si>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</si>
  <si>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</si>
  <si>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</si>
  <si>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</si>
  <si>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</si>
  <si>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</si>
  <si>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</si>
  <si>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</si>
  <si>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</si>
  <si>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</si>
  <si>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</si>
  <si>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</si>
  <si>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</si>
  <si>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</si>
  <si>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</si>
  <si>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</si>
  <si>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</si>
  <si>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</si>
  <si>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</si>
  <si>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</si>
  <si>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</si>
  <si>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</si>
  <si>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</si>
  <si>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</si>
  <si>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</si>
  <si>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</si>
  <si>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</si>
  <si>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</si>
  <si>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</si>
  <si>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</si>
  <si>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</si>
  <si>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</si>
  <si>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</si>
  <si>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</si>
  <si>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</si>
  <si>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</si>
  <si>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</si>
  <si>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</si>
  <si>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</si>
  <si>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</si>
  <si>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</si>
  <si>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</si>
  <si>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</si>
  <si>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</si>
  <si>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</si>
  <si>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</si>
  <si>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</si>
  <si>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</si>
  <si>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</si>
  <si>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</si>
  <si>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</si>
  <si>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</si>
  <si>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</si>
  <si>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</si>
  <si>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</si>
  <si>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</si>
  <si>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</si>
  <si>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</si>
  <si>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</si>
  <si>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</si>
  <si>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</si>
  <si>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</si>
  <si>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</si>
  <si>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</si>
  <si>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</si>
  <si>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</si>
  <si>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</si>
  <si>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</si>
  <si>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</si>
  <si>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</si>
  <si>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</si>
  <si>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</si>
  <si>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</si>
  <si>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</si>
  <si>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</si>
  <si>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</si>
  <si>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</si>
  <si>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</si>
  <si>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</si>
  <si>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</si>
  <si>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</si>
  <si>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</si>
  <si>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</si>
  <si>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</si>
  <si>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</si>
  <si>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</si>
  <si>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</si>
  <si>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</si>
  <si>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</si>
  <si>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</si>
  <si>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</si>
  <si>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</si>
  <si>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</si>
  <si>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</si>
  <si>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</si>
  <si>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</si>
  <si>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</si>
  <si>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</si>
  <si>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</si>
  <si>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</si>
  <si>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</si>
  <si>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</si>
  <si>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</si>
  <si>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</si>
  <si>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</si>
  <si>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</si>
  <si>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</si>
  <si>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</si>
  <si>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</si>
  <si>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</si>
  <si>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</si>
  <si>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</si>
  <si>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</si>
  <si>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</si>
  <si>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</si>
  <si>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</si>
  <si>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</si>
  <si>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</si>
  <si>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</si>
  <si>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</si>
  <si>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</si>
  <si>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</si>
  <si>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</si>
  <si>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</si>
  <si>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</si>
  <si>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</si>
  <si>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</si>
  <si>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</si>
  <si>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</si>
  <si>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</si>
  <si>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</si>
  <si>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</si>
  <si>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</si>
  <si>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</si>
  <si>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</si>
  <si>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</si>
  <si>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</si>
  <si>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</si>
  <si>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</si>
  <si>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</si>
  <si>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</si>
  <si>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</si>
  <si>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</si>
  <si>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</si>
  <si>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</si>
  <si>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</si>
  <si>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</si>
  <si>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</si>
  <si>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</si>
  <si>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</si>
  <si>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</si>
  <si>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</si>
  <si>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</si>
  <si>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</si>
  <si>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</si>
  <si>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</si>
  <si>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</si>
  <si>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</si>
  <si>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</si>
  <si>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</si>
  <si>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</si>
  <si>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</si>
  <si>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</si>
  <si>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</si>
  <si>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</si>
  <si>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</si>
  <si>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</si>
  <si>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</si>
  <si>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</si>
  <si>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</si>
  <si>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</si>
  <si>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</si>
  <si>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</si>
  <si>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</si>
  <si>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</si>
  <si>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</si>
  <si>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</si>
  <si>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</si>
  <si>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</si>
  <si>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</si>
  <si>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</si>
  <si>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</si>
  <si>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</si>
  <si>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</si>
  <si>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</si>
  <si>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</si>
  <si>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</si>
  <si>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</si>
  <si>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</si>
  <si>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</si>
  <si>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</si>
  <si>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</si>
  <si>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</si>
  <si>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</si>
  <si>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</si>
  <si>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</si>
  <si>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</si>
  <si>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</si>
  <si>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</si>
  <si>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</si>
  <si>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</si>
  <si>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</si>
  <si>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</si>
  <si>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</si>
  <si>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</si>
  <si>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</si>
  <si>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</si>
  <si>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</si>
  <si>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</si>
  <si>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</si>
  <si>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</si>
  <si>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</si>
  <si>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</si>
  <si>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</si>
  <si>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</si>
  <si>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</si>
  <si>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</si>
  <si>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</si>
  <si>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</si>
  <si>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</si>
  <si>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</si>
  <si>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</si>
  <si>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</si>
  <si>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</si>
  <si>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</si>
  <si>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</si>
  <si>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</si>
  <si>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</si>
  <si>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</si>
  <si>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</si>
  <si>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</si>
  <si>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</si>
  <si>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</si>
  <si>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</si>
  <si>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</si>
  <si>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</si>
  <si>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</si>
  <si>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</si>
  <si>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</si>
  <si>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</si>
  <si>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</si>
  <si>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</si>
  <si>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</si>
  <si>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</si>
  <si>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</si>
  <si>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</si>
  <si>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</si>
  <si>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</si>
  <si>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</si>
  <si>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</si>
  <si>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</si>
  <si>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</si>
  <si>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</si>
  <si>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</si>
  <si>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</si>
  <si>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</si>
  <si>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</si>
  <si>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</si>
  <si>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</si>
  <si>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</si>
  <si>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</si>
  <si>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</si>
  <si>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</si>
  <si>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</si>
  <si>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</si>
  <si>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</si>
  <si>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</si>
  <si>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</si>
  <si>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</si>
  <si>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</si>
  <si>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</si>
  <si>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</si>
  <si>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</si>
  <si>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</si>
  <si>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</si>
  <si>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</si>
  <si>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</si>
  <si>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</si>
  <si>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</si>
  <si>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</si>
  <si>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</si>
  <si>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</si>
  <si>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</si>
  <si>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</si>
  <si>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</si>
  <si>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</si>
  <si>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</si>
  <si>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</si>
  <si>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</si>
  <si>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</si>
  <si>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</si>
  <si>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</si>
  <si>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</si>
  <si>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</si>
  <si>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</si>
  <si>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</si>
  <si>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</si>
  <si>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</si>
  <si>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</si>
  <si>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</si>
  <si>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</si>
  <si>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</si>
  <si>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</si>
  <si>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</si>
  <si>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</si>
  <si>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</si>
  <si>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</si>
  <si>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</si>
  <si>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</si>
  <si>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</si>
  <si>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</si>
  <si>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</si>
  <si>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</si>
  <si>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</si>
  <si>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</si>
  <si>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</si>
  <si>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</si>
  <si>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</si>
  <si>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</si>
  <si>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</si>
  <si>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</si>
  <si>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</si>
  <si>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</si>
  <si>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</si>
  <si>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</si>
  <si>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</si>
  <si>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</si>
  <si>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</si>
  <si>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</si>
  <si>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</si>
  <si>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</si>
  <si>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</si>
  <si>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</si>
  <si>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</si>
  <si>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</si>
  <si>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</si>
  <si>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</si>
  <si>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</si>
  <si>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</si>
  <si>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</si>
  <si>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</si>
  <si>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</si>
  <si>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</si>
  <si>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</si>
  <si>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</si>
  <si>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</si>
  <si>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</si>
  <si>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</si>
  <si>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</si>
  <si>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</si>
  <si>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</si>
  <si>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</si>
  <si>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</si>
  <si>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</si>
  <si>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</si>
  <si>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</si>
  <si>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</si>
  <si>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</si>
  <si>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</si>
  <si>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</si>
  <si>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</si>
  <si>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</si>
  <si>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</si>
  <si>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</si>
  <si>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</si>
  <si>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</si>
  <si>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</si>
  <si>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</si>
  <si>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</si>
  <si>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</si>
  <si>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</si>
  <si>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</si>
  <si>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</si>
  <si>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</si>
  <si>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</si>
  <si>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</si>
  <si>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</si>
  <si>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</si>
  <si>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</si>
  <si>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</si>
  <si>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</si>
  <si>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</si>
  <si>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</si>
  <si>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</si>
  <si>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</si>
  <si>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</si>
  <si>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</si>
  <si>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</si>
  <si>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</si>
  <si>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</si>
  <si>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</si>
  <si>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</si>
  <si>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</si>
  <si>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</si>
  <si>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</si>
  <si>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</si>
  <si>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</si>
  <si>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</si>
  <si>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</si>
  <si>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</si>
  <si>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</si>
  <si>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</si>
  <si>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</si>
  <si>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</si>
  <si>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</si>
  <si>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</si>
  <si>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</si>
  <si>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</si>
  <si>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</si>
  <si>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</si>
  <si>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</si>
  <si>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</si>
  <si>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</si>
  <si>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</si>
  <si>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</si>
  <si>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</si>
  <si>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</si>
  <si>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</si>
  <si>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</si>
  <si>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</si>
  <si>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</si>
  <si>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</si>
  <si>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</si>
  <si>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</si>
  <si>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</si>
  <si>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</si>
  <si>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</si>
  <si>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</si>
  <si>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</si>
  <si>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</si>
  <si>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</si>
  <si>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</si>
  <si>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</si>
  <si>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</si>
  <si>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</si>
  <si>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</si>
  <si>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</si>
  <si>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</si>
  <si>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</si>
  <si>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</si>
  <si>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</si>
  <si>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</si>
  <si>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</si>
  <si>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</si>
  <si>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</si>
  <si>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</si>
  <si>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</si>
  <si>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</si>
  <si>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</si>
  <si>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</si>
  <si>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</si>
  <si>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</si>
  <si>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</si>
  <si>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</si>
  <si>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</si>
  <si>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</si>
  <si>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</si>
  <si>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</si>
  <si>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</si>
  <si>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</si>
  <si>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</si>
  <si>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</si>
  <si>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</si>
  <si>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</si>
  <si>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</si>
  <si>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</si>
  <si>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</si>
  <si>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</si>
  <si>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</si>
  <si>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</si>
  <si>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</si>
  <si>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</si>
  <si>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</si>
  <si>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</si>
  <si>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</si>
  <si>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</si>
  <si>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</si>
  <si>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</si>
  <si>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</si>
  <si>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</si>
  <si>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</si>
  <si>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</si>
  <si>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</si>
  <si>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</si>
  <si>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</si>
  <si>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</si>
  <si>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</si>
  <si>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</si>
  <si>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</si>
  <si>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</si>
  <si>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</si>
  <si>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</si>
  <si>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</si>
  <si>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</si>
  <si>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</si>
  <si>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</si>
  <si>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</si>
  <si>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</si>
  <si>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</si>
  <si>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</si>
  <si>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</si>
  <si>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</si>
  <si>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</si>
  <si>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</si>
  <si>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</si>
  <si>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</si>
  <si>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</si>
  <si>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</si>
  <si>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</si>
  <si>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</si>
  <si>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</si>
  <si>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</si>
  <si>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</si>
  <si>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</si>
  <si>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</si>
  <si>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</si>
  <si>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</si>
  <si>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</si>
  <si>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</si>
  <si>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</si>
  <si>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</si>
  <si>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</si>
  <si>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</si>
  <si>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</si>
  <si>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</t>
  </si>
  <si>
    <t>Parent 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</si>
  <si>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</si>
  <si>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</si>
  <si>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</si>
  <si>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</si>
  <si>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</si>
  <si>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</si>
  <si>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</si>
  <si>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</si>
  <si>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</si>
  <si>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</si>
  <si>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</si>
  <si>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</si>
  <si>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</si>
  <si>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</si>
  <si>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Sub category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</si>
  <si>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</si>
  <si>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</si>
  <si>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</si>
  <si>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</si>
  <si>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</si>
  <si>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</si>
  <si>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</si>
  <si>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</si>
  <si>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</si>
  <si>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</si>
  <si>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</si>
  <si>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</si>
  <si>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</si>
  <si>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</si>
  <si>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Percent Funded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</si>
  <si>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</si>
  <si>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</si>
  <si>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</si>
  <si>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</si>
  <si>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</si>
  <si>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</si>
  <si>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</si>
  <si>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</si>
  <si>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</si>
  <si>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</si>
  <si>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</si>
  <si>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</si>
  <si>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</si>
  <si>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</si>
  <si>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</si>
  <si>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</si>
  <si>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</si>
  <si>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</si>
  <si>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Greated than 50000</t>
  </si>
  <si>
    <t>Number Cancelled</t>
  </si>
  <si>
    <t>Mean</t>
  </si>
  <si>
    <t>Median</t>
  </si>
  <si>
    <t>Minimum</t>
  </si>
  <si>
    <t>Maximum</t>
  </si>
  <si>
    <t>Variance</t>
  </si>
  <si>
    <t>Statistics Analysis: Successful</t>
  </si>
  <si>
    <t>Mode 1</t>
  </si>
  <si>
    <t>Mode 2</t>
  </si>
  <si>
    <t>Standard Deviation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</si>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</sst>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165" fontId="0" fillId="0" borderId="0" xfId="0" applyNumberFormat="1"/>
    <xf numFmtId="1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right"/>
    </xf>
    <xf numFmtId="0" fontId="16" fillId="0" borderId="0" xfId="0" applyFont="1"/>
    <xf numFmtId="9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D966"/>
        </patternFill>
      </fill>
    </dxf>
    <dxf>
      <fill>
        <patternFill>
          <bgColor rgb="FF8EA9DD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A9D08F"/>
        </patternFill>
      </fill>
    </dxf>
    <dxf>
      <fill>
        <patternFill>
          <bgColor rgb="FF8EA9DD"/>
        </patternFill>
      </fill>
    </dxf>
    <dxf>
      <fill>
        <patternFill>
          <bgColor rgb="FFFF9799"/>
        </patternFill>
      </fill>
    </dxf>
    <dxf>
      <fill>
        <patternFill>
          <bgColor rgb="FFFFD966"/>
        </patternFill>
      </fill>
    </dxf>
    <dxf>
      <fill>
        <patternFill>
          <bgColor rgb="FFA9D08F"/>
        </patternFill>
      </fill>
    </dxf>
    <dxf>
      <fill>
        <patternFill>
          <bgColor rgb="FFFF9799"/>
        </patternFill>
      </fill>
    </dxf>
    <dxf>
      <fill>
        <patternFill>
          <bgColor rgb="FF8EA9DD"/>
        </patternFill>
      </fill>
    </dxf>
    <dxf>
      <fill>
        <patternFill>
          <bgColor rgb="FFFFD966"/>
        </patternFill>
      </fill>
    </dxf>
  </dxfs>
  <tableStyles count="0" defaultTableStyle="TableStyleMedium2" defaultPivotStyle="PivotStyleLight16"/>
  <colors>
    <mruColors>
      <color rgb="FFA5A5A5"/>
      <color rgb="FFFFD966"/>
      <color rgb="FFBF0100"/>
      <color rgb="FF5B9CD4"/>
      <color rgb="FFFF9799"/>
      <color rgb="FFB76B6C"/>
      <color rgb="FF4472C4"/>
      <color rgb="FF81C55D"/>
      <color rgb="FF8EA9DD"/>
      <color rgb="FFC57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[CrowdfundingBook-Srinivas Jayaram.xlsx]Parent category vs Outcomes!PivotTable3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vs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vs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vs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C-D646-AAB2-75DFCFCDF81F}"/>
            </c:ext>
          </c:extLst>
        </c:ser>
        <c:ser>
          <c:idx val="1"/>
          <c:order val="1"/>
          <c:tx>
            <c:strRef>
              <c:f>'Parent category vs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category vs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vs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3-0C4B-BB85-4EA6E24BE52F}"/>
            </c:ext>
          </c:extLst>
        </c:ser>
        <c:ser>
          <c:idx val="2"/>
          <c:order val="2"/>
          <c:tx>
            <c:strRef>
              <c:f>'Parent category vs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category vs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vs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3-0C4B-BB85-4EA6E24BE52F}"/>
            </c:ext>
          </c:extLst>
        </c:ser>
        <c:ser>
          <c:idx val="3"/>
          <c:order val="3"/>
          <c:tx>
            <c:strRef>
              <c:f>'Parent category vs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 vs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vs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3-0C4B-BB85-4EA6E24B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9038208"/>
        <c:axId val="1137948703"/>
      </c:barChart>
      <c:catAx>
        <c:axId val="12790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Parent Category</a:t>
                </a:r>
              </a:p>
            </c:rich>
          </c:tx>
          <c:layout>
            <c:manualLayout>
              <c:xMode val="edge"/>
              <c:yMode val="edge"/>
              <c:x val="0.43074060582284873"/>
              <c:y val="0.95395214034727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48703"/>
        <c:crosses val="autoZero"/>
        <c:auto val="1"/>
        <c:lblAlgn val="ctr"/>
        <c:lblOffset val="100"/>
        <c:noMultiLvlLbl val="0"/>
      </c:catAx>
      <c:valAx>
        <c:axId val="113794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[CrowdfundingBook-Srinivas Jayaram.xlsx]country,parent category pivot!PivotTable6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F01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B9CD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'country,parent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'country,parent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'country,parent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9-844E-90CD-984E120BA647}"/>
            </c:ext>
          </c:extLst>
        </c:ser>
        <c:ser>
          <c:idx val="1"/>
          <c:order val="1"/>
          <c:tx>
            <c:strRef>
              <c:f>'country,parent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BF0100"/>
            </a:solidFill>
            <a:ln>
              <a:noFill/>
            </a:ln>
            <a:effectLst/>
          </c:spPr>
          <c:invertIfNegative val="0"/>
          <c:cat>
            <c:strRef>
              <c:f>'country,parent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'country,parent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A-7145-9000-3C19FC2D4B75}"/>
            </c:ext>
          </c:extLst>
        </c:ser>
        <c:ser>
          <c:idx val="2"/>
          <c:order val="2"/>
          <c:tx>
            <c:strRef>
              <c:f>'country,parent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'country,parent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'country,parent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A-7145-9000-3C19FC2D4B75}"/>
            </c:ext>
          </c:extLst>
        </c:ser>
        <c:ser>
          <c:idx val="3"/>
          <c:order val="3"/>
          <c:tx>
            <c:strRef>
              <c:f>'country,parent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B9CD4"/>
            </a:solidFill>
            <a:ln>
              <a:noFill/>
            </a:ln>
            <a:effectLst/>
          </c:spPr>
          <c:invertIfNegative val="0"/>
          <c:cat>
            <c:strRef>
              <c:f>'country,parent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'country,parent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7A-7145-9000-3C19FC2D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4148544"/>
        <c:axId val="1607498336"/>
      </c:barChart>
      <c:catAx>
        <c:axId val="13641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98336"/>
        <c:crosses val="autoZero"/>
        <c:auto val="1"/>
        <c:lblAlgn val="ctr"/>
        <c:lblOffset val="100"/>
        <c:noMultiLvlLbl val="0"/>
      </c:catAx>
      <c:valAx>
        <c:axId val="16074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1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Outcomes based on Goal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"/>
              <c:pt idx="0">
                <c:v>0.58823529411764708</c:v>
              </c:pt>
              <c:pt idx="1">
                <c:v>0.82683982683982682</c:v>
              </c:pt>
              <c:pt idx="2">
                <c:v>0.52063492063492067</c:v>
              </c:pt>
              <c:pt idx="3">
                <c:v>0.44444444444444442</c:v>
              </c:pt>
              <c:pt idx="4">
                <c:v>1</c:v>
              </c:pt>
              <c:pt idx="5">
                <c:v>1</c:v>
              </c:pt>
              <c:pt idx="6">
                <c:v>0.7857142857142857</c:v>
              </c:pt>
              <c:pt idx="7">
                <c:v>1</c:v>
              </c:pt>
              <c:pt idx="8">
                <c:v>0.66666666666666663</c:v>
              </c:pt>
              <c:pt idx="9">
                <c:v>0.7857142857142857</c:v>
              </c:pt>
              <c:pt idx="10">
                <c:v>0.72727272727272729</c:v>
              </c:pt>
              <c:pt idx="11">
                <c:v>0.3737704918032787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CAF-BC42-AD5E-6D2B51112DB6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"/>
              <c:pt idx="0">
                <c:v>0.39215686274509803</c:v>
              </c:pt>
              <c:pt idx="1">
                <c:v>0.16450216450216451</c:v>
              </c:pt>
              <c:pt idx="2">
                <c:v>0.4</c:v>
              </c:pt>
              <c:pt idx="3">
                <c:v>0.55555555555555558</c:v>
              </c:pt>
              <c:pt idx="4">
                <c:v>0</c:v>
              </c:pt>
              <c:pt idx="5">
                <c:v>0</c:v>
              </c:pt>
              <c:pt idx="6">
                <c:v>0.21428571428571427</c:v>
              </c:pt>
              <c:pt idx="7">
                <c:v>0</c:v>
              </c:pt>
              <c:pt idx="8">
                <c:v>0.25</c:v>
              </c:pt>
              <c:pt idx="9">
                <c:v>0.21428571428571427</c:v>
              </c:pt>
              <c:pt idx="10">
                <c:v>0.27272727272727271</c:v>
              </c:pt>
              <c:pt idx="11">
                <c:v>0.53442622950819674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CAF-BC42-AD5E-6D2B51112DB6}"/>
            </c:ext>
          </c:extLst>
        </c:ser>
        <c:ser>
          <c:idx val="2"/>
          <c:order val="2"/>
          <c:tx>
            <c:v>Percentage Cancelled</c:v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"/>
              <c:pt idx="0">
                <c:v>1.9607843137254902E-2</c:v>
              </c:pt>
              <c:pt idx="1">
                <c:v>8.658008658008658E-3</c:v>
              </c:pt>
              <c:pt idx="2">
                <c:v>7.9365079365079361E-2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8.3333333333333329E-2</c:v>
              </c:pt>
              <c:pt idx="9">
                <c:v>0</c:v>
              </c:pt>
              <c:pt idx="10">
                <c:v>0</c:v>
              </c:pt>
              <c:pt idx="11">
                <c:v>9.1803278688524587E-2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CCAF-BC42-AD5E-6D2B51112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145983"/>
        <c:axId val="185832367"/>
      </c:lineChart>
      <c:catAx>
        <c:axId val="274145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32367"/>
        <c:crosses val="autoZero"/>
        <c:auto val="1"/>
        <c:lblAlgn val="ctr"/>
        <c:lblOffset val="100"/>
        <c:noMultiLvlLbl val="0"/>
      </c:catAx>
      <c:valAx>
        <c:axId val="18583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14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[CrowdfundingBook-Srinivas Jayaram.xlsx]Month vs outcomes!PivotTable3</c:name>
    <c:fmtId val="3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  <a:beve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 vs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 vs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vs outcomes'!$B$5:$B$17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A-E944-AFA0-3C0287FA128E}"/>
            </c:ext>
          </c:extLst>
        </c:ser>
        <c:ser>
          <c:idx val="1"/>
          <c:order val="1"/>
          <c:tx>
            <c:strRef>
              <c:f>'Month vs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 vs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vs outcomes'!$C$5:$C$17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A-E944-AFA0-3C0287FA128E}"/>
            </c:ext>
          </c:extLst>
        </c:ser>
        <c:ser>
          <c:idx val="2"/>
          <c:order val="2"/>
          <c:tx>
            <c:strRef>
              <c:f>'Month vs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  <a:bevel/>
              </a:ln>
              <a:effectLst/>
            </c:spPr>
          </c:marker>
          <c:cat>
            <c:strRef>
              <c:f>'Month vs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 vs outcomes'!$D$5:$D$17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A-E944-AFA0-3C0287FA1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860207"/>
        <c:axId val="1235619231"/>
      </c:lineChart>
      <c:catAx>
        <c:axId val="113486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619231"/>
        <c:crosses val="autoZero"/>
        <c:auto val="1"/>
        <c:lblAlgn val="ctr"/>
        <c:lblOffset val="100"/>
        <c:noMultiLvlLbl val="0"/>
      </c:catAx>
      <c:valAx>
        <c:axId val="123561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6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</xdr:row>
      <xdr:rowOff>184150</xdr:rowOff>
    </xdr:from>
    <xdr:to>
      <xdr:col>16</xdr:col>
      <xdr:colOff>609600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5776A-0A8F-6F0B-E740-D9BCD3F3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</xdr:row>
      <xdr:rowOff>184150</xdr:rowOff>
    </xdr:from>
    <xdr:to>
      <xdr:col>22</xdr:col>
      <xdr:colOff>152400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89383-7970-97C6-DF57-C91B18063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57150</xdr:rowOff>
    </xdr:from>
    <xdr:to>
      <xdr:col>8</xdr:col>
      <xdr:colOff>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5FC552-6C22-6645-8169-E9CBB9D0B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146050</xdr:rowOff>
    </xdr:from>
    <xdr:to>
      <xdr:col>15</xdr:col>
      <xdr:colOff>139700</xdr:colOff>
      <xdr:row>18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04FC2-8D69-17CA-FA19-CE6B766CB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ivas Jayaram" refreshedDate="45040.635976041667" createdVersion="8" refreshedVersion="8" minRefreshableVersion="3" recordCount="1000" xr:uid="{565E951B-ADCA-C944-9532-4F36EC87C893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ivas Jayaram" refreshedDate="45040.656026157405" createdVersion="8" refreshedVersion="8" minRefreshableVersion="3" recordCount="1000" xr:uid="{32375C96-0A67-3A42-8D7E-E4D5393F328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" numFmtId="2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ivas Jayaram" refreshedDate="45045.922588310183" createdVersion="8" refreshedVersion="8" minRefreshableVersion="3" recordCount="1004" xr:uid="{5697B92C-79C6-714C-A95C-FB2250F45AC0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/>
    </cacheField>
    <cacheField name="Sub 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x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x v="1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x v="2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x v="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x v="4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x v="5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x v="6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x v="7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x v="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x v="9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x v="10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x v="11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x v="12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x v="13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x v="14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x v="15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x v="16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x v="17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x v="18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x v="19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x v="20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x v="21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x v="22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x v="23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x v="24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x v="25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x v="26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x v="27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x v="28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x v="29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x v="30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x v="31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x v="3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x v="33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x v="34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x v="35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x v="36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x v="37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x v="38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x v="39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x v="40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x v="41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x v="42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x v="43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x v="44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x v="4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x v="46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x v="47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x v="48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x v="49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x v="50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x v="51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x v="52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x v="53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x v="54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x v="55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x v="5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x v="57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x v="58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x v="59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x v="60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x v="61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x v="62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x v="63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x v="64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x v="65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x v="66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x v="67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x v="68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x v="69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x v="70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x v="71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x v="72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x v="73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x v="74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x v="75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x v="76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x v="77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x v="78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x v="79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x v="80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x v="81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x v="82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x v="83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x v="84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x v="85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x v="8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x v="87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x v="88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x v="89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x v="90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x v="91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x v="92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x v="93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x v="94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x v="95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x v="96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x v="97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x v="98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x v="99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x v="100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x v="101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x v="10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x v="103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x v="104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x v="105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x v="106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x v="107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x v="108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x v="109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x v="110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x v="111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x v="112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x v="113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x v="11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x v="115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x v="116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x v="117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x v="118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x v="11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x v="120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x v="121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x v="122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x v="123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x v="124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x v="125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x v="126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x v="127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x v="128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x v="12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x v="130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x v="131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x v="132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x v="133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x v="134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x v="135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x v="136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x v="137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x v="138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x v="139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x v="140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x v="141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x v="142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x v="143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x v="144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x v="145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x v="146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x v="147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x v="148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x v="149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x v="100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x v="150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x v="151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x v="152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x v="153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x v="154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x v="155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x v="156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x v="15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x v="158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x v="159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x v="160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x v="161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x v="162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x v="163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x v="164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x v="165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x v="166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x v="167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x v="168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x v="169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x v="170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x v="171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x v="172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x v="17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x v="174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x v="175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x v="176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x v="177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x v="178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x v="179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x v="180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x v="18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x v="182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x v="183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x v="184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x v="185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x v="186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x v="187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x v="188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x v="189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x v="190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x v="191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x v="192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x v="193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x v="194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x v="195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x v="196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x v="197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x v="198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x v="49"/>
    <x v="50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x v="199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x v="200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x v="201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x v="202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x v="203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x v="204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x v="205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x v="206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x v="207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x v="208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x v="209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x v="210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x v="211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x v="21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x v="213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x v="214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x v="215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x v="216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x v="217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x v="21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x v="219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x v="220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x v="221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x v="222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x v="223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x v="224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x v="225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x v="226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x v="227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x v="228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x v="229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x v="230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x v="231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x v="232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x v="233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x v="234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x v="235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x v="236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x v="23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x v="238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x v="23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x v="240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x v="241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x v="242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x v="243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x v="24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x v="245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x v="246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x v="247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x v="248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x v="249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x v="250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x v="25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x v="252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x v="253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x v="254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x v="45"/>
    <x v="255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x v="256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x v="257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x v="258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x v="259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x v="260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x v="261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x v="262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x v="263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x v="264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x v="265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x v="266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x v="26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x v="268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x v="26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x v="270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x v="271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x v="272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x v="273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x v="274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x v="275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x v="276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x v="277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x v="278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x v="279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x v="280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x v="281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x v="282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x v="283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x v="284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x v="285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x v="286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x v="287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x v="288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x v="289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x v="290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x v="291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x v="292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x v="293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x v="294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x v="295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x v="296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x v="297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x v="49"/>
    <x v="298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x v="299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x v="300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x v="301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x v="302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x v="303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x v="304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x v="305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x v="306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x v="307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x v="308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x v="309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x v="310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x v="311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x v="31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x v="313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x v="314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x v="315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x v="316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x v="317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x v="318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x v="319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x v="320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x v="321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x v="322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x v="323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x v="324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x v="325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x v="326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x v="327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x v="328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x v="329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x v="330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x v="331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x v="332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x v="333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x v="334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x v="335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x v="336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x v="337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x v="338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x v="339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x v="340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x v="341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x v="342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x v="343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x v="344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x v="34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x v="346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x v="347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x v="49"/>
    <x v="298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x v="348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x v="349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x v="350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x v="351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x v="35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x v="353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x v="354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x v="355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x v="356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x v="357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x v="358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x v="359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x v="360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x v="361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x v="362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x v="363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x v="36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x v="36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x v="366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x v="367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x v="3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x v="369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x v="370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x v="371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x v="372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x v="373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x v="374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x v="375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x v="376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x v="377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x v="378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x v="379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x v="380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x v="381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x v="382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x v="383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x v="384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x v="385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x v="386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x v="387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x v="38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x v="389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x v="390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x v="391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x v="39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x v="393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x v="394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x v="39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x v="396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x v="50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x v="397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x v="398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x v="39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x v="400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x v="401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x v="402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x v="403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x v="404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x v="405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x v="406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x v="407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x v="408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x v="409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x v="410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x v="411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x v="41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x v="413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x v="414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x v="415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x v="416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x v="417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x v="418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x v="419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x v="420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x v="421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x v="42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x v="423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x v="424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x v="425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x v="426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x v="427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x v="428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x v="429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x v="430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x v="431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x v="432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x v="433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x v="434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x v="43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x v="436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x v="437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x v="438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x v="439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x v="440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x v="441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x v="442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x v="443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x v="444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x v="44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x v="49"/>
    <x v="446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x v="447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x v="448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x v="449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x v="450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x v="451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x v="452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x v="453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x v="45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x v="455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x v="456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x v="457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x v="45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x v="459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x v="460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x v="461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x v="462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x v="463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0.5"/>
    <x v="0"/>
    <x v="36"/>
    <x v="464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x v="465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x v="466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x v="467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x v="468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x v="469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x v="470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x v="4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x v="472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x v="473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x v="474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x v="475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x v="476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x v="477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x v="478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x v="479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x v="480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x v="481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x v="482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x v="48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x v="484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x v="485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x v="486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x v="487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x v="488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x v="489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x v="490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x v="491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x v="492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x v="493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x v="494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x v="495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x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x v="496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x v="497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x v="498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x v="499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x v="500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x v="501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x v="502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x v="503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x v="504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x v="505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x v="506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x v="507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x v="508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x v="509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x v="510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x v="511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x v="512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x v="513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x v="514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x v="515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x v="516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x v="517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x v="518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x v="519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x v="520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x v="521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x v="522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x v="523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x v="524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x v="525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x v="526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x v="527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x v="52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x v="529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x v="530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x v="531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x v="532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x v="533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x v="534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x v="535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x v="536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x v="537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x v="538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x v="539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x v="540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x v="541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x v="542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x v="543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x v="544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x v="446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x v="545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x v="546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x v="547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x v="548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x v="549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39.75"/>
    <x v="1"/>
    <x v="393"/>
    <x v="550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x v="551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x v="552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x v="553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x v="554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x v="555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x v="556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x v="557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x v="558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x v="559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x v="560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x v="561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x v="562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x v="563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x v="564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x v="565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x v="566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x v="567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x v="568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x v="569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x v="570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x v="571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x v="572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x v="573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x v="574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x v="575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x v="576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x v="577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x v="578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x v="579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x v="580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x v="581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x v="582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x v="583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x v="584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x v="585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x v="586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x v="58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x v="588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x v="589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x v="590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x v="59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x v="592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x v="593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x v="298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x v="594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x v="595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x v="596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x v="597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x v="59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x v="599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x v="600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x v="601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x v="60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x v="603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x v="604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x v="605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x v="606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x v="607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x v="608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x v="609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x v="610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x v="611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x v="612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x v="613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x v="614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x v="61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x v="61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x v="617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x v="618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x v="619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x v="620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x v="621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x v="622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x v="623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x v="624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x v="625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x v="626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x v="627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x v="628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x v="629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x v="630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x v="631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x v="632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x v="633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x v="634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x v="635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x v="636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x v="637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x v="638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x v="639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x v="640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x v="641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x v="6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x v="50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x v="643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x v="644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x v="645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x v="646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x v="6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x v="648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x v="649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x v="650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x v="651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x v="65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x v="653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x v="654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x v="655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x v="656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x v="657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x v="658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x v="659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x v="660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x v="66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x v="662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x v="663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x v="664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x v="665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x v="666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x v="667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x v="668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x v="669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x v="670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x v="671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x v="672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x v="673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x v="674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x v="675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x v="676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x v="677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x v="678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x v="679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x v="680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x v="681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x v="682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x v="683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x v="684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x v="685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x v="68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x v="687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x v="688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x v="68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x v="690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x v="691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x v="248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x v="692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x v="693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x v="694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x v="695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x v="696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x v="697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x v="698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x v="699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x v="700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x v="701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x v="702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x v="703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x v="704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x v="705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x v="706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x v="707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x v="708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x v="709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x v="710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x v="711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x v="712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x v="713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x v="714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x v="715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x v="716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x v="717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x v="718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x v="719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x v="720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x v="721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x v="722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x v="723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x v="724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x v="725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x v="726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x v="727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x v="728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x v="729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x v="271"/>
    <x v="730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x v="731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x v="732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x v="733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x v="734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x v="735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x v="736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x v="112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x v="73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x v="738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x v="739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x v="100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x v="740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x v="741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x v="742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x v="743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x v="744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x v="74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x v="746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x v="747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x v="748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x v="749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x v="750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x v="751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x v="752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x v="753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x v="754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x v="755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x v="756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x v="757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x v="758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x v="759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x v="760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x v="761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x v="762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x v="763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x v="764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x v="765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x v="766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x v="767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x v="768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x v="769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x v="770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x v="771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x v="772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x v="773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x v="774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x v="775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x v="776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x v="777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x v="778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x v="779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x v="702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x v="780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x v="781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x v="782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x v="783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x v="784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x v="785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x v="786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x v="787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x v="49"/>
    <x v="100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x v="788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x v="789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x v="790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x v="791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x v="792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x v="793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x v="794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x v="79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x v="796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x v="797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x v="798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x v="799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x v="800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x v="801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x v="802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x v="803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x v="804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x v="805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x v="806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x v="807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x v="808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x v="809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x v="810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x v="811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x v="812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x v="813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x v="814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x v="815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x v="81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x v="817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x v="818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x v="819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x v="820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x v="821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x v="822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x v="823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x v="824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x v="825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x v="82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x v="827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x v="828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x v="829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x v="830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x v="831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x v="832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x v="833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x v="834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x v="835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x v="836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x v="100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x v="83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x v="838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x v="839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x v="840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x v="841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x v="842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x v="843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x v="844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x v="845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x v="846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x v="847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x v="848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x v="849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x v="850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x v="851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x v="852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x v="853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x v="854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x v="85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x v="856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x v="857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x v="858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x v="859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x v="860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x v="86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x v="862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x v="863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x v="864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x v="865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x v="866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x v="867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x v="868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x v="86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x v="870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x v="871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x v="872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x v="873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x v="874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x v="875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x v="87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x v="877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x v="87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x v="879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x v="880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x v="881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x v="882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x v="883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x v="884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x v="885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x v="50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x v="886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x v="887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x v="888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x v="889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x v="890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x v="891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x v="892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x v="893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x v="894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x v="895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x v="896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x v="897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x v="898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x v="899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x v="900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x v="901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x v="902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x v="903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x v="904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x v="905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x v="906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x v="907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x v="908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x v="909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x v="910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x v="911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x v="912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x v="913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x v="914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x v="915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x v="916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x v="917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x v="918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x v="919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x v="920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x v="921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x v="922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x v="923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x v="924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x v="925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x v="926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x v="927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x v="928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x v="929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x v="930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x v="931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x v="93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x v="933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x v="934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x v="298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x v="935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x v="936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x v="937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x v="93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x v="939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x v="940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x v="94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x v="942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x v="943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x v="944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x v="945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x v="946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x v="947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x v="948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x v="949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x v="950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x v="951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x v="952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x v="953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x v="954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x v="955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x v="956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x v="95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x v="958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x v="959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x v="960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x v="961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x v="962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x v="963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x v="964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x v="965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x v="966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x v="967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x v="968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x v="969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x v="970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x v="971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x v="972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x v="973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x v="974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x v="975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x v="976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x v="977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x v="978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x v="979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x v="980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x v="981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x v="982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x v="983"/>
    <x v="1"/>
    <s v="USD"/>
    <n v="1467176400"/>
    <x v="877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4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s v="food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s v="music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s v="technology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s v="music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s v="theater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s v="theater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s v="film &amp; video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s v="theater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s v="theater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s v="music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s v="film &amp; video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s v="theater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s v="film &amp; video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s v="music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s v="music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s v="technology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s v="publishing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s v="film &amp; video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s v="theater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s v="theater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s v="film &amp; video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s v="theater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s v="theater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s v="film &amp; video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s v="technology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s v="games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s v="theater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s v="music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s v="theater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s v="film &amp; video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s v="film &amp; video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s v="games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s v="film &amp; video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s v="theater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s v="film &amp; video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s v="film &amp; video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s v="theater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s v="publishing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s v="photography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s v="theater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s v="technology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s v="music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s v="food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s v="publishing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s v="publishing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s v="theater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s v="music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s v="theater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s v="theater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s v="music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s v="music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s v="technology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s v="theater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s v="film &amp; video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s v="technology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s v="music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s v="technology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s v="games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s v="theater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s v="theater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s v="theater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s v="theater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s v="technology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s v="theater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s v="technology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s v="theater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s v="theater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s v="technology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s v="theater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s v="theater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s v="theater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s v="theater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s v="film &amp; video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s v="music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s v="music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s v="photography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s v="theater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s v="film &amp; video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s v="publishing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s v="theater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s v="games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s v="music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s v="games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s v="music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s v="technology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s v="music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s v="theater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s v="music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s v="publishing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s v="theater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s v="theater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s v="publishing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s v="games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s v="theater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s v="technology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s v="film &amp; video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s v="theater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s v="food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s v="games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s v="theater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s v="theater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s v="music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s v="technology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s v="music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s v="music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s v="technology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s v="theater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s v="theater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s v="film &amp; video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s v="film &amp; video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s v="food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s v="publishing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s v="technology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s v="food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s v="technology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s v="publishing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s v="theater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s v="film &amp; video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s v="photography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s v="film &amp; video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s v="games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s v="games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s v="publishing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s v="theater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s v="photography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s v="theater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s v="theater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s v="theater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s v="music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s v="food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s v="film &amp; video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s v="technology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s v="theater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s v="music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s v="film &amp; video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s v="theater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s v="film &amp; video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s v="publishing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s v="games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s v="technology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s v="film &amp; video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s v="technology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s v="technology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s v="music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s v="theater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s v="technology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s v="theater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s v="theater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s v="technology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s v="music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s v="music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s v="music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s v="music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s v="theater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s v="music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s v="theater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s v="music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s v="photography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s v="music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s v="theater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s v="technology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s v="technology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s v="music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s v="photography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s v="theater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s v="technology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s v="photography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s v="theater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s v="music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s v="film &amp; video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s v="music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s v="publishing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s v="film &amp; video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s v="theater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s v="technology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s v="theater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s v="theater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s v="theater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s v="food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s v="theater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s v="technology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s v="technology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s v="theater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s v="music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s v="theater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s v="film &amp; video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s v="theater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s v="film &amp; video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s v="theater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s v="theater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s v="theater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s v="theater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s v="music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s v="music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s v="music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s v="music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s v="technology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s v="film &amp; video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s v="music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s v="music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s v="theater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s v="technology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s v="food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s v="theater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s v="music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s v="theater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s v="publishing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s v="music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s v="film &amp; video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s v="film &amp; video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s v="film &amp; video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s v="theater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s v="theater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s v="music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s v="music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s v="theater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s v="theater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s v="film &amp; video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s v="film &amp; video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s v="film &amp; video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s v="theater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s v="food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s v="photography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s v="theater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s v="film &amp; video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s v="music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s v="photography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s v="games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s v="film &amp; video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s v="games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s v="games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s v="theater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s v="theater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s v="film &amp; video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s v="games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s v="film &amp; video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s v="music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s v="film &amp; video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s v="theater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s v="technology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s v="theater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s v="publishing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s v="music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s v="theater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s v="theater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s v="theater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s v="technology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s v="publishing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s v="games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s v="publishing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s v="music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s v="theater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s v="theater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s v="film &amp; video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s v="publishing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s v="music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s v="music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s v="theater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s v="theater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s v="photography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s v="music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s v="music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s v="music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s v="photography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s v="theater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s v="theater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s v="music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s v="theater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s v="film &amp; video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s v="film &amp; video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s v="games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s v="photography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s v="theater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s v="theater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s v="theater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s v="publishing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s v="games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s v="theater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s v="technology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s v="theater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s v="film &amp; video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s v="theater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s v="film &amp; video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s v="music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s v="technology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s v="theater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s v="theater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s v="music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s v="music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s v="theater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s v="film &amp; video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s v="technology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s v="food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s v="theater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s v="theater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s v="theater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s v="theater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s v="theater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s v="music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s v="food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s v="publishing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s v="film &amp; video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s v="theater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s v="music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s v="film &amp; video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s v="theater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s v="theater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s v="publishing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s v="theater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s v="music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s v="games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s v="theater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s v="theater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s v="music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s v="film &amp; video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s v="theater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s v="food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s v="theater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s v="music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s v="technology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s v="publishing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s v="film &amp; video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s v="theater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s v="film &amp; video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s v="theater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s v="theater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s v="film &amp; video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s v="theater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s v="music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s v="games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s v="film &amp; video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s v="food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s v="technology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s v="theater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s v="music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s v="music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s v="music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s v="theater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s v="theater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s v="theater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s v="photography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s v="music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s v="theater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s v="theater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s v="games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s v="film &amp; video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s v="music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s v="technology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s v="food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s v="theater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s v="music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s v="music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s v="theater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s v="theater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s v="film &amp; video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s v="technology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s v="theater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s v="games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s v="photography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s v="film &amp; video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s v="theater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s v="theater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s v="music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s v="music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s v="music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s v="theater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s v="theater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s v="theater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s v="film &amp; video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s v="film &amp; video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s v="theater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s v="theater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s v="film &amp; video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s v="theater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s v="film &amp; video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s v="music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s v="music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s v="theater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s v="film &amp; video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s v="theater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s v="theater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s v="theater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s v="photography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s v="food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s v="film &amp; video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s v="publishing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s v="theater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s v="technology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s v="music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s v="theater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s v="photography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s v="publishing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s v="technology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s v="music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s v="film &amp; video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s v="theater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s v="film &amp; video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s v="music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s v="film &amp; video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s v="music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s v="photography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s v="theater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s v="film &amp; video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s v="theater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s v="theater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s v="theater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s v="film &amp; video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s v="theater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s v="film &amp; video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s v="music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s v="games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s v="theater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s v="publishing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s v="film &amp; video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s v="food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s v="theater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s v="film &amp; video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s v="theater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s v="film &amp; video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s v="technology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s v="theater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s v="technology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s v="theater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s v="food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s v="music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s v="photography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s v="theater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s v="theater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s v="film &amp; video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s v="photography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s v="theater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s v="theater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s v="theater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s v="film &amp; video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s v="theater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s v="theater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s v="music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s v="film &amp; video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s v="theater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s v="film &amp; video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s v="film &amp; video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s v="technology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s v="theater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s v="theater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s v="music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s v="theater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s v="technology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s v="film &amp; video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s v="games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s v="games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s v="film &amp; video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s v="music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s v="film &amp; video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s v="film &amp; video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s v="film &amp; video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s v="theater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s v="music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s v="theater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s v="theater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s v="film &amp; video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s v="theater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s v="film &amp; video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s v="games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s v="film &amp; video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s v="theater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s v="publishing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s v="technology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s v="technology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s v="theater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s v="film &amp; video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s v="technology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s v="food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s v="music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s v="music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s v="film &amp; video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s v="publishing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s v="publishing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s v="film &amp; video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s v="technology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s v="food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s v="photography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s v="theater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s v="publishing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s v="theater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s v="food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s v="theater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s v="publishing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s v="theater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s v="theater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s v="technology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s v="journalism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s v="food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s v="film &amp; video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s v="photography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s v="technology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s v="theater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s v="film &amp; video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s v="technology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s v="technology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s v="film &amp; video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s v="theater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s v="film &amp; video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s v="games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s v="film &amp; video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s v="music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s v="publishing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s v="theater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s v="technology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s v="theater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s v="theater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s v="film &amp; video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s v="theater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s v="games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s v="film &amp; video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s v="music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s v="theater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s v="publishing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s v="food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s v="film &amp; video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s v="music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s v="theater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s v="film &amp; video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s v="film &amp; video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s v="film &amp; video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s v="theater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s v="technology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s v="theater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s v="film &amp; video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s v="music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s v="games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s v="publishing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s v="games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s v="theater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s v="music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s v="film &amp; video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s v="theater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s v="publishing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s v="film &amp; video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s v="games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s v="food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s v="photography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s v="games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s v="music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s v="games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s v="music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s v="theater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s v="theater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s v="film &amp; video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s v="theater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s v="technology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s v="music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s v="technology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s v="theater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s v="music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s v="music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s v="music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s v="publishing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s v="film &amp; video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s v="theater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s v="theater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s v="film &amp; video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s v="theater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s v="music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s v="film &amp; video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s v="theater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s v="theater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s v="music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s v="music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s v="theater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s v="film &amp; video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s v="music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s v="film &amp; video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s v="music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s v="journalism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s v="food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s v="theater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s v="theater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s v="music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s v="film &amp; video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s v="music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s v="theater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s v="technology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s v="games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s v="film &amp; video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s v="technology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s v="publishing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s v="music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s v="food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s v="theater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s v="film &amp; video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s v="publishing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s v="games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s v="theater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s v="film &amp; video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s v="theater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s v="theater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s v="film &amp; video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s v="theater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s v="music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s v="film &amp; video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s v="food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s v="technology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s v="theater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s v="theater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s v="theater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s v="publishing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s v="music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s v="food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s v="music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s v="theater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s v="theater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s v="music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s v="theater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s v="theater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s v="theater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s v="music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s v="theater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s v="publishing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s v="theater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s v="photography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s v="theater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s v="music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s v="theater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s v="photography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s v="theater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s v="theater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s v="food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s v="music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s v="theater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s v="theater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s v="theater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s v="theater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s v="film &amp; video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s v="film &amp; video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s v="film &amp; video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s v="film &amp; video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s v="theater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s v="theater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s v="film &amp; video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s v="theater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s v="theater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s v="technology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s v="theater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s v="theater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s v="music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s v="games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s v="publishing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s v="food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s v="theater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s v="music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s v="film &amp; video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s v="technology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s v="technology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s v="music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s v="food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s v="film &amp; video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s v="music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s v="film &amp; video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s v="theater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s v="music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s v="theater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s v="theater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s v="music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s v="film &amp; video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s v="theater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s v="journalism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s v="theater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s v="theater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s v="music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s v="theater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s v="theater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s v="music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s v="photography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s v="journalism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s v="photography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s v="publishing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s v="film &amp; video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s v="food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s v="games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s v="theater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s v="theater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s v="theater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s v="publishing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s v="theater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s v="technology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s v="theater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s v="film &amp; video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s v="technology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s v="film &amp; video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s v="film &amp; video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s v="music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s v="theater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s v="theater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s v="music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s v="theater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s v="music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s v="technology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s v="film &amp; video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s v="technology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s v="theater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s v="technology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s v="publishing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s v="film &amp; video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s v="publishing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s v="technology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s v="film &amp; video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s v="theater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s v="theater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s v="theater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s v="theater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s v="theater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s v="publishing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s v="music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s v="games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s v="theater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s v="film &amp; video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s v="technology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s v="publishing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s v="theater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s v="music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s v="film &amp; video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s v="theater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s v="theater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s v="games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s v="theater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s v="technology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s v="theater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s v="film &amp; video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s v="technology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s v="technology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s v="music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s v="music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s v="theater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s v="photography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s v="publishing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s v="music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s v="theater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s v="music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s v="theater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s v="theater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s v="music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s v="theater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s v="theater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s v="technology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s v="technology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s v="theater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s v="film &amp; video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s v="technology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s v="music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s v="publishing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s v="theater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s v="photography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s v="theater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s v="theater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s v="theater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s v="film &amp; video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s v="music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s v="music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s v="games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s v="music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s v="music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s v="theater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s v="music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s v="music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s v="film &amp; video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s v="publishing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s v="theater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s v="games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s v="theater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s v="theater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s v="music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s v="theater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s v="technology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s v="music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s v="theater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s v="theater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s v="film &amp; video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s v="theater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s v="film &amp; video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s v="theater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s v="film &amp; video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s v="music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s v="technology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s v="film &amp; video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s v="music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s v="music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s v="film &amp; video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s v="theater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s v="theater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s v="food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s v="theater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s v="publishing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s v="music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s v="film &amp; video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s v="games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s v="technology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s v="theater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s v="theater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s v="music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s v="photography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s v="theater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s v="music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s v="film &amp; video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s v="film &amp; video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s v="theater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s v="food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s v="film &amp; video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s v="theater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s v="games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s v="publishing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s v="games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s v="music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s v="music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s v="theater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s v="publishing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s v="theater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s v="games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s v="music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s v="film &amp; video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s v="music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s v="music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s v="publishing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s v="film &amp; video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s v="theater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s v="film &amp; video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s v="theater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s v="theater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s v="theater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s v="photography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s v="publishing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s v="publishing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s v="theater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s v="technology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s v="music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s v="music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s v="theater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s v="film &amp; video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s v="theater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s v="technology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s v="technology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s v="photography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s v="film &amp; video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s v="technology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s v="technology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s v="food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s v="film &amp; video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s v="music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s v="music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s v="music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s v="games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s v="music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s v="publishing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s v="theater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s v="food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s v="film &amp; video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s v="food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s v="theater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s v="technology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s v="theater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s v="theater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s v="film &amp; video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s v="film &amp; video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s v="theater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s v="photography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s v="food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s v="theater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s v="film &amp; video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s v="theater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s v="theater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s v="film &amp; video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s v="photography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s v="photography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s v="music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s v="photography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s v="food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s v="music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s v="publishing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s v="music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s v="theater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s v="theater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s v="film &amp; video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s v="theater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s v="theater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s v="music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s v="theater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s v="theater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s v="music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s v="music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s v="film &amp; video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s v="publishing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s v="film &amp; video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s v="film &amp; video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s v="theater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s v="food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s v="theater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s v="film &amp; video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s v="music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s v="technology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s v="music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s v="technology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s v="publishing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s v="publishing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s v="theater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s v="film &amp; video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s v="theater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s v="games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s v="theater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s v="theater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s v="technology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s v="film &amp; video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s v="film &amp; video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s v="theater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s v="film &amp; video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s v="photography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s v="film &amp; video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s v="publishing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s v="theater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s v="film &amp; video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s v="technology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s v="music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s v="theater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s v="theater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s v="theater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s v="food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s v="theater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s v="technology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s v="theater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s v="theater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s v="theater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s v="music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s v="theater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s v="theater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s v="theater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s v="theater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s v="film &amp; video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s v="publishing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s v="games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s v="technology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s v="theater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s v="theater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s v="food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s v="photography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s v="photography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s v="theater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s v="theater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s v="film &amp; video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s v="technology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s v="theater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s v="music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s v="film &amp; video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s v="film &amp; video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s v="technology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s v="theater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s v="film &amp; video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s v="theater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s v="film &amp; video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s v="publishing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s v="technology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s v="publishing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s v="food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s v="photography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s v="theater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s v="music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s v="theater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s v="music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s v="food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s v="theater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s v="theater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s v="film &amp; video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s v="technology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s v="theater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s v="music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s v="theater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s v="theater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s v="food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s v="games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s v="theater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s v="publishing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s v="technology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s v="film &amp; video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s v="film &amp; video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s v="theater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s v="music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s v="music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s v="film &amp; video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s v="publishing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s v="publishing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s v="film &amp; video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s v="music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s v="film &amp; video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s v="photography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s v="publishing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s v="food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s v="theater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s v="theater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s v="music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s v="food"/>
    <s v="food trucks"/>
  </r>
  <r>
    <m/>
    <m/>
    <m/>
    <m/>
    <m/>
    <m/>
    <x v="4"/>
    <m/>
    <m/>
    <m/>
    <m/>
    <m/>
    <x v="879"/>
    <m/>
    <m/>
    <m/>
    <m/>
    <m/>
    <m/>
    <m/>
  </r>
  <r>
    <m/>
    <m/>
    <m/>
    <m/>
    <m/>
    <m/>
    <x v="4"/>
    <m/>
    <m/>
    <m/>
    <m/>
    <m/>
    <x v="879"/>
    <m/>
    <m/>
    <m/>
    <m/>
    <m/>
    <m/>
    <m/>
  </r>
  <r>
    <m/>
    <m/>
    <m/>
    <m/>
    <m/>
    <m/>
    <x v="4"/>
    <m/>
    <m/>
    <m/>
    <m/>
    <m/>
    <x v="879"/>
    <m/>
    <m/>
    <m/>
    <m/>
    <m/>
    <m/>
    <m/>
  </r>
  <r>
    <m/>
    <m/>
    <m/>
    <m/>
    <m/>
    <m/>
    <x v="4"/>
    <m/>
    <m/>
    <m/>
    <m/>
    <m/>
    <x v="87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DF013-F9D2-F240-A6F7-09CBFDCCCAA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6634D-4D70-EF4E-AA7C-659C8FD1097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numFmtId="2" showAll="0">
      <items count="985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5AFD3-4BB9-E840-AC3B-BF6F0B64BFE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0"/>
        <item h="1"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dataFields count="1">
    <dataField name="Count of outcome" fld="6" subtotal="count" baseField="0" baseItem="0"/>
  </dataFields>
  <chartFormats count="8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4"/>
  <sheetViews>
    <sheetView topLeftCell="H1" workbookViewId="0">
      <selection activeCell="R6" sqref="R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9" bestFit="1" customWidth="1"/>
    <col min="7" max="7" width="10.83203125" style="6"/>
    <col min="8" max="8" width="13" bestFit="1" customWidth="1"/>
    <col min="9" max="9" width="13" customWidth="1"/>
    <col min="12" max="12" width="11.1640625" bestFit="1" customWidth="1"/>
    <col min="13" max="13" width="11.1640625" customWidth="1"/>
    <col min="14" max="14" width="11.1640625" bestFit="1" customWidth="1"/>
    <col min="15" max="15" width="11.1640625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2060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2046</v>
      </c>
      <c r="N1" s="1" t="s">
        <v>9</v>
      </c>
      <c r="O1" s="1" t="s">
        <v>2047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2045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 t="shared" ref="F2:F65" si="0">+E2/D2*100</f>
        <v>0</v>
      </c>
      <c r="G2" s="6" t="s">
        <v>14</v>
      </c>
      <c r="H2">
        <v>0</v>
      </c>
      <c r="I2" s="4">
        <f t="shared" ref="I2:I65" si="1">IFERROR(+E2/H2,0)</f>
        <v>0</v>
      </c>
      <c r="J2" t="s">
        <v>15</v>
      </c>
      <c r="K2" t="s">
        <v>16</v>
      </c>
      <c r="L2">
        <v>1448690400</v>
      </c>
      <c r="M2" s="7">
        <f t="shared" ref="M2:M65" si="2">+L2/(60*60*24) + DATE(1970,1,1)</f>
        <v>42336.25</v>
      </c>
      <c r="N2">
        <v>1450159200</v>
      </c>
      <c r="O2" s="7">
        <f t="shared" ref="O2:O65" si="3">+N2/(60*60*24) + DATE(1970,1,1)</f>
        <v>42353.25</v>
      </c>
      <c r="P2" t="b">
        <v>0</v>
      </c>
      <c r="Q2" t="b">
        <v>0</v>
      </c>
      <c r="R2" t="s">
        <v>17</v>
      </c>
      <c r="S2" t="str">
        <f t="shared" ref="S2:S65" si="4">_xlfn.TEXTBEFORE(R2,"/")</f>
        <v>food</v>
      </c>
      <c r="T2" t="str">
        <f t="shared" ref="T2:T65" si="5">_xlfn.TEXTAFTER(R2,"/")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si="0"/>
        <v>1040</v>
      </c>
      <c r="G3" s="6" t="s">
        <v>20</v>
      </c>
      <c r="H3">
        <v>158</v>
      </c>
      <c r="I3" s="4">
        <f t="shared" si="1"/>
        <v>92.151898734177209</v>
      </c>
      <c r="J3" t="s">
        <v>21</v>
      </c>
      <c r="K3" t="s">
        <v>22</v>
      </c>
      <c r="L3">
        <v>1408424400</v>
      </c>
      <c r="M3" s="7">
        <f t="shared" si="2"/>
        <v>41870.208333333336</v>
      </c>
      <c r="N3">
        <v>1408597200</v>
      </c>
      <c r="O3" s="7">
        <f t="shared" si="3"/>
        <v>41872.208333333336</v>
      </c>
      <c r="P3" t="b">
        <v>0</v>
      </c>
      <c r="Q3" t="b">
        <v>1</v>
      </c>
      <c r="R3" t="s">
        <v>23</v>
      </c>
      <c r="S3" t="str">
        <f t="shared" si="4"/>
        <v>music</v>
      </c>
      <c r="T3" t="str">
        <f t="shared" si="5"/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s="10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s="6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s="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s="6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s="6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s="6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s="6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s="6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s="6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s="6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s="6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s="6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s="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s="6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s="6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s="6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s="6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s="6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s="6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s="6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s="6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s="6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s="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s="6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s="6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s="6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s="6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s="6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s="6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s="6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s="6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s="6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s="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s="6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s="6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s="6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s="6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s="6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s="6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s="6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s="6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s="6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s="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s="6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s="6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s="6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s="6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s="6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s="6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s="6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s="6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s="6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s="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s="6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s="6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s="6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s="6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s="6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s="6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s="6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s="6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s="6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ref="F66:F129" si="6">+E66/D66*100</f>
        <v>97.642857142857139</v>
      </c>
      <c r="G66" s="6" t="s">
        <v>14</v>
      </c>
      <c r="H66">
        <v>38</v>
      </c>
      <c r="I66" s="4">
        <f t="shared" ref="I66:I129" si="7">IFERROR(+E66/H66,0)</f>
        <v>71.94736842105263</v>
      </c>
      <c r="J66" t="s">
        <v>21</v>
      </c>
      <c r="K66" t="s">
        <v>22</v>
      </c>
      <c r="L66">
        <v>1530507600</v>
      </c>
      <c r="M66" s="7">
        <f t="shared" ref="M66:M129" si="8">+L66/(60*60*24) + DATE(1970,1,1)</f>
        <v>43283.208333333328</v>
      </c>
      <c r="N66">
        <v>1531803600</v>
      </c>
      <c r="O66" s="7">
        <f t="shared" ref="O66:O129" si="9">+N66/(60*60*24) + DATE(1970,1,1)</f>
        <v>43298.208333333328</v>
      </c>
      <c r="P66" t="b">
        <v>0</v>
      </c>
      <c r="Q66" t="b">
        <v>1</v>
      </c>
      <c r="R66" t="s">
        <v>28</v>
      </c>
      <c r="S66" t="str">
        <f t="shared" ref="S66:S129" si="10">_xlfn.TEXTBEFORE(R66,"/")</f>
        <v>technology</v>
      </c>
      <c r="T66" t="str">
        <f t="shared" ref="T66:T129" si="11">_xlfn.TEXTAFTER(R66,"/")</f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si="6"/>
        <v>236.14754098360655</v>
      </c>
      <c r="G67" s="6" t="s">
        <v>20</v>
      </c>
      <c r="H67">
        <v>236</v>
      </c>
      <c r="I67" s="4">
        <f t="shared" si="7"/>
        <v>61.038135593220339</v>
      </c>
      <c r="J67" t="s">
        <v>21</v>
      </c>
      <c r="K67" t="s">
        <v>22</v>
      </c>
      <c r="L67">
        <v>1296108000</v>
      </c>
      <c r="M67" s="7">
        <f t="shared" si="8"/>
        <v>40570.25</v>
      </c>
      <c r="N67">
        <v>1296712800</v>
      </c>
      <c r="O67" s="7">
        <f t="shared" si="9"/>
        <v>40577.25</v>
      </c>
      <c r="P67" t="b">
        <v>0</v>
      </c>
      <c r="Q67" t="b">
        <v>0</v>
      </c>
      <c r="R67" t="s">
        <v>33</v>
      </c>
      <c r="S67" t="str">
        <f t="shared" si="10"/>
        <v>theater</v>
      </c>
      <c r="T67" t="str">
        <f t="shared" si="11"/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6"/>
        <v>45.068965517241381</v>
      </c>
      <c r="G68" s="6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 s="7">
        <f t="shared" si="8"/>
        <v>42102.208333333328</v>
      </c>
      <c r="N68">
        <v>1428901200</v>
      </c>
      <c r="O68" s="7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6"/>
        <v>162.38567493112947</v>
      </c>
      <c r="G69" s="6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 s="7">
        <f t="shared" si="8"/>
        <v>40203.25</v>
      </c>
      <c r="N69">
        <v>1264831200</v>
      </c>
      <c r="O69" s="7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6"/>
        <v>254.52631578947367</v>
      </c>
      <c r="G70" s="6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 s="7">
        <f t="shared" si="8"/>
        <v>42943.208333333328</v>
      </c>
      <c r="N70">
        <v>1505192400</v>
      </c>
      <c r="O70" s="7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6"/>
        <v>24.063291139240505</v>
      </c>
      <c r="G71" s="6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 s="7">
        <f t="shared" si="8"/>
        <v>40531.25</v>
      </c>
      <c r="N71">
        <v>1295676000</v>
      </c>
      <c r="O71" s="7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6"/>
        <v>123.74140625000001</v>
      </c>
      <c r="G72" s="6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 s="7">
        <f t="shared" si="8"/>
        <v>40484.208333333336</v>
      </c>
      <c r="N72">
        <v>1292911200</v>
      </c>
      <c r="O72" s="7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6"/>
        <v>108.06666666666666</v>
      </c>
      <c r="G73" s="6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 s="7">
        <f t="shared" si="8"/>
        <v>43799.25</v>
      </c>
      <c r="N73">
        <v>1575439200</v>
      </c>
      <c r="O73" s="7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6"/>
        <v>670.33333333333326</v>
      </c>
      <c r="G74" s="6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 s="7">
        <f t="shared" si="8"/>
        <v>42186.208333333328</v>
      </c>
      <c r="N74">
        <v>1438837200</v>
      </c>
      <c r="O74" s="7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6"/>
        <v>660.92857142857144</v>
      </c>
      <c r="G75" s="6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 s="7">
        <f t="shared" si="8"/>
        <v>42701.25</v>
      </c>
      <c r="N75">
        <v>1480485600</v>
      </c>
      <c r="O75" s="7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6"/>
        <v>122.46153846153847</v>
      </c>
      <c r="G76" s="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 s="7">
        <f t="shared" si="8"/>
        <v>42456.208333333328</v>
      </c>
      <c r="N76">
        <v>1459141200</v>
      </c>
      <c r="O76" s="7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6"/>
        <v>150.57731958762886</v>
      </c>
      <c r="G77" s="6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 s="7">
        <f t="shared" si="8"/>
        <v>43296.208333333328</v>
      </c>
      <c r="N77">
        <v>1532322000</v>
      </c>
      <c r="O77" s="7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6"/>
        <v>78.106590724165997</v>
      </c>
      <c r="G78" s="6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 s="7">
        <f t="shared" si="8"/>
        <v>42027.25</v>
      </c>
      <c r="N78">
        <v>1426222800</v>
      </c>
      <c r="O78" s="7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6"/>
        <v>46.94736842105263</v>
      </c>
      <c r="G79" s="6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 s="7">
        <f t="shared" si="8"/>
        <v>40448.208333333336</v>
      </c>
      <c r="N79">
        <v>1286773200</v>
      </c>
      <c r="O79" s="7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6"/>
        <v>300.8</v>
      </c>
      <c r="G80" s="6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 s="7">
        <f t="shared" si="8"/>
        <v>43206.208333333328</v>
      </c>
      <c r="N80">
        <v>1523941200</v>
      </c>
      <c r="O80" s="7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6"/>
        <v>69.598615916955026</v>
      </c>
      <c r="G81" s="6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 s="7">
        <f t="shared" si="8"/>
        <v>43267.208333333328</v>
      </c>
      <c r="N81">
        <v>1529557200</v>
      </c>
      <c r="O81" s="7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6"/>
        <v>637.4545454545455</v>
      </c>
      <c r="G82" s="6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 s="7">
        <f t="shared" si="8"/>
        <v>42976.208333333328</v>
      </c>
      <c r="N82">
        <v>1506574800</v>
      </c>
      <c r="O82" s="7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6"/>
        <v>225.33928571428569</v>
      </c>
      <c r="G83" s="6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 s="7">
        <f t="shared" si="8"/>
        <v>43062.25</v>
      </c>
      <c r="N83">
        <v>1513576800</v>
      </c>
      <c r="O83" s="7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6"/>
        <v>1497.3000000000002</v>
      </c>
      <c r="G84" s="6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 s="7">
        <f t="shared" si="8"/>
        <v>43482.25</v>
      </c>
      <c r="N84">
        <v>1548309600</v>
      </c>
      <c r="O84" s="7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6"/>
        <v>37.590225563909776</v>
      </c>
      <c r="G85" s="6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 s="7">
        <f t="shared" si="8"/>
        <v>42579.208333333328</v>
      </c>
      <c r="N85">
        <v>1471582800</v>
      </c>
      <c r="O85" s="7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6"/>
        <v>132.36942675159236</v>
      </c>
      <c r="G86" s="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 s="7">
        <f t="shared" si="8"/>
        <v>41118.208333333336</v>
      </c>
      <c r="N86">
        <v>1344315600</v>
      </c>
      <c r="O86" s="7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6"/>
        <v>131.22448979591837</v>
      </c>
      <c r="G87" s="6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 s="7">
        <f t="shared" si="8"/>
        <v>40797.208333333336</v>
      </c>
      <c r="N87">
        <v>1316408400</v>
      </c>
      <c r="O87" s="7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6"/>
        <v>167.63513513513513</v>
      </c>
      <c r="G88" s="6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 s="7">
        <f t="shared" si="8"/>
        <v>42128.208333333328</v>
      </c>
      <c r="N88">
        <v>1431838800</v>
      </c>
      <c r="O88" s="7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6"/>
        <v>61.984886649874063</v>
      </c>
      <c r="G89" s="6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 s="7">
        <f t="shared" si="8"/>
        <v>40610.25</v>
      </c>
      <c r="N89">
        <v>1300510800</v>
      </c>
      <c r="O89" s="7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6"/>
        <v>260.75</v>
      </c>
      <c r="G90" s="6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 s="7">
        <f t="shared" si="8"/>
        <v>42110.208333333328</v>
      </c>
      <c r="N90">
        <v>1431061200</v>
      </c>
      <c r="O90" s="7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6"/>
        <v>252.58823529411765</v>
      </c>
      <c r="G91" s="6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 s="7">
        <f t="shared" si="8"/>
        <v>40283.208333333336</v>
      </c>
      <c r="N91">
        <v>1271480400</v>
      </c>
      <c r="O91" s="7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6"/>
        <v>78.615384615384613</v>
      </c>
      <c r="G92" s="6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 s="7">
        <f t="shared" si="8"/>
        <v>42425.25</v>
      </c>
      <c r="N92">
        <v>1456380000</v>
      </c>
      <c r="O92" s="7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6"/>
        <v>48.404406999351913</v>
      </c>
      <c r="G93" s="6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 s="7">
        <f t="shared" si="8"/>
        <v>42588.208333333328</v>
      </c>
      <c r="N93">
        <v>1472878800</v>
      </c>
      <c r="O93" s="7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6"/>
        <v>258.875</v>
      </c>
      <c r="G94" s="6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 s="7">
        <f t="shared" si="8"/>
        <v>40352.208333333336</v>
      </c>
      <c r="N94">
        <v>1277355600</v>
      </c>
      <c r="O94" s="7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6"/>
        <v>60.548713235294116</v>
      </c>
      <c r="G95" s="6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 s="7">
        <f t="shared" si="8"/>
        <v>41202.208333333336</v>
      </c>
      <c r="N95">
        <v>1351054800</v>
      </c>
      <c r="O95" s="7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6"/>
        <v>303.68965517241378</v>
      </c>
      <c r="G96" s="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 s="7">
        <f t="shared" si="8"/>
        <v>43562.208333333328</v>
      </c>
      <c r="N96">
        <v>1555563600</v>
      </c>
      <c r="O96" s="7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6"/>
        <v>112.99999999999999</v>
      </c>
      <c r="G97" s="6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 s="7">
        <f t="shared" si="8"/>
        <v>43752.208333333328</v>
      </c>
      <c r="N97">
        <v>1571634000</v>
      </c>
      <c r="O97" s="7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6"/>
        <v>217.37876614060258</v>
      </c>
      <c r="G98" s="6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 s="7">
        <f t="shared" si="8"/>
        <v>40612.25</v>
      </c>
      <c r="N98">
        <v>1300856400</v>
      </c>
      <c r="O98" s="7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6"/>
        <v>926.69230769230762</v>
      </c>
      <c r="G99" s="6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 s="7">
        <f t="shared" si="8"/>
        <v>42180.208333333328</v>
      </c>
      <c r="N99">
        <v>1439874000</v>
      </c>
      <c r="O99" s="7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6"/>
        <v>33.692229038854805</v>
      </c>
      <c r="G100" s="6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 s="7">
        <f t="shared" si="8"/>
        <v>42212.208333333328</v>
      </c>
      <c r="N100">
        <v>1438318800</v>
      </c>
      <c r="O100" s="7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6"/>
        <v>196.7236842105263</v>
      </c>
      <c r="G101" s="6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 s="7">
        <f t="shared" si="8"/>
        <v>41968.25</v>
      </c>
      <c r="N101">
        <v>1419400800</v>
      </c>
      <c r="O101" s="7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6"/>
        <v>1</v>
      </c>
      <c r="G102" s="6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 s="7">
        <f t="shared" si="8"/>
        <v>40835.208333333336</v>
      </c>
      <c r="N102">
        <v>1320555600</v>
      </c>
      <c r="O102" s="7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6"/>
        <v>1021.4444444444445</v>
      </c>
      <c r="G103" s="6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 s="7">
        <f t="shared" si="8"/>
        <v>42056.25</v>
      </c>
      <c r="N103">
        <v>1425103200</v>
      </c>
      <c r="O103" s="7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6"/>
        <v>281.67567567567568</v>
      </c>
      <c r="G104" s="6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 s="7">
        <f t="shared" si="8"/>
        <v>43234.208333333328</v>
      </c>
      <c r="N104">
        <v>1526878800</v>
      </c>
      <c r="O104" s="7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6"/>
        <v>24.610000000000003</v>
      </c>
      <c r="G105" s="6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 s="7">
        <f t="shared" si="8"/>
        <v>40475.208333333336</v>
      </c>
      <c r="N105">
        <v>1288674000</v>
      </c>
      <c r="O105" s="7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6"/>
        <v>143.14010067114094</v>
      </c>
      <c r="G106" s="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 s="7">
        <f t="shared" si="8"/>
        <v>42878.208333333328</v>
      </c>
      <c r="N106">
        <v>1495602000</v>
      </c>
      <c r="O106" s="7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6"/>
        <v>144.54411764705884</v>
      </c>
      <c r="G107" s="6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 s="7">
        <f t="shared" si="8"/>
        <v>41366.208333333336</v>
      </c>
      <c r="N107">
        <v>1366434000</v>
      </c>
      <c r="O107" s="7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6"/>
        <v>359.12820512820514</v>
      </c>
      <c r="G108" s="6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 s="7">
        <f t="shared" si="8"/>
        <v>43716.208333333328</v>
      </c>
      <c r="N108">
        <v>1568350800</v>
      </c>
      <c r="O108" s="7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6"/>
        <v>186.48571428571427</v>
      </c>
      <c r="G109" s="6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 s="7">
        <f t="shared" si="8"/>
        <v>43213.208333333328</v>
      </c>
      <c r="N109">
        <v>1525928400</v>
      </c>
      <c r="O109" s="7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6"/>
        <v>595.26666666666665</v>
      </c>
      <c r="G110" s="6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 s="7">
        <f t="shared" si="8"/>
        <v>41005.208333333336</v>
      </c>
      <c r="N110">
        <v>1336885200</v>
      </c>
      <c r="O110" s="7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6"/>
        <v>59.21153846153846</v>
      </c>
      <c r="G111" s="6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 s="7">
        <f t="shared" si="8"/>
        <v>41651.25</v>
      </c>
      <c r="N111">
        <v>1389679200</v>
      </c>
      <c r="O111" s="7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6"/>
        <v>14.962780898876405</v>
      </c>
      <c r="G112" s="6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 s="7">
        <f t="shared" si="8"/>
        <v>43354.208333333328</v>
      </c>
      <c r="N112">
        <v>1538283600</v>
      </c>
      <c r="O112" s="7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6"/>
        <v>119.95602605863192</v>
      </c>
      <c r="G113" s="6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 s="7">
        <f t="shared" si="8"/>
        <v>41174.208333333336</v>
      </c>
      <c r="N113">
        <v>1348808400</v>
      </c>
      <c r="O113" s="7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6"/>
        <v>268.82978723404256</v>
      </c>
      <c r="G114" s="6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 s="7">
        <f t="shared" si="8"/>
        <v>41875.208333333336</v>
      </c>
      <c r="N114">
        <v>1410152400</v>
      </c>
      <c r="O114" s="7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6"/>
        <v>376.87878787878788</v>
      </c>
      <c r="G115" s="6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 s="7">
        <f t="shared" si="8"/>
        <v>42990.208333333328</v>
      </c>
      <c r="N115">
        <v>1505797200</v>
      </c>
      <c r="O115" s="7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6"/>
        <v>727.15789473684208</v>
      </c>
      <c r="G116" s="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 s="7">
        <f t="shared" si="8"/>
        <v>43564.208333333328</v>
      </c>
      <c r="N116">
        <v>1554872400</v>
      </c>
      <c r="O116" s="7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6"/>
        <v>87.211757648470297</v>
      </c>
      <c r="G117" s="6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 s="7">
        <f t="shared" si="8"/>
        <v>43056.25</v>
      </c>
      <c r="N117">
        <v>1513922400</v>
      </c>
      <c r="O117" s="7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6"/>
        <v>88</v>
      </c>
      <c r="G118" s="6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 s="7">
        <f t="shared" si="8"/>
        <v>42265.208333333328</v>
      </c>
      <c r="N118">
        <v>1442638800</v>
      </c>
      <c r="O118" s="7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6"/>
        <v>173.9387755102041</v>
      </c>
      <c r="G119" s="6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 s="7">
        <f t="shared" si="8"/>
        <v>40808.208333333336</v>
      </c>
      <c r="N119">
        <v>1317186000</v>
      </c>
      <c r="O119" s="7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6"/>
        <v>117.61111111111111</v>
      </c>
      <c r="G120" s="6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 s="7">
        <f t="shared" si="8"/>
        <v>41665.25</v>
      </c>
      <c r="N120">
        <v>1391234400</v>
      </c>
      <c r="O120" s="7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6"/>
        <v>214.96</v>
      </c>
      <c r="G121" s="6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 s="7">
        <f t="shared" si="8"/>
        <v>41806.208333333336</v>
      </c>
      <c r="N121">
        <v>1404363600</v>
      </c>
      <c r="O121" s="7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6"/>
        <v>149.49667110519306</v>
      </c>
      <c r="G122" s="6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 s="7">
        <f t="shared" si="8"/>
        <v>42111.208333333328</v>
      </c>
      <c r="N122">
        <v>1429592400</v>
      </c>
      <c r="O122" s="7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6"/>
        <v>219.33995584988963</v>
      </c>
      <c r="G123" s="6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 s="7">
        <f t="shared" si="8"/>
        <v>41917.208333333336</v>
      </c>
      <c r="N123">
        <v>1413608400</v>
      </c>
      <c r="O123" s="7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6"/>
        <v>64.367690058479525</v>
      </c>
      <c r="G124" s="6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 s="7">
        <f t="shared" si="8"/>
        <v>41970.25</v>
      </c>
      <c r="N124">
        <v>1419400800</v>
      </c>
      <c r="O124" s="7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6"/>
        <v>18.622397298818232</v>
      </c>
      <c r="G125" s="6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 s="7">
        <f t="shared" si="8"/>
        <v>42332.25</v>
      </c>
      <c r="N125">
        <v>1448604000</v>
      </c>
      <c r="O125" s="7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6"/>
        <v>367.76923076923077</v>
      </c>
      <c r="G126" s="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 s="7">
        <f t="shared" si="8"/>
        <v>43598.208333333328</v>
      </c>
      <c r="N126">
        <v>1562302800</v>
      </c>
      <c r="O126" s="7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6"/>
        <v>159.90566037735849</v>
      </c>
      <c r="G127" s="6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 s="7">
        <f t="shared" si="8"/>
        <v>43362.208333333328</v>
      </c>
      <c r="N127">
        <v>1537678800</v>
      </c>
      <c r="O127" s="7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6"/>
        <v>38.633185349611544</v>
      </c>
      <c r="G128" s="6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 s="7">
        <f t="shared" si="8"/>
        <v>42596.208333333328</v>
      </c>
      <c r="N128">
        <v>1473570000</v>
      </c>
      <c r="O128" s="7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6"/>
        <v>51.42151162790698</v>
      </c>
      <c r="G129" s="6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 s="7">
        <f t="shared" si="8"/>
        <v>40310.208333333336</v>
      </c>
      <c r="N129">
        <v>1273899600</v>
      </c>
      <c r="O129" s="7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ref="F130:F193" si="12">+E130/D130*100</f>
        <v>60.334277620396605</v>
      </c>
      <c r="G130" s="6" t="s">
        <v>74</v>
      </c>
      <c r="H130">
        <v>532</v>
      </c>
      <c r="I130" s="4">
        <f t="shared" ref="I130:I193" si="13">IFERROR(+E130/H130,0)</f>
        <v>80.067669172932327</v>
      </c>
      <c r="J130" t="s">
        <v>21</v>
      </c>
      <c r="K130" t="s">
        <v>22</v>
      </c>
      <c r="L130">
        <v>1282885200</v>
      </c>
      <c r="M130" s="7">
        <f t="shared" ref="M130:M193" si="14">+L130/(60*60*24) + DATE(1970,1,1)</f>
        <v>40417.208333333336</v>
      </c>
      <c r="N130">
        <v>1284008400</v>
      </c>
      <c r="O130" s="7">
        <f t="shared" ref="O130:O193" si="15">+N130/(60*60*24) + DATE(1970,1,1)</f>
        <v>40430.208333333336</v>
      </c>
      <c r="P130" t="b">
        <v>0</v>
      </c>
      <c r="Q130" t="b">
        <v>0</v>
      </c>
      <c r="R130" t="s">
        <v>23</v>
      </c>
      <c r="S130" t="str">
        <f t="shared" ref="S130:S193" si="16">_xlfn.TEXTBEFORE(R130,"/")</f>
        <v>music</v>
      </c>
      <c r="T130" t="str">
        <f t="shared" ref="T130:T193" si="17">_xlfn.TEXTAFTER(R130,"/")</f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si="12"/>
        <v>3.202693602693603</v>
      </c>
      <c r="G131" s="6" t="s">
        <v>74</v>
      </c>
      <c r="H131">
        <v>55</v>
      </c>
      <c r="I131" s="4">
        <f t="shared" si="13"/>
        <v>86.472727272727269</v>
      </c>
      <c r="J131" t="s">
        <v>26</v>
      </c>
      <c r="K131" t="s">
        <v>27</v>
      </c>
      <c r="L131">
        <v>1422943200</v>
      </c>
      <c r="M131" s="7">
        <f t="shared" si="14"/>
        <v>42038.25</v>
      </c>
      <c r="N131">
        <v>1425103200</v>
      </c>
      <c r="O131" s="7">
        <f t="shared" si="15"/>
        <v>42063.25</v>
      </c>
      <c r="P131" t="b">
        <v>0</v>
      </c>
      <c r="Q131" t="b">
        <v>0</v>
      </c>
      <c r="R131" t="s">
        <v>17</v>
      </c>
      <c r="S131" t="str">
        <f t="shared" si="16"/>
        <v>food</v>
      </c>
      <c r="T131" t="str">
        <f t="shared" si="17"/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12"/>
        <v>155.46875</v>
      </c>
      <c r="G132" s="6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>
        <v>1319605200</v>
      </c>
      <c r="M132" s="7">
        <f t="shared" si="14"/>
        <v>40842.208333333336</v>
      </c>
      <c r="N132">
        <v>1320991200</v>
      </c>
      <c r="O132" s="7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12"/>
        <v>100.85974499089254</v>
      </c>
      <c r="G133" s="6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>
        <v>1385704800</v>
      </c>
      <c r="M133" s="7">
        <f t="shared" si="14"/>
        <v>41607.25</v>
      </c>
      <c r="N133">
        <v>1386828000</v>
      </c>
      <c r="O133" s="7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12"/>
        <v>116.18181818181819</v>
      </c>
      <c r="G134" s="6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>
        <v>1515736800</v>
      </c>
      <c r="M134" s="7">
        <f t="shared" si="14"/>
        <v>43112.25</v>
      </c>
      <c r="N134">
        <v>1517119200</v>
      </c>
      <c r="O134" s="7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12"/>
        <v>310.77777777777777</v>
      </c>
      <c r="G135" s="6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>
        <v>1313125200</v>
      </c>
      <c r="M135" s="7">
        <f t="shared" si="14"/>
        <v>40767.208333333336</v>
      </c>
      <c r="N135">
        <v>1315026000</v>
      </c>
      <c r="O135" s="7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12"/>
        <v>89.73668341708543</v>
      </c>
      <c r="G136" s="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>
        <v>1308459600</v>
      </c>
      <c r="M136" s="7">
        <f t="shared" si="14"/>
        <v>40713.208333333336</v>
      </c>
      <c r="N136">
        <v>1312693200</v>
      </c>
      <c r="O136" s="7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12"/>
        <v>71.27272727272728</v>
      </c>
      <c r="G137" s="6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>
        <v>1362636000</v>
      </c>
      <c r="M137" s="7">
        <f t="shared" si="14"/>
        <v>41340.25</v>
      </c>
      <c r="N137">
        <v>1363064400</v>
      </c>
      <c r="O137" s="7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12"/>
        <v>3.2862318840579712</v>
      </c>
      <c r="G138" s="6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>
        <v>1402117200</v>
      </c>
      <c r="M138" s="7">
        <f t="shared" si="14"/>
        <v>41797.208333333336</v>
      </c>
      <c r="N138">
        <v>1403154000</v>
      </c>
      <c r="O138" s="7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12"/>
        <v>261.77777777777777</v>
      </c>
      <c r="G139" s="6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 s="7">
        <f t="shared" si="14"/>
        <v>40457.208333333336</v>
      </c>
      <c r="N139">
        <v>1286859600</v>
      </c>
      <c r="O139" s="7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12"/>
        <v>96</v>
      </c>
      <c r="G140" s="6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>
        <v>1348808400</v>
      </c>
      <c r="M140" s="7">
        <f t="shared" si="14"/>
        <v>41180.208333333336</v>
      </c>
      <c r="N140">
        <v>1349326800</v>
      </c>
      <c r="O140" s="7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12"/>
        <v>20.896851248642779</v>
      </c>
      <c r="G141" s="6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>
        <v>1429592400</v>
      </c>
      <c r="M141" s="7">
        <f t="shared" si="14"/>
        <v>42115.208333333328</v>
      </c>
      <c r="N141">
        <v>1430974800</v>
      </c>
      <c r="O141" s="7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12"/>
        <v>223.16363636363636</v>
      </c>
      <c r="G142" s="6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>
        <v>1519538400</v>
      </c>
      <c r="M142" s="7">
        <f t="shared" si="14"/>
        <v>43156.25</v>
      </c>
      <c r="N142">
        <v>1519970400</v>
      </c>
      <c r="O142" s="7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12"/>
        <v>101.59097978227061</v>
      </c>
      <c r="G143" s="6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>
        <v>1434085200</v>
      </c>
      <c r="M143" s="7">
        <f t="shared" si="14"/>
        <v>42167.208333333328</v>
      </c>
      <c r="N143">
        <v>1434603600</v>
      </c>
      <c r="O143" s="7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12"/>
        <v>230.03999999999996</v>
      </c>
      <c r="G144" s="6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>
        <v>1333688400</v>
      </c>
      <c r="M144" s="7">
        <f t="shared" si="14"/>
        <v>41005.208333333336</v>
      </c>
      <c r="N144">
        <v>1337230800</v>
      </c>
      <c r="O144" s="7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12"/>
        <v>135.59259259259261</v>
      </c>
      <c r="G145" s="6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 s="7">
        <f t="shared" si="14"/>
        <v>40357.208333333336</v>
      </c>
      <c r="N145">
        <v>1279429200</v>
      </c>
      <c r="O145" s="7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12"/>
        <v>129.1</v>
      </c>
      <c r="G146" s="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>
        <v>1560747600</v>
      </c>
      <c r="M146" s="7">
        <f t="shared" si="14"/>
        <v>43633.208333333328</v>
      </c>
      <c r="N146">
        <v>1561438800</v>
      </c>
      <c r="O146" s="7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12"/>
        <v>236.512</v>
      </c>
      <c r="G147" s="6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>
        <v>1410066000</v>
      </c>
      <c r="M147" s="7">
        <f t="shared" si="14"/>
        <v>41889.208333333336</v>
      </c>
      <c r="N147">
        <v>1410498000</v>
      </c>
      <c r="O147" s="7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12"/>
        <v>17.25</v>
      </c>
      <c r="G148" s="6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>
        <v>1320732000</v>
      </c>
      <c r="M148" s="7">
        <f t="shared" si="14"/>
        <v>40855.25</v>
      </c>
      <c r="N148">
        <v>1322460000</v>
      </c>
      <c r="O148" s="7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12"/>
        <v>112.49397590361446</v>
      </c>
      <c r="G149" s="6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>
        <v>1465794000</v>
      </c>
      <c r="M149" s="7">
        <f t="shared" si="14"/>
        <v>42534.208333333328</v>
      </c>
      <c r="N149">
        <v>1466312400</v>
      </c>
      <c r="O149" s="7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12"/>
        <v>121.02150537634408</v>
      </c>
      <c r="G150" s="6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>
        <v>1500958800</v>
      </c>
      <c r="M150" s="7">
        <f t="shared" si="14"/>
        <v>42941.208333333328</v>
      </c>
      <c r="N150">
        <v>1501736400</v>
      </c>
      <c r="O150" s="7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12"/>
        <v>219.87096774193549</v>
      </c>
      <c r="G151" s="6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>
        <v>1357020000</v>
      </c>
      <c r="M151" s="7">
        <f t="shared" si="14"/>
        <v>41275.25</v>
      </c>
      <c r="N151">
        <v>1361512800</v>
      </c>
      <c r="O151" s="7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12"/>
        <v>1</v>
      </c>
      <c r="G152" s="6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 s="7">
        <f t="shared" si="14"/>
        <v>43450.25</v>
      </c>
      <c r="N152">
        <v>1545026400</v>
      </c>
      <c r="O152" s="7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12"/>
        <v>64.166909620991248</v>
      </c>
      <c r="G153" s="6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>
        <v>1402290000</v>
      </c>
      <c r="M153" s="7">
        <f t="shared" si="14"/>
        <v>41799.208333333336</v>
      </c>
      <c r="N153">
        <v>1406696400</v>
      </c>
      <c r="O153" s="7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12"/>
        <v>423.06746987951806</v>
      </c>
      <c r="G154" s="6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>
        <v>1487311200</v>
      </c>
      <c r="M154" s="7">
        <f t="shared" si="14"/>
        <v>42783.25</v>
      </c>
      <c r="N154">
        <v>1487916000</v>
      </c>
      <c r="O154" s="7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12"/>
        <v>92.984160506863773</v>
      </c>
      <c r="G155" s="6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>
        <v>1350622800</v>
      </c>
      <c r="M155" s="7">
        <f t="shared" si="14"/>
        <v>41201.208333333336</v>
      </c>
      <c r="N155">
        <v>1351141200</v>
      </c>
      <c r="O155" s="7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12"/>
        <v>58.756567425569173</v>
      </c>
      <c r="G156" s="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>
        <v>1463029200</v>
      </c>
      <c r="M156" s="7">
        <f t="shared" si="14"/>
        <v>42502.208333333328</v>
      </c>
      <c r="N156">
        <v>1465016400</v>
      </c>
      <c r="O156" s="7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12"/>
        <v>65.022222222222226</v>
      </c>
      <c r="G157" s="6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>
        <v>1269493200</v>
      </c>
      <c r="M157" s="7">
        <f t="shared" si="14"/>
        <v>40262.208333333336</v>
      </c>
      <c r="N157">
        <v>1270789200</v>
      </c>
      <c r="O157" s="7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12"/>
        <v>73.939560439560438</v>
      </c>
      <c r="G158" s="6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>
        <v>1570251600</v>
      </c>
      <c r="M158" s="7">
        <f t="shared" si="14"/>
        <v>43743.208333333328</v>
      </c>
      <c r="N158">
        <v>1572325200</v>
      </c>
      <c r="O158" s="7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12"/>
        <v>52.666666666666664</v>
      </c>
      <c r="G159" s="6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>
        <v>1388383200</v>
      </c>
      <c r="M159" s="7">
        <f t="shared" si="14"/>
        <v>41638.25</v>
      </c>
      <c r="N159">
        <v>1389420000</v>
      </c>
      <c r="O159" s="7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12"/>
        <v>220.95238095238096</v>
      </c>
      <c r="G160" s="6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>
        <v>1449554400</v>
      </c>
      <c r="M160" s="7">
        <f t="shared" si="14"/>
        <v>42346.25</v>
      </c>
      <c r="N160">
        <v>1449640800</v>
      </c>
      <c r="O160" s="7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12"/>
        <v>100.01150627615063</v>
      </c>
      <c r="G161" s="6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>
        <v>1553662800</v>
      </c>
      <c r="M161" s="7">
        <f t="shared" si="14"/>
        <v>43551.208333333328</v>
      </c>
      <c r="N161">
        <v>1555218000</v>
      </c>
      <c r="O161" s="7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12"/>
        <v>162.3125</v>
      </c>
      <c r="G162" s="6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>
        <v>1556341200</v>
      </c>
      <c r="M162" s="7">
        <f t="shared" si="14"/>
        <v>43582.208333333328</v>
      </c>
      <c r="N162">
        <v>1557723600</v>
      </c>
      <c r="O162" s="7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12"/>
        <v>78.181818181818187</v>
      </c>
      <c r="G163" s="6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>
        <v>1442984400</v>
      </c>
      <c r="M163" s="7">
        <f t="shared" si="14"/>
        <v>42270.208333333328</v>
      </c>
      <c r="N163">
        <v>1443502800</v>
      </c>
      <c r="O163" s="7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12"/>
        <v>149.73770491803279</v>
      </c>
      <c r="G164" s="6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>
        <v>1544248800</v>
      </c>
      <c r="M164" s="7">
        <f t="shared" si="14"/>
        <v>43442.25</v>
      </c>
      <c r="N164">
        <v>1546840800</v>
      </c>
      <c r="O164" s="7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12"/>
        <v>253.25714285714284</v>
      </c>
      <c r="G165" s="6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>
        <v>1508475600</v>
      </c>
      <c r="M165" s="7">
        <f t="shared" si="14"/>
        <v>43028.208333333328</v>
      </c>
      <c r="N165">
        <v>1512712800</v>
      </c>
      <c r="O165" s="7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12"/>
        <v>100.16943521594683</v>
      </c>
      <c r="G166" s="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>
        <v>1507438800</v>
      </c>
      <c r="M166" s="7">
        <f t="shared" si="14"/>
        <v>43016.208333333328</v>
      </c>
      <c r="N166">
        <v>1507525200</v>
      </c>
      <c r="O166" s="7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12"/>
        <v>121.99004424778761</v>
      </c>
      <c r="G167" s="6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>
        <v>1501563600</v>
      </c>
      <c r="M167" s="7">
        <f t="shared" si="14"/>
        <v>42948.208333333328</v>
      </c>
      <c r="N167">
        <v>1504328400</v>
      </c>
      <c r="O167" s="7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12"/>
        <v>137.13265306122449</v>
      </c>
      <c r="G168" s="6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>
        <v>1292997600</v>
      </c>
      <c r="M168" s="7">
        <f t="shared" si="14"/>
        <v>40534.25</v>
      </c>
      <c r="N168">
        <v>1293343200</v>
      </c>
      <c r="O168" s="7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12"/>
        <v>415.53846153846149</v>
      </c>
      <c r="G169" s="6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 s="7">
        <f t="shared" si="14"/>
        <v>41435.208333333336</v>
      </c>
      <c r="N169">
        <v>1371704400</v>
      </c>
      <c r="O169" s="7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12"/>
        <v>31.30913348946136</v>
      </c>
      <c r="G170" s="6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>
        <v>1550815200</v>
      </c>
      <c r="M170" s="7">
        <f t="shared" si="14"/>
        <v>43518.25</v>
      </c>
      <c r="N170">
        <v>1552798800</v>
      </c>
      <c r="O170" s="7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12"/>
        <v>424.08154506437768</v>
      </c>
      <c r="G171" s="6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>
        <v>1339909200</v>
      </c>
      <c r="M171" s="7">
        <f t="shared" si="14"/>
        <v>41077.208333333336</v>
      </c>
      <c r="N171">
        <v>1342328400</v>
      </c>
      <c r="O171" s="7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12"/>
        <v>2.93886230728336</v>
      </c>
      <c r="G172" s="6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>
        <v>1501736400</v>
      </c>
      <c r="M172" s="7">
        <f t="shared" si="14"/>
        <v>42950.208333333328</v>
      </c>
      <c r="N172">
        <v>1502341200</v>
      </c>
      <c r="O172" s="7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12"/>
        <v>10.63265306122449</v>
      </c>
      <c r="G173" s="6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 s="7">
        <f t="shared" si="14"/>
        <v>41718.208333333336</v>
      </c>
      <c r="N173">
        <v>1397192400</v>
      </c>
      <c r="O173" s="7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12"/>
        <v>82.875</v>
      </c>
      <c r="G174" s="6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 s="7">
        <f t="shared" si="14"/>
        <v>41839.208333333336</v>
      </c>
      <c r="N174">
        <v>1407042000</v>
      </c>
      <c r="O174" s="7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12"/>
        <v>163.01447776628748</v>
      </c>
      <c r="G175" s="6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>
        <v>1368853200</v>
      </c>
      <c r="M175" s="7">
        <f t="shared" si="14"/>
        <v>41412.208333333336</v>
      </c>
      <c r="N175">
        <v>1369371600</v>
      </c>
      <c r="O175" s="7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12"/>
        <v>894.66666666666674</v>
      </c>
      <c r="G176" s="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>
        <v>1444021200</v>
      </c>
      <c r="M176" s="7">
        <f t="shared" si="14"/>
        <v>42282.208333333328</v>
      </c>
      <c r="N176">
        <v>1444107600</v>
      </c>
      <c r="O176" s="7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12"/>
        <v>26.191501103752756</v>
      </c>
      <c r="G177" s="6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>
        <v>1472619600</v>
      </c>
      <c r="M177" s="7">
        <f t="shared" si="14"/>
        <v>42613.208333333328</v>
      </c>
      <c r="N177">
        <v>1474261200</v>
      </c>
      <c r="O177" s="7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12"/>
        <v>74.834782608695647</v>
      </c>
      <c r="G178" s="6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>
        <v>1472878800</v>
      </c>
      <c r="M178" s="7">
        <f t="shared" si="14"/>
        <v>42616.208333333328</v>
      </c>
      <c r="N178">
        <v>1473656400</v>
      </c>
      <c r="O178" s="7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12"/>
        <v>416.47680412371136</v>
      </c>
      <c r="G179" s="6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>
        <v>1289800800</v>
      </c>
      <c r="M179" s="7">
        <f t="shared" si="14"/>
        <v>40497.25</v>
      </c>
      <c r="N179">
        <v>1291960800</v>
      </c>
      <c r="O179" s="7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12"/>
        <v>96.208333333333329</v>
      </c>
      <c r="G180" s="6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>
        <v>1505970000</v>
      </c>
      <c r="M180" s="7">
        <f t="shared" si="14"/>
        <v>42999.208333333328</v>
      </c>
      <c r="N180">
        <v>1506747600</v>
      </c>
      <c r="O180" s="7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12"/>
        <v>357.71910112359546</v>
      </c>
      <c r="G181" s="6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 s="7">
        <f t="shared" si="14"/>
        <v>41350.208333333336</v>
      </c>
      <c r="N181">
        <v>1363582800</v>
      </c>
      <c r="O181" s="7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12"/>
        <v>308.45714285714286</v>
      </c>
      <c r="G182" s="6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>
        <v>1269234000</v>
      </c>
      <c r="M182" s="7">
        <f t="shared" si="14"/>
        <v>40259.208333333336</v>
      </c>
      <c r="N182">
        <v>1269666000</v>
      </c>
      <c r="O182" s="7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12"/>
        <v>61.802325581395344</v>
      </c>
      <c r="G183" s="6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>
        <v>1507093200</v>
      </c>
      <c r="M183" s="7">
        <f t="shared" si="14"/>
        <v>43012.208333333328</v>
      </c>
      <c r="N183">
        <v>1508648400</v>
      </c>
      <c r="O183" s="7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12"/>
        <v>722.32472324723244</v>
      </c>
      <c r="G184" s="6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>
        <v>1560574800</v>
      </c>
      <c r="M184" s="7">
        <f t="shared" si="14"/>
        <v>43631.208333333328</v>
      </c>
      <c r="N184">
        <v>1561957200</v>
      </c>
      <c r="O184" s="7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12"/>
        <v>69.117647058823522</v>
      </c>
      <c r="G185" s="6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 s="7">
        <f t="shared" si="14"/>
        <v>40430.208333333336</v>
      </c>
      <c r="N185">
        <v>1285131600</v>
      </c>
      <c r="O185" s="7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12"/>
        <v>293.05555555555554</v>
      </c>
      <c r="G186" s="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>
        <v>1556859600</v>
      </c>
      <c r="M186" s="7">
        <f t="shared" si="14"/>
        <v>43588.208333333328</v>
      </c>
      <c r="N186">
        <v>1556946000</v>
      </c>
      <c r="O186" s="7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12"/>
        <v>71.8</v>
      </c>
      <c r="G187" s="6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>
        <v>1526187600</v>
      </c>
      <c r="M187" s="7">
        <f t="shared" si="14"/>
        <v>43233.208333333328</v>
      </c>
      <c r="N187">
        <v>1527138000</v>
      </c>
      <c r="O187" s="7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12"/>
        <v>31.934684684684683</v>
      </c>
      <c r="G188" s="6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>
        <v>1400821200</v>
      </c>
      <c r="M188" s="7">
        <f t="shared" si="14"/>
        <v>41782.208333333336</v>
      </c>
      <c r="N188">
        <v>1402117200</v>
      </c>
      <c r="O188" s="7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12"/>
        <v>229.87375415282392</v>
      </c>
      <c r="G189" s="6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 s="7">
        <f t="shared" si="14"/>
        <v>41328.25</v>
      </c>
      <c r="N189">
        <v>1364014800</v>
      </c>
      <c r="O189" s="7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12"/>
        <v>32.012195121951223</v>
      </c>
      <c r="G190" s="6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 s="7">
        <f t="shared" si="14"/>
        <v>41975.25</v>
      </c>
      <c r="N190">
        <v>1417586400</v>
      </c>
      <c r="O190" s="7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12"/>
        <v>23.525352848928385</v>
      </c>
      <c r="G191" s="6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>
        <v>1457071200</v>
      </c>
      <c r="M191" s="7">
        <f t="shared" si="14"/>
        <v>42433.25</v>
      </c>
      <c r="N191">
        <v>1457071200</v>
      </c>
      <c r="O191" s="7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12"/>
        <v>68.594594594594597</v>
      </c>
      <c r="G192" s="6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 s="7">
        <f t="shared" si="14"/>
        <v>41429.208333333336</v>
      </c>
      <c r="N192">
        <v>1370408400</v>
      </c>
      <c r="O192" s="7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12"/>
        <v>37.952380952380956</v>
      </c>
      <c r="G193" s="6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>
        <v>1552366800</v>
      </c>
      <c r="M193" s="7">
        <f t="shared" si="14"/>
        <v>43536.208333333328</v>
      </c>
      <c r="N193">
        <v>1552626000</v>
      </c>
      <c r="O193" s="7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ref="F194:F257" si="18">+E194/D194*100</f>
        <v>19.992957746478872</v>
      </c>
      <c r="G194" s="6" t="s">
        <v>14</v>
      </c>
      <c r="H194">
        <v>243</v>
      </c>
      <c r="I194" s="4">
        <f t="shared" ref="I194:I257" si="19">IFERROR(+E194/H194,0)</f>
        <v>35.049382716049379</v>
      </c>
      <c r="J194" t="s">
        <v>21</v>
      </c>
      <c r="K194" t="s">
        <v>22</v>
      </c>
      <c r="L194">
        <v>1403845200</v>
      </c>
      <c r="M194" s="7">
        <f t="shared" ref="M194:M257" si="20">+L194/(60*60*24) + DATE(1970,1,1)</f>
        <v>41817.208333333336</v>
      </c>
      <c r="N194">
        <v>1404190800</v>
      </c>
      <c r="O194" s="7">
        <f t="shared" ref="O194:O257" si="21">+N194/(60*60*24) + DATE(1970,1,1)</f>
        <v>41821.208333333336</v>
      </c>
      <c r="P194" t="b">
        <v>0</v>
      </c>
      <c r="Q194" t="b">
        <v>0</v>
      </c>
      <c r="R194" t="s">
        <v>23</v>
      </c>
      <c r="S194" t="str">
        <f t="shared" ref="S194:S257" si="22">_xlfn.TEXTBEFORE(R194,"/")</f>
        <v>music</v>
      </c>
      <c r="T194" t="str">
        <f t="shared" ref="T194:T257" si="23">_xlfn.TEXTAFTER(R194,"/")</f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si="18"/>
        <v>45.636363636363633</v>
      </c>
      <c r="G195" s="6" t="s">
        <v>14</v>
      </c>
      <c r="H195">
        <v>65</v>
      </c>
      <c r="I195" s="4">
        <f t="shared" si="19"/>
        <v>46.338461538461537</v>
      </c>
      <c r="J195" t="s">
        <v>21</v>
      </c>
      <c r="K195" t="s">
        <v>22</v>
      </c>
      <c r="L195">
        <v>1523163600</v>
      </c>
      <c r="M195" s="7">
        <f t="shared" si="20"/>
        <v>43198.208333333328</v>
      </c>
      <c r="N195">
        <v>1523509200</v>
      </c>
      <c r="O195" s="7">
        <f t="shared" si="21"/>
        <v>43202.208333333328</v>
      </c>
      <c r="P195" t="b">
        <v>1</v>
      </c>
      <c r="Q195" t="b">
        <v>0</v>
      </c>
      <c r="R195" t="s">
        <v>60</v>
      </c>
      <c r="S195" t="str">
        <f t="shared" si="22"/>
        <v>music</v>
      </c>
      <c r="T195" t="str">
        <f t="shared" si="23"/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8"/>
        <v>122.7605633802817</v>
      </c>
      <c r="G196" s="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>
        <v>1442206800</v>
      </c>
      <c r="M196" s="7">
        <f t="shared" si="20"/>
        <v>42261.208333333328</v>
      </c>
      <c r="N196">
        <v>1443589200</v>
      </c>
      <c r="O196" s="7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8"/>
        <v>361.75316455696202</v>
      </c>
      <c r="G197" s="6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>
        <v>1532840400</v>
      </c>
      <c r="M197" s="7">
        <f t="shared" si="20"/>
        <v>43310.208333333328</v>
      </c>
      <c r="N197">
        <v>1533445200</v>
      </c>
      <c r="O197" s="7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8"/>
        <v>63.146341463414636</v>
      </c>
      <c r="G198" s="6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 s="7">
        <f t="shared" si="20"/>
        <v>42616.208333333328</v>
      </c>
      <c r="N198">
        <v>1474520400</v>
      </c>
      <c r="O198" s="7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8"/>
        <v>298.20475319926874</v>
      </c>
      <c r="G199" s="6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>
        <v>1498194000</v>
      </c>
      <c r="M199" s="7">
        <f t="shared" si="20"/>
        <v>42909.208333333328</v>
      </c>
      <c r="N199">
        <v>1499403600</v>
      </c>
      <c r="O199" s="7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8"/>
        <v>9.5585443037974684</v>
      </c>
      <c r="G200" s="6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>
        <v>1281070800</v>
      </c>
      <c r="M200" s="7">
        <f t="shared" si="20"/>
        <v>40396.208333333336</v>
      </c>
      <c r="N200">
        <v>1283576400</v>
      </c>
      <c r="O200" s="7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8"/>
        <v>53.777777777777779</v>
      </c>
      <c r="G201" s="6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>
        <v>1436245200</v>
      </c>
      <c r="M201" s="7">
        <f t="shared" si="20"/>
        <v>42192.208333333328</v>
      </c>
      <c r="N201">
        <v>1436590800</v>
      </c>
      <c r="O201" s="7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8"/>
        <v>2</v>
      </c>
      <c r="G202" s="6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 s="7">
        <f t="shared" si="20"/>
        <v>40262.208333333336</v>
      </c>
      <c r="N202">
        <v>1270443600</v>
      </c>
      <c r="O202" s="7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8"/>
        <v>681.19047619047615</v>
      </c>
      <c r="G203" s="6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>
        <v>1406264400</v>
      </c>
      <c r="M203" s="7">
        <f t="shared" si="20"/>
        <v>41845.208333333336</v>
      </c>
      <c r="N203">
        <v>1407819600</v>
      </c>
      <c r="O203" s="7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8"/>
        <v>78.831325301204828</v>
      </c>
      <c r="G204" s="6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>
        <v>1317531600</v>
      </c>
      <c r="M204" s="7">
        <f t="shared" si="20"/>
        <v>40818.208333333336</v>
      </c>
      <c r="N204">
        <v>1317877200</v>
      </c>
      <c r="O204" s="7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8"/>
        <v>134.40792216817235</v>
      </c>
      <c r="G205" s="6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>
        <v>1484632800</v>
      </c>
      <c r="M205" s="7">
        <f t="shared" si="20"/>
        <v>42752.25</v>
      </c>
      <c r="N205">
        <v>1484805600</v>
      </c>
      <c r="O205" s="7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8"/>
        <v>3.3719999999999999</v>
      </c>
      <c r="G206" s="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>
        <v>1301806800</v>
      </c>
      <c r="M206" s="7">
        <f t="shared" si="20"/>
        <v>40636.208333333336</v>
      </c>
      <c r="N206">
        <v>1302670800</v>
      </c>
      <c r="O206" s="7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8"/>
        <v>431.84615384615387</v>
      </c>
      <c r="G207" s="6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>
        <v>1539752400</v>
      </c>
      <c r="M207" s="7">
        <f t="shared" si="20"/>
        <v>43390.208333333328</v>
      </c>
      <c r="N207">
        <v>1540789200</v>
      </c>
      <c r="O207" s="7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8"/>
        <v>38.844444444444441</v>
      </c>
      <c r="G208" s="6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>
        <v>1267250400</v>
      </c>
      <c r="M208" s="7">
        <f t="shared" si="20"/>
        <v>40236.25</v>
      </c>
      <c r="N208">
        <v>1268028000</v>
      </c>
      <c r="O208" s="7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8"/>
        <v>425.7</v>
      </c>
      <c r="G209" s="6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 s="7">
        <f t="shared" si="20"/>
        <v>43340.208333333328</v>
      </c>
      <c r="N209">
        <v>1537160400</v>
      </c>
      <c r="O209" s="7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8"/>
        <v>101.12239715591672</v>
      </c>
      <c r="G210" s="6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>
        <v>1510207200</v>
      </c>
      <c r="M210" s="7">
        <f t="shared" si="20"/>
        <v>43048.25</v>
      </c>
      <c r="N210">
        <v>1512280800</v>
      </c>
      <c r="O210" s="7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8"/>
        <v>21.188688946015425</v>
      </c>
      <c r="G211" s="6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>
        <v>1462510800</v>
      </c>
      <c r="M211" s="7">
        <f t="shared" si="20"/>
        <v>42496.208333333328</v>
      </c>
      <c r="N211">
        <v>1463115600</v>
      </c>
      <c r="O211" s="7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8"/>
        <v>67.425531914893625</v>
      </c>
      <c r="G212" s="6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>
        <v>1488520800</v>
      </c>
      <c r="M212" s="7">
        <f t="shared" si="20"/>
        <v>42797.25</v>
      </c>
      <c r="N212">
        <v>1490850000</v>
      </c>
      <c r="O212" s="7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8"/>
        <v>94.923371647509583</v>
      </c>
      <c r="G213" s="6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>
        <v>1377579600</v>
      </c>
      <c r="M213" s="7">
        <f t="shared" si="20"/>
        <v>41513.208333333336</v>
      </c>
      <c r="N213">
        <v>1379653200</v>
      </c>
      <c r="O213" s="7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8"/>
        <v>151.85185185185185</v>
      </c>
      <c r="G214" s="6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>
        <v>1576389600</v>
      </c>
      <c r="M214" s="7">
        <f t="shared" si="20"/>
        <v>43814.25</v>
      </c>
      <c r="N214">
        <v>1580364000</v>
      </c>
      <c r="O214" s="7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8"/>
        <v>195.16382252559728</v>
      </c>
      <c r="G215" s="6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>
        <v>1289019600</v>
      </c>
      <c r="M215" s="7">
        <f t="shared" si="20"/>
        <v>40488.208333333336</v>
      </c>
      <c r="N215">
        <v>1289714400</v>
      </c>
      <c r="O215" s="7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8"/>
        <v>1023.1428571428571</v>
      </c>
      <c r="G216" s="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>
        <v>1282194000</v>
      </c>
      <c r="M216" s="7">
        <f t="shared" si="20"/>
        <v>40409.208333333336</v>
      </c>
      <c r="N216">
        <v>1282712400</v>
      </c>
      <c r="O216" s="7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8"/>
        <v>3.841836734693878</v>
      </c>
      <c r="G217" s="6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>
        <v>1550037600</v>
      </c>
      <c r="M217" s="7">
        <f t="shared" si="20"/>
        <v>43509.25</v>
      </c>
      <c r="N217">
        <v>1550210400</v>
      </c>
      <c r="O217" s="7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8"/>
        <v>155.07066557107643</v>
      </c>
      <c r="G218" s="6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>
        <v>1321941600</v>
      </c>
      <c r="M218" s="7">
        <f t="shared" si="20"/>
        <v>40869.25</v>
      </c>
      <c r="N218">
        <v>1322114400</v>
      </c>
      <c r="O218" s="7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8"/>
        <v>44.753477588871718</v>
      </c>
      <c r="G219" s="6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>
        <v>1556427600</v>
      </c>
      <c r="M219" s="7">
        <f t="shared" si="20"/>
        <v>43583.208333333328</v>
      </c>
      <c r="N219">
        <v>1557205200</v>
      </c>
      <c r="O219" s="7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8"/>
        <v>215.94736842105263</v>
      </c>
      <c r="G220" s="6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>
        <v>1320991200</v>
      </c>
      <c r="M220" s="7">
        <f t="shared" si="20"/>
        <v>40858.25</v>
      </c>
      <c r="N220">
        <v>1323928800</v>
      </c>
      <c r="O220" s="7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8"/>
        <v>332.12709832134288</v>
      </c>
      <c r="G221" s="6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>
        <v>1345093200</v>
      </c>
      <c r="M221" s="7">
        <f t="shared" si="20"/>
        <v>41137.208333333336</v>
      </c>
      <c r="N221">
        <v>1346130000</v>
      </c>
      <c r="O221" s="7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8"/>
        <v>8.4430379746835449</v>
      </c>
      <c r="G222" s="6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>
        <v>1309496400</v>
      </c>
      <c r="M222" s="7">
        <f t="shared" si="20"/>
        <v>40725.208333333336</v>
      </c>
      <c r="N222">
        <v>1311051600</v>
      </c>
      <c r="O222" s="7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8"/>
        <v>98.625514403292186</v>
      </c>
      <c r="G223" s="6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>
        <v>1340254800</v>
      </c>
      <c r="M223" s="7">
        <f t="shared" si="20"/>
        <v>41081.208333333336</v>
      </c>
      <c r="N223">
        <v>1340427600</v>
      </c>
      <c r="O223" s="7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8"/>
        <v>137.97916666666669</v>
      </c>
      <c r="G224" s="6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>
        <v>1412226000</v>
      </c>
      <c r="M224" s="7">
        <f t="shared" si="20"/>
        <v>41914.208333333336</v>
      </c>
      <c r="N224">
        <v>1412312400</v>
      </c>
      <c r="O224" s="7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8"/>
        <v>93.81099656357388</v>
      </c>
      <c r="G225" s="6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>
        <v>1458104400</v>
      </c>
      <c r="M225" s="7">
        <f t="shared" si="20"/>
        <v>42445.208333333328</v>
      </c>
      <c r="N225">
        <v>1459314000</v>
      </c>
      <c r="O225" s="7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8"/>
        <v>403.63930885529157</v>
      </c>
      <c r="G226" s="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>
        <v>1411534800</v>
      </c>
      <c r="M226" s="7">
        <f t="shared" si="20"/>
        <v>41906.208333333336</v>
      </c>
      <c r="N226">
        <v>1415426400</v>
      </c>
      <c r="O226" s="7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8"/>
        <v>260.1740412979351</v>
      </c>
      <c r="G227" s="6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>
        <v>1399093200</v>
      </c>
      <c r="M227" s="7">
        <f t="shared" si="20"/>
        <v>41762.208333333336</v>
      </c>
      <c r="N227">
        <v>1399093200</v>
      </c>
      <c r="O227" s="7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8"/>
        <v>366.63333333333333</v>
      </c>
      <c r="G228" s="6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>
        <v>1270702800</v>
      </c>
      <c r="M228" s="7">
        <f t="shared" si="20"/>
        <v>40276.208333333336</v>
      </c>
      <c r="N228">
        <v>1273899600</v>
      </c>
      <c r="O228" s="7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8"/>
        <v>168.72085385878489</v>
      </c>
      <c r="G229" s="6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>
        <v>1431666000</v>
      </c>
      <c r="M229" s="7">
        <f t="shared" si="20"/>
        <v>42139.208333333328</v>
      </c>
      <c r="N229">
        <v>1432184400</v>
      </c>
      <c r="O229" s="7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8"/>
        <v>119.90717911530093</v>
      </c>
      <c r="G230" s="6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>
        <v>1472619600</v>
      </c>
      <c r="M230" s="7">
        <f t="shared" si="20"/>
        <v>42613.208333333328</v>
      </c>
      <c r="N230">
        <v>1474779600</v>
      </c>
      <c r="O230" s="7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8"/>
        <v>193.68925233644859</v>
      </c>
      <c r="G231" s="6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>
        <v>1496293200</v>
      </c>
      <c r="M231" s="7">
        <f t="shared" si="20"/>
        <v>42887.208333333328</v>
      </c>
      <c r="N231">
        <v>1500440400</v>
      </c>
      <c r="O231" s="7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8"/>
        <v>420.16666666666669</v>
      </c>
      <c r="G232" s="6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>
        <v>1575612000</v>
      </c>
      <c r="M232" s="7">
        <f t="shared" si="20"/>
        <v>43805.25</v>
      </c>
      <c r="N232">
        <v>1575612000</v>
      </c>
      <c r="O232" s="7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8"/>
        <v>76.708333333333329</v>
      </c>
      <c r="G233" s="6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>
        <v>1369112400</v>
      </c>
      <c r="M233" s="7">
        <f t="shared" si="20"/>
        <v>41415.208333333336</v>
      </c>
      <c r="N233">
        <v>1374123600</v>
      </c>
      <c r="O233" s="7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8"/>
        <v>171.26470588235293</v>
      </c>
      <c r="G234" s="6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>
        <v>1469422800</v>
      </c>
      <c r="M234" s="7">
        <f t="shared" si="20"/>
        <v>42576.208333333328</v>
      </c>
      <c r="N234">
        <v>1469509200</v>
      </c>
      <c r="O234" s="7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8"/>
        <v>157.89473684210526</v>
      </c>
      <c r="G235" s="6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>
        <v>1307854800</v>
      </c>
      <c r="M235" s="7">
        <f t="shared" si="20"/>
        <v>40706.208333333336</v>
      </c>
      <c r="N235">
        <v>1309237200</v>
      </c>
      <c r="O235" s="7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8"/>
        <v>109.08</v>
      </c>
      <c r="G236" s="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>
        <v>1503378000</v>
      </c>
      <c r="M236" s="7">
        <f t="shared" si="20"/>
        <v>42969.208333333328</v>
      </c>
      <c r="N236">
        <v>1503982800</v>
      </c>
      <c r="O236" s="7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8"/>
        <v>41.732558139534881</v>
      </c>
      <c r="G237" s="6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>
        <v>1486965600</v>
      </c>
      <c r="M237" s="7">
        <f t="shared" si="20"/>
        <v>42779.25</v>
      </c>
      <c r="N237">
        <v>1487397600</v>
      </c>
      <c r="O237" s="7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8"/>
        <v>10.944303797468354</v>
      </c>
      <c r="G238" s="6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>
        <v>1561438800</v>
      </c>
      <c r="M238" s="7">
        <f t="shared" si="20"/>
        <v>43641.208333333328</v>
      </c>
      <c r="N238">
        <v>1562043600</v>
      </c>
      <c r="O238" s="7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8"/>
        <v>159.3763440860215</v>
      </c>
      <c r="G239" s="6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>
        <v>1398402000</v>
      </c>
      <c r="M239" s="7">
        <f t="shared" si="20"/>
        <v>41754.208333333336</v>
      </c>
      <c r="N239">
        <v>1398574800</v>
      </c>
      <c r="O239" s="7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8"/>
        <v>422.41666666666669</v>
      </c>
      <c r="G240" s="6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>
        <v>1513231200</v>
      </c>
      <c r="M240" s="7">
        <f t="shared" si="20"/>
        <v>43083.25</v>
      </c>
      <c r="N240">
        <v>1515391200</v>
      </c>
      <c r="O240" s="7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8"/>
        <v>97.71875</v>
      </c>
      <c r="G241" s="6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>
        <v>1440824400</v>
      </c>
      <c r="M241" s="7">
        <f t="shared" si="20"/>
        <v>42245.208333333328</v>
      </c>
      <c r="N241">
        <v>1441170000</v>
      </c>
      <c r="O241" s="7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8"/>
        <v>418.78911564625849</v>
      </c>
      <c r="G242" s="6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>
        <v>1281070800</v>
      </c>
      <c r="M242" s="7">
        <f t="shared" si="20"/>
        <v>40396.208333333336</v>
      </c>
      <c r="N242">
        <v>1281157200</v>
      </c>
      <c r="O242" s="7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8"/>
        <v>101.91632047477745</v>
      </c>
      <c r="G243" s="6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>
        <v>1397365200</v>
      </c>
      <c r="M243" s="7">
        <f t="shared" si="20"/>
        <v>41742.208333333336</v>
      </c>
      <c r="N243">
        <v>1398229200</v>
      </c>
      <c r="O243" s="7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8"/>
        <v>127.72619047619047</v>
      </c>
      <c r="G244" s="6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>
        <v>1494392400</v>
      </c>
      <c r="M244" s="7">
        <f t="shared" si="20"/>
        <v>42865.208333333328</v>
      </c>
      <c r="N244">
        <v>1495256400</v>
      </c>
      <c r="O244" s="7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8"/>
        <v>445.21739130434781</v>
      </c>
      <c r="G245" s="6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>
        <v>1520143200</v>
      </c>
      <c r="M245" s="7">
        <f t="shared" si="20"/>
        <v>43163.25</v>
      </c>
      <c r="N245">
        <v>1520402400</v>
      </c>
      <c r="O245" s="7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8"/>
        <v>569.71428571428578</v>
      </c>
      <c r="G246" s="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>
        <v>1405314000</v>
      </c>
      <c r="M246" s="7">
        <f t="shared" si="20"/>
        <v>41834.208333333336</v>
      </c>
      <c r="N246">
        <v>1409806800</v>
      </c>
      <c r="O246" s="7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8"/>
        <v>509.34482758620686</v>
      </c>
      <c r="G247" s="6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>
        <v>1396846800</v>
      </c>
      <c r="M247" s="7">
        <f t="shared" si="20"/>
        <v>41736.208333333336</v>
      </c>
      <c r="N247">
        <v>1396933200</v>
      </c>
      <c r="O247" s="7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8"/>
        <v>325.5333333333333</v>
      </c>
      <c r="G248" s="6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>
        <v>1375678800</v>
      </c>
      <c r="M248" s="7">
        <f t="shared" si="20"/>
        <v>41491.208333333336</v>
      </c>
      <c r="N248">
        <v>1376024400</v>
      </c>
      <c r="O248" s="7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8"/>
        <v>932.61616161616166</v>
      </c>
      <c r="G249" s="6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>
        <v>1482386400</v>
      </c>
      <c r="M249" s="7">
        <f t="shared" si="20"/>
        <v>42726.25</v>
      </c>
      <c r="N249">
        <v>1483682400</v>
      </c>
      <c r="O249" s="7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8"/>
        <v>211.33870967741933</v>
      </c>
      <c r="G250" s="6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>
        <v>1420005600</v>
      </c>
      <c r="M250" s="7">
        <f t="shared" si="20"/>
        <v>42004.25</v>
      </c>
      <c r="N250">
        <v>1420437600</v>
      </c>
      <c r="O250" s="7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8"/>
        <v>273.32520325203251</v>
      </c>
      <c r="G251" s="6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>
        <v>1420178400</v>
      </c>
      <c r="M251" s="7">
        <f t="shared" si="20"/>
        <v>42006.25</v>
      </c>
      <c r="N251">
        <v>1420783200</v>
      </c>
      <c r="O251" s="7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8"/>
        <v>3</v>
      </c>
      <c r="G252" s="6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 s="7">
        <f t="shared" si="20"/>
        <v>40203.25</v>
      </c>
      <c r="N252">
        <v>1267423200</v>
      </c>
      <c r="O252" s="7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8"/>
        <v>54.084507042253513</v>
      </c>
      <c r="G253" s="6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>
        <v>1355032800</v>
      </c>
      <c r="M253" s="7">
        <f t="shared" si="20"/>
        <v>41252.25</v>
      </c>
      <c r="N253">
        <v>1355205600</v>
      </c>
      <c r="O253" s="7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8"/>
        <v>626.29999999999995</v>
      </c>
      <c r="G254" s="6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>
        <v>1382677200</v>
      </c>
      <c r="M254" s="7">
        <f t="shared" si="20"/>
        <v>41572.208333333336</v>
      </c>
      <c r="N254">
        <v>1383109200</v>
      </c>
      <c r="O254" s="7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8"/>
        <v>89.021399176954731</v>
      </c>
      <c r="G255" s="6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 s="7">
        <f t="shared" si="20"/>
        <v>40641.208333333336</v>
      </c>
      <c r="N255">
        <v>1303275600</v>
      </c>
      <c r="O255" s="7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8"/>
        <v>184.89130434782609</v>
      </c>
      <c r="G256" s="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>
        <v>1487656800</v>
      </c>
      <c r="M256" s="7">
        <f t="shared" si="20"/>
        <v>42787.25</v>
      </c>
      <c r="N256">
        <v>1487829600</v>
      </c>
      <c r="O256" s="7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8"/>
        <v>120.16770186335404</v>
      </c>
      <c r="G257" s="6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>
        <v>1297836000</v>
      </c>
      <c r="M257" s="7">
        <f t="shared" si="20"/>
        <v>40590.25</v>
      </c>
      <c r="N257">
        <v>1298268000</v>
      </c>
      <c r="O257" s="7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ref="F258:F321" si="24">+E258/D258*100</f>
        <v>23.390243902439025</v>
      </c>
      <c r="G258" s="6" t="s">
        <v>14</v>
      </c>
      <c r="H258">
        <v>15</v>
      </c>
      <c r="I258" s="4">
        <f t="shared" ref="I258:I321" si="25">IFERROR(+E258/H258,0)</f>
        <v>63.93333333333333</v>
      </c>
      <c r="J258" t="s">
        <v>40</v>
      </c>
      <c r="K258" t="s">
        <v>41</v>
      </c>
      <c r="L258">
        <v>1453615200</v>
      </c>
      <c r="M258" s="7">
        <f t="shared" ref="M258:M321" si="26">+L258/(60*60*24) + DATE(1970,1,1)</f>
        <v>42393.25</v>
      </c>
      <c r="N258">
        <v>1456812000</v>
      </c>
      <c r="O258" s="7">
        <f t="shared" ref="O258:O321" si="27">+N258/(60*60*24) + DATE(1970,1,1)</f>
        <v>42430.25</v>
      </c>
      <c r="P258" t="b">
        <v>0</v>
      </c>
      <c r="Q258" t="b">
        <v>0</v>
      </c>
      <c r="R258" t="s">
        <v>23</v>
      </c>
      <c r="S258" t="str">
        <f t="shared" ref="S258:S321" si="28">_xlfn.TEXTBEFORE(R258,"/")</f>
        <v>music</v>
      </c>
      <c r="T258" t="str">
        <f t="shared" ref="T258:T321" si="29">_xlfn.TEXTAFTER(R258,"/")</f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si="24"/>
        <v>146</v>
      </c>
      <c r="G259" s="6" t="s">
        <v>20</v>
      </c>
      <c r="H259">
        <v>92</v>
      </c>
      <c r="I259" s="4">
        <f t="shared" si="25"/>
        <v>90.456521739130437</v>
      </c>
      <c r="J259" t="s">
        <v>21</v>
      </c>
      <c r="K259" t="s">
        <v>22</v>
      </c>
      <c r="L259">
        <v>1362463200</v>
      </c>
      <c r="M259" s="7">
        <f t="shared" si="26"/>
        <v>41338.25</v>
      </c>
      <c r="N259">
        <v>1363669200</v>
      </c>
      <c r="O259" s="7">
        <f t="shared" si="27"/>
        <v>41352.208333333336</v>
      </c>
      <c r="P259" t="b">
        <v>0</v>
      </c>
      <c r="Q259" t="b">
        <v>0</v>
      </c>
      <c r="R259" t="s">
        <v>33</v>
      </c>
      <c r="S259" t="str">
        <f t="shared" si="28"/>
        <v>theater</v>
      </c>
      <c r="T259" t="str">
        <f t="shared" si="29"/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24"/>
        <v>268.48</v>
      </c>
      <c r="G260" s="6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>
        <v>1481176800</v>
      </c>
      <c r="M260" s="7">
        <f t="shared" si="26"/>
        <v>42712.25</v>
      </c>
      <c r="N260">
        <v>1482904800</v>
      </c>
      <c r="O260" s="7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24"/>
        <v>597.5</v>
      </c>
      <c r="G261" s="6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>
        <v>1354946400</v>
      </c>
      <c r="M261" s="7">
        <f t="shared" si="26"/>
        <v>41251.25</v>
      </c>
      <c r="N261">
        <v>1356588000</v>
      </c>
      <c r="O261" s="7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24"/>
        <v>157.69841269841268</v>
      </c>
      <c r="G262" s="6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>
        <v>1348808400</v>
      </c>
      <c r="M262" s="7">
        <f t="shared" si="26"/>
        <v>41180.208333333336</v>
      </c>
      <c r="N262">
        <v>1349845200</v>
      </c>
      <c r="O262" s="7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24"/>
        <v>31.201660735468568</v>
      </c>
      <c r="G263" s="6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>
        <v>1282712400</v>
      </c>
      <c r="M263" s="7">
        <f t="shared" si="26"/>
        <v>40415.208333333336</v>
      </c>
      <c r="N263">
        <v>1283058000</v>
      </c>
      <c r="O263" s="7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24"/>
        <v>313.41176470588238</v>
      </c>
      <c r="G264" s="6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>
        <v>1301979600</v>
      </c>
      <c r="M264" s="7">
        <f t="shared" si="26"/>
        <v>40638.208333333336</v>
      </c>
      <c r="N264">
        <v>1304226000</v>
      </c>
      <c r="O264" s="7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24"/>
        <v>370.89655172413791</v>
      </c>
      <c r="G265" s="6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>
        <v>1263016800</v>
      </c>
      <c r="M265" s="7">
        <f t="shared" si="26"/>
        <v>40187.25</v>
      </c>
      <c r="N265">
        <v>1263016800</v>
      </c>
      <c r="O265" s="7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24"/>
        <v>362.66447368421052</v>
      </c>
      <c r="G266" s="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>
        <v>1360648800</v>
      </c>
      <c r="M266" s="7">
        <f t="shared" si="26"/>
        <v>41317.25</v>
      </c>
      <c r="N266">
        <v>1362031200</v>
      </c>
      <c r="O266" s="7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24"/>
        <v>123.08163265306122</v>
      </c>
      <c r="G267" s="6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>
        <v>1451800800</v>
      </c>
      <c r="M267" s="7">
        <f t="shared" si="26"/>
        <v>42372.25</v>
      </c>
      <c r="N267">
        <v>1455602400</v>
      </c>
      <c r="O267" s="7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24"/>
        <v>76.766756032171585</v>
      </c>
      <c r="G268" s="6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>
        <v>1415340000</v>
      </c>
      <c r="M268" s="7">
        <f t="shared" si="26"/>
        <v>41950.25</v>
      </c>
      <c r="N268">
        <v>1418191200</v>
      </c>
      <c r="O268" s="7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24"/>
        <v>233.62012987012989</v>
      </c>
      <c r="G269" s="6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>
        <v>1351054800</v>
      </c>
      <c r="M269" s="7">
        <f t="shared" si="26"/>
        <v>41206.208333333336</v>
      </c>
      <c r="N269">
        <v>1352440800</v>
      </c>
      <c r="O269" s="7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24"/>
        <v>180.53333333333333</v>
      </c>
      <c r="G270" s="6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>
        <v>1349326800</v>
      </c>
      <c r="M270" s="7">
        <f t="shared" si="26"/>
        <v>41186.208333333336</v>
      </c>
      <c r="N270">
        <v>1353304800</v>
      </c>
      <c r="O270" s="7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24"/>
        <v>252.62857142857143</v>
      </c>
      <c r="G271" s="6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>
        <v>1548914400</v>
      </c>
      <c r="M271" s="7">
        <f t="shared" si="26"/>
        <v>43496.25</v>
      </c>
      <c r="N271">
        <v>1550728800</v>
      </c>
      <c r="O271" s="7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24"/>
        <v>27.176538240368025</v>
      </c>
      <c r="G272" s="6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>
        <v>1291269600</v>
      </c>
      <c r="M272" s="7">
        <f t="shared" si="26"/>
        <v>40514.25</v>
      </c>
      <c r="N272">
        <v>1291442400</v>
      </c>
      <c r="O272" s="7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24"/>
        <v>1.2706571242680547</v>
      </c>
      <c r="G273" s="6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>
        <v>1449468000</v>
      </c>
      <c r="M273" s="7">
        <f t="shared" si="26"/>
        <v>42345.25</v>
      </c>
      <c r="N273">
        <v>1452146400</v>
      </c>
      <c r="O273" s="7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24"/>
        <v>304.0097847358121</v>
      </c>
      <c r="G274" s="6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>
        <v>1562734800</v>
      </c>
      <c r="M274" s="7">
        <f t="shared" si="26"/>
        <v>43656.208333333328</v>
      </c>
      <c r="N274">
        <v>1564894800</v>
      </c>
      <c r="O274" s="7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24"/>
        <v>137.23076923076923</v>
      </c>
      <c r="G275" s="6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 s="7">
        <f t="shared" si="26"/>
        <v>42995.208333333328</v>
      </c>
      <c r="N275">
        <v>1505883600</v>
      </c>
      <c r="O275" s="7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24"/>
        <v>32.208333333333336</v>
      </c>
      <c r="G276" s="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>
        <v>1509948000</v>
      </c>
      <c r="M276" s="7">
        <f t="shared" si="26"/>
        <v>43045.25</v>
      </c>
      <c r="N276">
        <v>1510380000</v>
      </c>
      <c r="O276" s="7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24"/>
        <v>241.51282051282053</v>
      </c>
      <c r="G277" s="6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>
        <v>1554526800</v>
      </c>
      <c r="M277" s="7">
        <f t="shared" si="26"/>
        <v>43561.208333333328</v>
      </c>
      <c r="N277">
        <v>1555218000</v>
      </c>
      <c r="O277" s="7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24"/>
        <v>96.8</v>
      </c>
      <c r="G278" s="6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>
        <v>1334811600</v>
      </c>
      <c r="M278" s="7">
        <f t="shared" si="26"/>
        <v>41018.208333333336</v>
      </c>
      <c r="N278">
        <v>1335243600</v>
      </c>
      <c r="O278" s="7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24"/>
        <v>1066.4285714285716</v>
      </c>
      <c r="G279" s="6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>
        <v>1279515600</v>
      </c>
      <c r="M279" s="7">
        <f t="shared" si="26"/>
        <v>40378.208333333336</v>
      </c>
      <c r="N279">
        <v>1279688400</v>
      </c>
      <c r="O279" s="7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24"/>
        <v>325.88888888888891</v>
      </c>
      <c r="G280" s="6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>
        <v>1353909600</v>
      </c>
      <c r="M280" s="7">
        <f t="shared" si="26"/>
        <v>41239.25</v>
      </c>
      <c r="N280">
        <v>1356069600</v>
      </c>
      <c r="O280" s="7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24"/>
        <v>170.70000000000002</v>
      </c>
      <c r="G281" s="6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>
        <v>1535950800</v>
      </c>
      <c r="M281" s="7">
        <f t="shared" si="26"/>
        <v>43346.208333333328</v>
      </c>
      <c r="N281">
        <v>1536210000</v>
      </c>
      <c r="O281" s="7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24"/>
        <v>581.44000000000005</v>
      </c>
      <c r="G282" s="6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>
        <v>1511244000</v>
      </c>
      <c r="M282" s="7">
        <f t="shared" si="26"/>
        <v>43060.25</v>
      </c>
      <c r="N282">
        <v>1511762400</v>
      </c>
      <c r="O282" s="7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24"/>
        <v>91.520972644376897</v>
      </c>
      <c r="G283" s="6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>
        <v>1331445600</v>
      </c>
      <c r="M283" s="7">
        <f t="shared" si="26"/>
        <v>40979.25</v>
      </c>
      <c r="N283">
        <v>1333256400</v>
      </c>
      <c r="O283" s="7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24"/>
        <v>108.04761904761904</v>
      </c>
      <c r="G284" s="6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>
        <v>1480226400</v>
      </c>
      <c r="M284" s="7">
        <f t="shared" si="26"/>
        <v>42701.25</v>
      </c>
      <c r="N284">
        <v>1480744800</v>
      </c>
      <c r="O284" s="7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24"/>
        <v>18.728395061728396</v>
      </c>
      <c r="G285" s="6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>
        <v>1464584400</v>
      </c>
      <c r="M285" s="7">
        <f t="shared" si="26"/>
        <v>42520.208333333328</v>
      </c>
      <c r="N285">
        <v>1465016400</v>
      </c>
      <c r="O285" s="7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24"/>
        <v>83.193877551020407</v>
      </c>
      <c r="G286" s="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>
        <v>1335848400</v>
      </c>
      <c r="M286" s="7">
        <f t="shared" si="26"/>
        <v>41030.208333333336</v>
      </c>
      <c r="N286">
        <v>1336280400</v>
      </c>
      <c r="O286" s="7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24"/>
        <v>706.33333333333337</v>
      </c>
      <c r="G287" s="6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>
        <v>1473483600</v>
      </c>
      <c r="M287" s="7">
        <f t="shared" si="26"/>
        <v>42623.208333333328</v>
      </c>
      <c r="N287">
        <v>1476766800</v>
      </c>
      <c r="O287" s="7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24"/>
        <v>17.446030330062445</v>
      </c>
      <c r="G288" s="6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>
        <v>1479880800</v>
      </c>
      <c r="M288" s="7">
        <f t="shared" si="26"/>
        <v>42697.25</v>
      </c>
      <c r="N288">
        <v>1480485600</v>
      </c>
      <c r="O288" s="7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24"/>
        <v>209.73015873015873</v>
      </c>
      <c r="G289" s="6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>
        <v>1430197200</v>
      </c>
      <c r="M289" s="7">
        <f t="shared" si="26"/>
        <v>42122.208333333328</v>
      </c>
      <c r="N289">
        <v>1430197200</v>
      </c>
      <c r="O289" s="7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24"/>
        <v>97.785714285714292</v>
      </c>
      <c r="G290" s="6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>
        <v>1331701200</v>
      </c>
      <c r="M290" s="7">
        <f t="shared" si="26"/>
        <v>40982.208333333336</v>
      </c>
      <c r="N290">
        <v>1331787600</v>
      </c>
      <c r="O290" s="7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24"/>
        <v>1684.25</v>
      </c>
      <c r="G291" s="6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 s="7">
        <f t="shared" si="26"/>
        <v>42219.208333333328</v>
      </c>
      <c r="N291">
        <v>1438837200</v>
      </c>
      <c r="O291" s="7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24"/>
        <v>54.402135231316727</v>
      </c>
      <c r="G292" s="6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>
        <v>1368162000</v>
      </c>
      <c r="M292" s="7">
        <f t="shared" si="26"/>
        <v>41404.208333333336</v>
      </c>
      <c r="N292">
        <v>1370926800</v>
      </c>
      <c r="O292" s="7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24"/>
        <v>456.61111111111109</v>
      </c>
      <c r="G293" s="6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>
        <v>1318654800</v>
      </c>
      <c r="M293" s="7">
        <f t="shared" si="26"/>
        <v>40831.208333333336</v>
      </c>
      <c r="N293">
        <v>1319000400</v>
      </c>
      <c r="O293" s="7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24"/>
        <v>9.8219178082191778</v>
      </c>
      <c r="G294" s="6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 s="7">
        <f t="shared" si="26"/>
        <v>40984.208333333336</v>
      </c>
      <c r="N294">
        <v>1333429200</v>
      </c>
      <c r="O294" s="7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24"/>
        <v>16.384615384615383</v>
      </c>
      <c r="G295" s="6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>
        <v>1286254800</v>
      </c>
      <c r="M295" s="7">
        <f t="shared" si="26"/>
        <v>40456.208333333336</v>
      </c>
      <c r="N295">
        <v>1287032400</v>
      </c>
      <c r="O295" s="7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24"/>
        <v>1339.6666666666667</v>
      </c>
      <c r="G296" s="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>
        <v>1540530000</v>
      </c>
      <c r="M296" s="7">
        <f t="shared" si="26"/>
        <v>43399.208333333328</v>
      </c>
      <c r="N296">
        <v>1541570400</v>
      </c>
      <c r="O296" s="7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24"/>
        <v>35.650077760497666</v>
      </c>
      <c r="G297" s="6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>
        <v>1381813200</v>
      </c>
      <c r="M297" s="7">
        <f t="shared" si="26"/>
        <v>41562.208333333336</v>
      </c>
      <c r="N297">
        <v>1383976800</v>
      </c>
      <c r="O297" s="7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24"/>
        <v>54.950819672131146</v>
      </c>
      <c r="G298" s="6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>
        <v>1548655200</v>
      </c>
      <c r="M298" s="7">
        <f t="shared" si="26"/>
        <v>43493.25</v>
      </c>
      <c r="N298">
        <v>1550556000</v>
      </c>
      <c r="O298" s="7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24"/>
        <v>94.236111111111114</v>
      </c>
      <c r="G299" s="6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>
        <v>1389679200</v>
      </c>
      <c r="M299" s="7">
        <f t="shared" si="26"/>
        <v>41653.25</v>
      </c>
      <c r="N299">
        <v>1390456800</v>
      </c>
      <c r="O299" s="7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24"/>
        <v>143.91428571428571</v>
      </c>
      <c r="G300" s="6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>
        <v>1456466400</v>
      </c>
      <c r="M300" s="7">
        <f t="shared" si="26"/>
        <v>42426.25</v>
      </c>
      <c r="N300">
        <v>1458018000</v>
      </c>
      <c r="O300" s="7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24"/>
        <v>51.421052631578945</v>
      </c>
      <c r="G301" s="6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>
        <v>1456984800</v>
      </c>
      <c r="M301" s="7">
        <f t="shared" si="26"/>
        <v>42432.25</v>
      </c>
      <c r="N301">
        <v>1461819600</v>
      </c>
      <c r="O301" s="7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24"/>
        <v>5</v>
      </c>
      <c r="G302" s="6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 s="7">
        <f t="shared" si="26"/>
        <v>42977.208333333328</v>
      </c>
      <c r="N302">
        <v>1504155600</v>
      </c>
      <c r="O302" s="7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24"/>
        <v>1344.6666666666667</v>
      </c>
      <c r="G303" s="6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>
        <v>1424930400</v>
      </c>
      <c r="M303" s="7">
        <f t="shared" si="26"/>
        <v>42061.25</v>
      </c>
      <c r="N303">
        <v>1426395600</v>
      </c>
      <c r="O303" s="7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24"/>
        <v>31.844940867279899</v>
      </c>
      <c r="G304" s="6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>
        <v>1535864400</v>
      </c>
      <c r="M304" s="7">
        <f t="shared" si="26"/>
        <v>43345.208333333328</v>
      </c>
      <c r="N304">
        <v>1537074000</v>
      </c>
      <c r="O304" s="7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24"/>
        <v>82.617647058823536</v>
      </c>
      <c r="G305" s="6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>
        <v>1452146400</v>
      </c>
      <c r="M305" s="7">
        <f t="shared" si="26"/>
        <v>42376.25</v>
      </c>
      <c r="N305">
        <v>1452578400</v>
      </c>
      <c r="O305" s="7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24"/>
        <v>546.14285714285722</v>
      </c>
      <c r="G306" s="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>
        <v>1470546000</v>
      </c>
      <c r="M306" s="7">
        <f t="shared" si="26"/>
        <v>42589.208333333328</v>
      </c>
      <c r="N306">
        <v>1474088400</v>
      </c>
      <c r="O306" s="7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24"/>
        <v>286.21428571428572</v>
      </c>
      <c r="G307" s="6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>
        <v>1458363600</v>
      </c>
      <c r="M307" s="7">
        <f t="shared" si="26"/>
        <v>42448.208333333328</v>
      </c>
      <c r="N307">
        <v>1461906000</v>
      </c>
      <c r="O307" s="7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24"/>
        <v>7.9076923076923071</v>
      </c>
      <c r="G308" s="6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>
        <v>1500008400</v>
      </c>
      <c r="M308" s="7">
        <f t="shared" si="26"/>
        <v>42930.208333333328</v>
      </c>
      <c r="N308">
        <v>1500267600</v>
      </c>
      <c r="O308" s="7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24"/>
        <v>132.13677811550153</v>
      </c>
      <c r="G309" s="6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>
        <v>1338958800</v>
      </c>
      <c r="M309" s="7">
        <f t="shared" si="26"/>
        <v>41066.208333333336</v>
      </c>
      <c r="N309">
        <v>1340686800</v>
      </c>
      <c r="O309" s="7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24"/>
        <v>74.077834179357026</v>
      </c>
      <c r="G310" s="6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>
        <v>1303102800</v>
      </c>
      <c r="M310" s="7">
        <f t="shared" si="26"/>
        <v>40651.208333333336</v>
      </c>
      <c r="N310">
        <v>1303189200</v>
      </c>
      <c r="O310" s="7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24"/>
        <v>75.292682926829272</v>
      </c>
      <c r="G311" s="6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 s="7">
        <f t="shared" si="26"/>
        <v>40807.208333333336</v>
      </c>
      <c r="N311">
        <v>1318309200</v>
      </c>
      <c r="O311" s="7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24"/>
        <v>20.333333333333332</v>
      </c>
      <c r="G312" s="6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>
        <v>1270789200</v>
      </c>
      <c r="M312" s="7">
        <f t="shared" si="26"/>
        <v>40277.208333333336</v>
      </c>
      <c r="N312">
        <v>1272171600</v>
      </c>
      <c r="O312" s="7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24"/>
        <v>203.36507936507937</v>
      </c>
      <c r="G313" s="6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>
        <v>1297836000</v>
      </c>
      <c r="M313" s="7">
        <f t="shared" si="26"/>
        <v>40590.25</v>
      </c>
      <c r="N313">
        <v>1298872800</v>
      </c>
      <c r="O313" s="7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24"/>
        <v>310.2284263959391</v>
      </c>
      <c r="G314" s="6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>
        <v>1382677200</v>
      </c>
      <c r="M314" s="7">
        <f t="shared" si="26"/>
        <v>41572.208333333336</v>
      </c>
      <c r="N314">
        <v>1383282000</v>
      </c>
      <c r="O314" s="7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24"/>
        <v>395.31818181818181</v>
      </c>
      <c r="G315" s="6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 s="7">
        <f t="shared" si="26"/>
        <v>40966.25</v>
      </c>
      <c r="N315">
        <v>1330495200</v>
      </c>
      <c r="O315" s="7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24"/>
        <v>294.71428571428572</v>
      </c>
      <c r="G316" s="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>
        <v>1552366800</v>
      </c>
      <c r="M316" s="7">
        <f t="shared" si="26"/>
        <v>43536.208333333328</v>
      </c>
      <c r="N316">
        <v>1552798800</v>
      </c>
      <c r="O316" s="7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24"/>
        <v>33.89473684210526</v>
      </c>
      <c r="G317" s="6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>
        <v>1400907600</v>
      </c>
      <c r="M317" s="7">
        <f t="shared" si="26"/>
        <v>41783.208333333336</v>
      </c>
      <c r="N317">
        <v>1403413200</v>
      </c>
      <c r="O317" s="7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24"/>
        <v>66.677083333333329</v>
      </c>
      <c r="G318" s="6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>
        <v>1574143200</v>
      </c>
      <c r="M318" s="7">
        <f t="shared" si="26"/>
        <v>43788.25</v>
      </c>
      <c r="N318">
        <v>1574229600</v>
      </c>
      <c r="O318" s="7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24"/>
        <v>19.227272727272727</v>
      </c>
      <c r="G319" s="6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 s="7">
        <f t="shared" si="26"/>
        <v>42869.208333333328</v>
      </c>
      <c r="N319">
        <v>1495861200</v>
      </c>
      <c r="O319" s="7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24"/>
        <v>15.842105263157894</v>
      </c>
      <c r="G320" s="6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>
        <v>1392357600</v>
      </c>
      <c r="M320" s="7">
        <f t="shared" si="26"/>
        <v>41684.25</v>
      </c>
      <c r="N320">
        <v>1392530400</v>
      </c>
      <c r="O320" s="7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24"/>
        <v>38.702380952380956</v>
      </c>
      <c r="G321" s="6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>
        <v>1281589200</v>
      </c>
      <c r="M321" s="7">
        <f t="shared" si="26"/>
        <v>40402.208333333336</v>
      </c>
      <c r="N321">
        <v>1283662800</v>
      </c>
      <c r="O321" s="7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ref="F322:F385" si="30">+E322/D322*100</f>
        <v>9.5876777251184837</v>
      </c>
      <c r="G322" s="6" t="s">
        <v>14</v>
      </c>
      <c r="H322">
        <v>80</v>
      </c>
      <c r="I322" s="4">
        <f t="shared" ref="I322:I385" si="31">IFERROR(+E322/H322,0)</f>
        <v>101.15</v>
      </c>
      <c r="J322" t="s">
        <v>21</v>
      </c>
      <c r="K322" t="s">
        <v>22</v>
      </c>
      <c r="L322">
        <v>1305003600</v>
      </c>
      <c r="M322" s="7">
        <f t="shared" ref="M322:M385" si="32">+L322/(60*60*24) + DATE(1970,1,1)</f>
        <v>40673.208333333336</v>
      </c>
      <c r="N322">
        <v>1305781200</v>
      </c>
      <c r="O322" s="7">
        <f t="shared" ref="O322:O385" si="33">+N322/(60*60*24) + DATE(1970,1,1)</f>
        <v>40682.208333333336</v>
      </c>
      <c r="P322" t="b">
        <v>0</v>
      </c>
      <c r="Q322" t="b">
        <v>0</v>
      </c>
      <c r="R322" t="s">
        <v>119</v>
      </c>
      <c r="S322" t="str">
        <f t="shared" ref="S322:S385" si="34">_xlfn.TEXTBEFORE(R322,"/")</f>
        <v>publishing</v>
      </c>
      <c r="T322" t="str">
        <f t="shared" ref="T322:T385" si="35">_xlfn.TEXTAFTER(R322,"/")</f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si="30"/>
        <v>94.144366197183089</v>
      </c>
      <c r="G323" s="6" t="s">
        <v>14</v>
      </c>
      <c r="H323">
        <v>2468</v>
      </c>
      <c r="I323" s="4">
        <f t="shared" si="31"/>
        <v>65.000810372771468</v>
      </c>
      <c r="J323" t="s">
        <v>21</v>
      </c>
      <c r="K323" t="s">
        <v>22</v>
      </c>
      <c r="L323">
        <v>1301634000</v>
      </c>
      <c r="M323" s="7">
        <f t="shared" si="32"/>
        <v>40634.208333333336</v>
      </c>
      <c r="N323">
        <v>1302325200</v>
      </c>
      <c r="O323" s="7">
        <f t="shared" si="33"/>
        <v>40642.208333333336</v>
      </c>
      <c r="P323" t="b">
        <v>0</v>
      </c>
      <c r="Q323" t="b">
        <v>0</v>
      </c>
      <c r="R323" t="s">
        <v>100</v>
      </c>
      <c r="S323" t="str">
        <f t="shared" si="34"/>
        <v>film &amp; video</v>
      </c>
      <c r="T323" t="str">
        <f t="shared" si="35"/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30"/>
        <v>166.56234096692114</v>
      </c>
      <c r="G324" s="6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>
        <v>1290664800</v>
      </c>
      <c r="M324" s="7">
        <f t="shared" si="32"/>
        <v>40507.25</v>
      </c>
      <c r="N324">
        <v>1291788000</v>
      </c>
      <c r="O324" s="7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30"/>
        <v>24.134831460674157</v>
      </c>
      <c r="G325" s="6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>
        <v>1395896400</v>
      </c>
      <c r="M325" s="7">
        <f t="shared" si="32"/>
        <v>41725.208333333336</v>
      </c>
      <c r="N325">
        <v>1396069200</v>
      </c>
      <c r="O325" s="7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30"/>
        <v>164.05633802816902</v>
      </c>
      <c r="G326" s="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>
        <v>1434862800</v>
      </c>
      <c r="M326" s="7">
        <f t="shared" si="32"/>
        <v>42176.208333333328</v>
      </c>
      <c r="N326">
        <v>1435899600</v>
      </c>
      <c r="O326" s="7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30"/>
        <v>90.723076923076931</v>
      </c>
      <c r="G327" s="6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>
        <v>1529125200</v>
      </c>
      <c r="M327" s="7">
        <f t="shared" si="32"/>
        <v>43267.208333333328</v>
      </c>
      <c r="N327">
        <v>1531112400</v>
      </c>
      <c r="O327" s="7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30"/>
        <v>46.194444444444443</v>
      </c>
      <c r="G328" s="6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>
        <v>1451109600</v>
      </c>
      <c r="M328" s="7">
        <f t="shared" si="32"/>
        <v>42364.25</v>
      </c>
      <c r="N328">
        <v>1451628000</v>
      </c>
      <c r="O328" s="7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30"/>
        <v>38.53846153846154</v>
      </c>
      <c r="G329" s="6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>
        <v>1566968400</v>
      </c>
      <c r="M329" s="7">
        <f t="shared" si="32"/>
        <v>43705.208333333328</v>
      </c>
      <c r="N329">
        <v>1567314000</v>
      </c>
      <c r="O329" s="7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30"/>
        <v>133.56231003039514</v>
      </c>
      <c r="G330" s="6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>
        <v>1543557600</v>
      </c>
      <c r="M330" s="7">
        <f t="shared" si="32"/>
        <v>43434.25</v>
      </c>
      <c r="N330">
        <v>1544508000</v>
      </c>
      <c r="O330" s="7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30"/>
        <v>22.896588486140725</v>
      </c>
      <c r="G331" s="6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>
        <v>1481522400</v>
      </c>
      <c r="M331" s="7">
        <f t="shared" si="32"/>
        <v>42716.25</v>
      </c>
      <c r="N331">
        <v>1482472800</v>
      </c>
      <c r="O331" s="7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30"/>
        <v>184.95548961424333</v>
      </c>
      <c r="G332" s="6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>
        <v>1512712800</v>
      </c>
      <c r="M332" s="7">
        <f t="shared" si="32"/>
        <v>43077.25</v>
      </c>
      <c r="N332">
        <v>1512799200</v>
      </c>
      <c r="O332" s="7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30"/>
        <v>443.72727272727275</v>
      </c>
      <c r="G333" s="6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>
        <v>1324274400</v>
      </c>
      <c r="M333" s="7">
        <f t="shared" si="32"/>
        <v>40896.25</v>
      </c>
      <c r="N333">
        <v>1324360800</v>
      </c>
      <c r="O333" s="7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30"/>
        <v>199.9806763285024</v>
      </c>
      <c r="G334" s="6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>
        <v>1364446800</v>
      </c>
      <c r="M334" s="7">
        <f t="shared" si="32"/>
        <v>41361.208333333336</v>
      </c>
      <c r="N334">
        <v>1364533200</v>
      </c>
      <c r="O334" s="7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30"/>
        <v>123.95833333333333</v>
      </c>
      <c r="G335" s="6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>
        <v>1542693600</v>
      </c>
      <c r="M335" s="7">
        <f t="shared" si="32"/>
        <v>43424.25</v>
      </c>
      <c r="N335">
        <v>1545112800</v>
      </c>
      <c r="O335" s="7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30"/>
        <v>186.61329305135951</v>
      </c>
      <c r="G336" s="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>
        <v>1515564000</v>
      </c>
      <c r="M336" s="7">
        <f t="shared" si="32"/>
        <v>43110.25</v>
      </c>
      <c r="N336">
        <v>1516168800</v>
      </c>
      <c r="O336" s="7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30"/>
        <v>114.28538550057536</v>
      </c>
      <c r="G337" s="6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>
        <v>1573797600</v>
      </c>
      <c r="M337" s="7">
        <f t="shared" si="32"/>
        <v>43784.25</v>
      </c>
      <c r="N337">
        <v>1574920800</v>
      </c>
      <c r="O337" s="7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30"/>
        <v>97.032531824611041</v>
      </c>
      <c r="G338" s="6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>
        <v>1292392800</v>
      </c>
      <c r="M338" s="7">
        <f t="shared" si="32"/>
        <v>40527.25</v>
      </c>
      <c r="N338">
        <v>1292479200</v>
      </c>
      <c r="O338" s="7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30"/>
        <v>122.81904761904762</v>
      </c>
      <c r="G339" s="6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>
        <v>1573452000</v>
      </c>
      <c r="M339" s="7">
        <f t="shared" si="32"/>
        <v>43780.25</v>
      </c>
      <c r="N339">
        <v>1573538400</v>
      </c>
      <c r="O339" s="7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30"/>
        <v>179.14326647564468</v>
      </c>
      <c r="G340" s="6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>
        <v>1317790800</v>
      </c>
      <c r="M340" s="7">
        <f t="shared" si="32"/>
        <v>40821.208333333336</v>
      </c>
      <c r="N340">
        <v>1320382800</v>
      </c>
      <c r="O340" s="7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30"/>
        <v>79.951577402787962</v>
      </c>
      <c r="G341" s="6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 s="7">
        <f t="shared" si="32"/>
        <v>42949.208333333328</v>
      </c>
      <c r="N341">
        <v>1502859600</v>
      </c>
      <c r="O341" s="7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30"/>
        <v>94.242587601078171</v>
      </c>
      <c r="G342" s="6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>
        <v>1323669600</v>
      </c>
      <c r="M342" s="7">
        <f t="shared" si="32"/>
        <v>40889.25</v>
      </c>
      <c r="N342">
        <v>1323756000</v>
      </c>
      <c r="O342" s="7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30"/>
        <v>84.669291338582681</v>
      </c>
      <c r="G343" s="6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>
        <v>1440738000</v>
      </c>
      <c r="M343" s="7">
        <f t="shared" si="32"/>
        <v>42244.208333333328</v>
      </c>
      <c r="N343">
        <v>1441342800</v>
      </c>
      <c r="O343" s="7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30"/>
        <v>66.521920668058456</v>
      </c>
      <c r="G344" s="6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>
        <v>1374296400</v>
      </c>
      <c r="M344" s="7">
        <f t="shared" si="32"/>
        <v>41475.208333333336</v>
      </c>
      <c r="N344">
        <v>1375333200</v>
      </c>
      <c r="O344" s="7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30"/>
        <v>53.922222222222224</v>
      </c>
      <c r="G345" s="6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>
        <v>1384840800</v>
      </c>
      <c r="M345" s="7">
        <f t="shared" si="32"/>
        <v>41597.25</v>
      </c>
      <c r="N345">
        <v>1389420000</v>
      </c>
      <c r="O345" s="7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30"/>
        <v>41.983299595141702</v>
      </c>
      <c r="G346" s="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>
        <v>1516600800</v>
      </c>
      <c r="M346" s="7">
        <f t="shared" si="32"/>
        <v>43122.25</v>
      </c>
      <c r="N346">
        <v>1520056800</v>
      </c>
      <c r="O346" s="7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30"/>
        <v>14.69479695431472</v>
      </c>
      <c r="G347" s="6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>
        <v>1436418000</v>
      </c>
      <c r="M347" s="7">
        <f t="shared" si="32"/>
        <v>42194.208333333328</v>
      </c>
      <c r="N347">
        <v>1436504400</v>
      </c>
      <c r="O347" s="7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30"/>
        <v>34.475000000000001</v>
      </c>
      <c r="G348" s="6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 s="7">
        <f t="shared" si="32"/>
        <v>42971.208333333328</v>
      </c>
      <c r="N348">
        <v>1508302800</v>
      </c>
      <c r="O348" s="7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30"/>
        <v>1400.7777777777778</v>
      </c>
      <c r="G349" s="6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>
        <v>1423634400</v>
      </c>
      <c r="M349" s="7">
        <f t="shared" si="32"/>
        <v>42046.25</v>
      </c>
      <c r="N349">
        <v>1425708000</v>
      </c>
      <c r="O349" s="7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30"/>
        <v>71.770351758793964</v>
      </c>
      <c r="G350" s="6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>
        <v>1487224800</v>
      </c>
      <c r="M350" s="7">
        <f t="shared" si="32"/>
        <v>42782.25</v>
      </c>
      <c r="N350">
        <v>1488348000</v>
      </c>
      <c r="O350" s="7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30"/>
        <v>53.074115044247783</v>
      </c>
      <c r="G351" s="6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>
        <v>1500008400</v>
      </c>
      <c r="M351" s="7">
        <f t="shared" si="32"/>
        <v>42930.208333333328</v>
      </c>
      <c r="N351">
        <v>1502600400</v>
      </c>
      <c r="O351" s="7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30"/>
        <v>5</v>
      </c>
      <c r="G352" s="6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 s="7">
        <f t="shared" si="32"/>
        <v>42144.208333333328</v>
      </c>
      <c r="N352">
        <v>1433653200</v>
      </c>
      <c r="O352" s="7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30"/>
        <v>127.70715249662618</v>
      </c>
      <c r="G353" s="6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>
        <v>1440392400</v>
      </c>
      <c r="M353" s="7">
        <f t="shared" si="32"/>
        <v>42240.208333333328</v>
      </c>
      <c r="N353">
        <v>1441602000</v>
      </c>
      <c r="O353" s="7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30"/>
        <v>34.892857142857139</v>
      </c>
      <c r="G354" s="6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 s="7">
        <f t="shared" si="32"/>
        <v>42315.25</v>
      </c>
      <c r="N354">
        <v>1447567200</v>
      </c>
      <c r="O354" s="7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30"/>
        <v>410.59821428571428</v>
      </c>
      <c r="G355" s="6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>
        <v>1562302800</v>
      </c>
      <c r="M355" s="7">
        <f t="shared" si="32"/>
        <v>43651.208333333328</v>
      </c>
      <c r="N355">
        <v>1562389200</v>
      </c>
      <c r="O355" s="7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30"/>
        <v>123.73770491803278</v>
      </c>
      <c r="G356" s="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 s="7">
        <f t="shared" si="32"/>
        <v>41520.208333333336</v>
      </c>
      <c r="N356">
        <v>1378789200</v>
      </c>
      <c r="O356" s="7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30"/>
        <v>58.973684210526315</v>
      </c>
      <c r="G357" s="6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>
        <v>1485064800</v>
      </c>
      <c r="M357" s="7">
        <f t="shared" si="32"/>
        <v>42757.25</v>
      </c>
      <c r="N357">
        <v>1488520800</v>
      </c>
      <c r="O357" s="7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30"/>
        <v>36.892473118279568</v>
      </c>
      <c r="G358" s="6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>
        <v>1326520800</v>
      </c>
      <c r="M358" s="7">
        <f t="shared" si="32"/>
        <v>40922.25</v>
      </c>
      <c r="N358">
        <v>1327298400</v>
      </c>
      <c r="O358" s="7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30"/>
        <v>184.91304347826087</v>
      </c>
      <c r="G359" s="6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>
        <v>1441256400</v>
      </c>
      <c r="M359" s="7">
        <f t="shared" si="32"/>
        <v>42250.208333333328</v>
      </c>
      <c r="N359">
        <v>1443416400</v>
      </c>
      <c r="O359" s="7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30"/>
        <v>11.814432989690722</v>
      </c>
      <c r="G360" s="6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 s="7">
        <f t="shared" si="32"/>
        <v>43322.208333333328</v>
      </c>
      <c r="N360">
        <v>1534136400</v>
      </c>
      <c r="O360" s="7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30"/>
        <v>298.7</v>
      </c>
      <c r="G361" s="6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>
        <v>1314421200</v>
      </c>
      <c r="M361" s="7">
        <f t="shared" si="32"/>
        <v>40782.208333333336</v>
      </c>
      <c r="N361">
        <v>1315026000</v>
      </c>
      <c r="O361" s="7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30"/>
        <v>226.35175879396985</v>
      </c>
      <c r="G362" s="6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>
        <v>1293861600</v>
      </c>
      <c r="M362" s="7">
        <f t="shared" si="32"/>
        <v>40544.25</v>
      </c>
      <c r="N362">
        <v>1295071200</v>
      </c>
      <c r="O362" s="7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30"/>
        <v>173.56363636363636</v>
      </c>
      <c r="G363" s="6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>
        <v>1507352400</v>
      </c>
      <c r="M363" s="7">
        <f t="shared" si="32"/>
        <v>43015.208333333328</v>
      </c>
      <c r="N363">
        <v>1509426000</v>
      </c>
      <c r="O363" s="7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30"/>
        <v>371.75675675675677</v>
      </c>
      <c r="G364" s="6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>
        <v>1296108000</v>
      </c>
      <c r="M364" s="7">
        <f t="shared" si="32"/>
        <v>40570.25</v>
      </c>
      <c r="N364">
        <v>1299391200</v>
      </c>
      <c r="O364" s="7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30"/>
        <v>160.19230769230771</v>
      </c>
      <c r="G365" s="6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>
        <v>1324965600</v>
      </c>
      <c r="M365" s="7">
        <f t="shared" si="32"/>
        <v>40904.25</v>
      </c>
      <c r="N365">
        <v>1325052000</v>
      </c>
      <c r="O365" s="7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30"/>
        <v>1616.3333333333335</v>
      </c>
      <c r="G366" s="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>
        <v>1520229600</v>
      </c>
      <c r="M366" s="7">
        <f t="shared" si="32"/>
        <v>43164.25</v>
      </c>
      <c r="N366">
        <v>1522818000</v>
      </c>
      <c r="O366" s="7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30"/>
        <v>733.4375</v>
      </c>
      <c r="G367" s="6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>
        <v>1482991200</v>
      </c>
      <c r="M367" s="7">
        <f t="shared" si="32"/>
        <v>42733.25</v>
      </c>
      <c r="N367">
        <v>1485324000</v>
      </c>
      <c r="O367" s="7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30"/>
        <v>592.11111111111109</v>
      </c>
      <c r="G368" s="6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>
        <v>1294034400</v>
      </c>
      <c r="M368" s="7">
        <f t="shared" si="32"/>
        <v>40546.25</v>
      </c>
      <c r="N368">
        <v>1294120800</v>
      </c>
      <c r="O368" s="7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30"/>
        <v>18.888888888888889</v>
      </c>
      <c r="G369" s="6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>
        <v>1413608400</v>
      </c>
      <c r="M369" s="7">
        <f t="shared" si="32"/>
        <v>41930.208333333336</v>
      </c>
      <c r="N369">
        <v>1415685600</v>
      </c>
      <c r="O369" s="7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30"/>
        <v>276.80769230769232</v>
      </c>
      <c r="G370" s="6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>
        <v>1286946000</v>
      </c>
      <c r="M370" s="7">
        <f t="shared" si="32"/>
        <v>40464.208333333336</v>
      </c>
      <c r="N370">
        <v>1288933200</v>
      </c>
      <c r="O370" s="7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30"/>
        <v>273.01851851851848</v>
      </c>
      <c r="G371" s="6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>
        <v>1359871200</v>
      </c>
      <c r="M371" s="7">
        <f t="shared" si="32"/>
        <v>41308.25</v>
      </c>
      <c r="N371">
        <v>1363237200</v>
      </c>
      <c r="O371" s="7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30"/>
        <v>159.36331255565449</v>
      </c>
      <c r="G372" s="6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>
        <v>1555304400</v>
      </c>
      <c r="M372" s="7">
        <f t="shared" si="32"/>
        <v>43570.208333333328</v>
      </c>
      <c r="N372">
        <v>1555822800</v>
      </c>
      <c r="O372" s="7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30"/>
        <v>67.869978858350947</v>
      </c>
      <c r="G373" s="6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>
        <v>1423375200</v>
      </c>
      <c r="M373" s="7">
        <f t="shared" si="32"/>
        <v>42043.25</v>
      </c>
      <c r="N373">
        <v>1427778000</v>
      </c>
      <c r="O373" s="7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30"/>
        <v>1591.5555555555554</v>
      </c>
      <c r="G374" s="6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>
        <v>1420696800</v>
      </c>
      <c r="M374" s="7">
        <f t="shared" si="32"/>
        <v>42012.25</v>
      </c>
      <c r="N374">
        <v>1422424800</v>
      </c>
      <c r="O374" s="7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30"/>
        <v>730.18222222222221</v>
      </c>
      <c r="G375" s="6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>
        <v>1502946000</v>
      </c>
      <c r="M375" s="7">
        <f t="shared" si="32"/>
        <v>42964.208333333328</v>
      </c>
      <c r="N375">
        <v>1503637200</v>
      </c>
      <c r="O375" s="7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30"/>
        <v>13.185782556750297</v>
      </c>
      <c r="G376" s="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>
        <v>1547186400</v>
      </c>
      <c r="M376" s="7">
        <f t="shared" si="32"/>
        <v>43476.25</v>
      </c>
      <c r="N376">
        <v>1547618400</v>
      </c>
      <c r="O376" s="7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30"/>
        <v>54.777777777777779</v>
      </c>
      <c r="G377" s="6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 s="7">
        <f t="shared" si="32"/>
        <v>42293.208333333328</v>
      </c>
      <c r="N377">
        <v>1449900000</v>
      </c>
      <c r="O377" s="7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30"/>
        <v>361.02941176470591</v>
      </c>
      <c r="G378" s="6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>
        <v>1404622800</v>
      </c>
      <c r="M378" s="7">
        <f t="shared" si="32"/>
        <v>41826.208333333336</v>
      </c>
      <c r="N378">
        <v>1405141200</v>
      </c>
      <c r="O378" s="7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30"/>
        <v>10.257545271629779</v>
      </c>
      <c r="G379" s="6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>
        <v>1571720400</v>
      </c>
      <c r="M379" s="7">
        <f t="shared" si="32"/>
        <v>43760.208333333328</v>
      </c>
      <c r="N379">
        <v>1572933600</v>
      </c>
      <c r="O379" s="7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30"/>
        <v>13.962962962962964</v>
      </c>
      <c r="G380" s="6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>
        <v>1526878800</v>
      </c>
      <c r="M380" s="7">
        <f t="shared" si="32"/>
        <v>43241.208333333328</v>
      </c>
      <c r="N380">
        <v>1530162000</v>
      </c>
      <c r="O380" s="7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30"/>
        <v>40.444444444444443</v>
      </c>
      <c r="G381" s="6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>
        <v>1319691600</v>
      </c>
      <c r="M381" s="7">
        <f t="shared" si="32"/>
        <v>40843.208333333336</v>
      </c>
      <c r="N381">
        <v>1320904800</v>
      </c>
      <c r="O381" s="7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30"/>
        <v>160.32</v>
      </c>
      <c r="G382" s="6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>
        <v>1371963600</v>
      </c>
      <c r="M382" s="7">
        <f t="shared" si="32"/>
        <v>41448.208333333336</v>
      </c>
      <c r="N382">
        <v>1372395600</v>
      </c>
      <c r="O382" s="7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30"/>
        <v>183.9433962264151</v>
      </c>
      <c r="G383" s="6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>
        <v>1433739600</v>
      </c>
      <c r="M383" s="7">
        <f t="shared" si="32"/>
        <v>42163.208333333328</v>
      </c>
      <c r="N383">
        <v>1437714000</v>
      </c>
      <c r="O383" s="7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30"/>
        <v>63.769230769230766</v>
      </c>
      <c r="G384" s="6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>
        <v>1508130000</v>
      </c>
      <c r="M384" s="7">
        <f t="shared" si="32"/>
        <v>43024.208333333328</v>
      </c>
      <c r="N384">
        <v>1509771600</v>
      </c>
      <c r="O384" s="7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30"/>
        <v>225.38095238095238</v>
      </c>
      <c r="G385" s="6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>
        <v>1550037600</v>
      </c>
      <c r="M385" s="7">
        <f t="shared" si="32"/>
        <v>43509.25</v>
      </c>
      <c r="N385">
        <v>1550556000</v>
      </c>
      <c r="O385" s="7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ref="F386:F449" si="36">+E386/D386*100</f>
        <v>172.00961538461539</v>
      </c>
      <c r="G386" s="6" t="s">
        <v>20</v>
      </c>
      <c r="H386">
        <v>4799</v>
      </c>
      <c r="I386" s="4">
        <f t="shared" ref="I386:I449" si="37">IFERROR(+E386/H386,0)</f>
        <v>41.004167534903104</v>
      </c>
      <c r="J386" t="s">
        <v>21</v>
      </c>
      <c r="K386" t="s">
        <v>22</v>
      </c>
      <c r="L386">
        <v>1486706400</v>
      </c>
      <c r="M386" s="7">
        <f t="shared" ref="M386:M449" si="38">+L386/(60*60*24) + DATE(1970,1,1)</f>
        <v>42776.25</v>
      </c>
      <c r="N386">
        <v>1489039200</v>
      </c>
      <c r="O386" s="7">
        <f t="shared" ref="O386:O449" si="39">+N386/(60*60*24) + DATE(1970,1,1)</f>
        <v>42803.25</v>
      </c>
      <c r="P386" t="b">
        <v>1</v>
      </c>
      <c r="Q386" t="b">
        <v>1</v>
      </c>
      <c r="R386" t="s">
        <v>42</v>
      </c>
      <c r="S386" t="str">
        <f t="shared" ref="S386:S449" si="40">_xlfn.TEXTBEFORE(R386,"/")</f>
        <v>film &amp; video</v>
      </c>
      <c r="T386" t="str">
        <f t="shared" ref="T386:T449" si="41">_xlfn.TEXTAFTER(R386,"/")</f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si="36"/>
        <v>146.16709511568124</v>
      </c>
      <c r="G387" s="6" t="s">
        <v>20</v>
      </c>
      <c r="H387">
        <v>1137</v>
      </c>
      <c r="I387" s="4">
        <f t="shared" si="37"/>
        <v>50.007915567282325</v>
      </c>
      <c r="J387" t="s">
        <v>21</v>
      </c>
      <c r="K387" t="s">
        <v>22</v>
      </c>
      <c r="L387">
        <v>1553835600</v>
      </c>
      <c r="M387" s="7">
        <f t="shared" si="38"/>
        <v>43553.208333333328</v>
      </c>
      <c r="N387">
        <v>1556600400</v>
      </c>
      <c r="O387" s="7">
        <f t="shared" si="39"/>
        <v>43585.208333333328</v>
      </c>
      <c r="P387" t="b">
        <v>0</v>
      </c>
      <c r="Q387" t="b">
        <v>0</v>
      </c>
      <c r="R387" t="s">
        <v>68</v>
      </c>
      <c r="S387" t="str">
        <f t="shared" si="40"/>
        <v>publishing</v>
      </c>
      <c r="T387" t="str">
        <f t="shared" si="41"/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36"/>
        <v>76.42361623616236</v>
      </c>
      <c r="G388" s="6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>
        <v>1277528400</v>
      </c>
      <c r="M388" s="7">
        <f t="shared" si="38"/>
        <v>40355.208333333336</v>
      </c>
      <c r="N388">
        <v>1278565200</v>
      </c>
      <c r="O388" s="7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36"/>
        <v>39.261467889908261</v>
      </c>
      <c r="G389" s="6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>
        <v>1339477200</v>
      </c>
      <c r="M389" s="7">
        <f t="shared" si="38"/>
        <v>41072.208333333336</v>
      </c>
      <c r="N389">
        <v>1339909200</v>
      </c>
      <c r="O389" s="7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36"/>
        <v>11.270034843205574</v>
      </c>
      <c r="G390" s="6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>
        <v>1325656800</v>
      </c>
      <c r="M390" s="7">
        <f t="shared" si="38"/>
        <v>40912.25</v>
      </c>
      <c r="N390">
        <v>1325829600</v>
      </c>
      <c r="O390" s="7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36"/>
        <v>122.11084337349398</v>
      </c>
      <c r="G391" s="6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>
        <v>1288242000</v>
      </c>
      <c r="M391" s="7">
        <f t="shared" si="38"/>
        <v>40479.208333333336</v>
      </c>
      <c r="N391">
        <v>1290578400</v>
      </c>
      <c r="O391" s="7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36"/>
        <v>186.54166666666669</v>
      </c>
      <c r="G392" s="6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 s="7">
        <f t="shared" si="38"/>
        <v>41530.208333333336</v>
      </c>
      <c r="N392">
        <v>1380344400</v>
      </c>
      <c r="O392" s="7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36"/>
        <v>7.2731788079470201</v>
      </c>
      <c r="G393" s="6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>
        <v>1389679200</v>
      </c>
      <c r="M393" s="7">
        <f t="shared" si="38"/>
        <v>41653.25</v>
      </c>
      <c r="N393">
        <v>1389852000</v>
      </c>
      <c r="O393" s="7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36"/>
        <v>65.642371234207957</v>
      </c>
      <c r="G394" s="6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>
        <v>1294293600</v>
      </c>
      <c r="M394" s="7">
        <f t="shared" si="38"/>
        <v>40549.25</v>
      </c>
      <c r="N394">
        <v>1294466400</v>
      </c>
      <c r="O394" s="7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36"/>
        <v>228.96178343949046</v>
      </c>
      <c r="G395" s="6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 s="7">
        <f t="shared" si="38"/>
        <v>42933.208333333328</v>
      </c>
      <c r="N395">
        <v>1500354000</v>
      </c>
      <c r="O395" s="7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36"/>
        <v>469.37499999999994</v>
      </c>
      <c r="G396" s="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>
        <v>1375074000</v>
      </c>
      <c r="M396" s="7">
        <f t="shared" si="38"/>
        <v>41484.208333333336</v>
      </c>
      <c r="N396">
        <v>1375938000</v>
      </c>
      <c r="O396" s="7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36"/>
        <v>130.11267605633802</v>
      </c>
      <c r="G397" s="6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>
        <v>1323324000</v>
      </c>
      <c r="M397" s="7">
        <f t="shared" si="38"/>
        <v>40885.25</v>
      </c>
      <c r="N397">
        <v>1323410400</v>
      </c>
      <c r="O397" s="7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36"/>
        <v>167.05422993492408</v>
      </c>
      <c r="G398" s="6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>
        <v>1538715600</v>
      </c>
      <c r="M398" s="7">
        <f t="shared" si="38"/>
        <v>43378.208333333328</v>
      </c>
      <c r="N398">
        <v>1539406800</v>
      </c>
      <c r="O398" s="7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36"/>
        <v>173.8641975308642</v>
      </c>
      <c r="G399" s="6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>
        <v>1369285200</v>
      </c>
      <c r="M399" s="7">
        <f t="shared" si="38"/>
        <v>41417.208333333336</v>
      </c>
      <c r="N399">
        <v>1369803600</v>
      </c>
      <c r="O399" s="7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36"/>
        <v>717.76470588235293</v>
      </c>
      <c r="G400" s="6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>
        <v>1525755600</v>
      </c>
      <c r="M400" s="7">
        <f t="shared" si="38"/>
        <v>43228.208333333328</v>
      </c>
      <c r="N400">
        <v>1525928400</v>
      </c>
      <c r="O400" s="7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36"/>
        <v>63.850976361767728</v>
      </c>
      <c r="G401" s="6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>
        <v>1296626400</v>
      </c>
      <c r="M401" s="7">
        <f t="shared" si="38"/>
        <v>40576.25</v>
      </c>
      <c r="N401">
        <v>1297231200</v>
      </c>
      <c r="O401" s="7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36"/>
        <v>2</v>
      </c>
      <c r="G402" s="6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 s="7">
        <f t="shared" si="38"/>
        <v>41502.208333333336</v>
      </c>
      <c r="N402">
        <v>1378530000</v>
      </c>
      <c r="O402" s="7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36"/>
        <v>1530.2222222222222</v>
      </c>
      <c r="G403" s="6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>
        <v>1572152400</v>
      </c>
      <c r="M403" s="7">
        <f t="shared" si="38"/>
        <v>43765.208333333328</v>
      </c>
      <c r="N403">
        <v>1572152400</v>
      </c>
      <c r="O403" s="7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36"/>
        <v>40.356164383561641</v>
      </c>
      <c r="G404" s="6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 s="7">
        <f t="shared" si="38"/>
        <v>40914.25</v>
      </c>
      <c r="N404">
        <v>1329890400</v>
      </c>
      <c r="O404" s="7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36"/>
        <v>86.220633299284984</v>
      </c>
      <c r="G405" s="6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 s="7">
        <f t="shared" si="38"/>
        <v>40310.208333333336</v>
      </c>
      <c r="N405">
        <v>1276750800</v>
      </c>
      <c r="O405" s="7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36"/>
        <v>315.58486707566465</v>
      </c>
      <c r="G406" s="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>
        <v>1510639200</v>
      </c>
      <c r="M406" s="7">
        <f t="shared" si="38"/>
        <v>43053.25</v>
      </c>
      <c r="N406">
        <v>1510898400</v>
      </c>
      <c r="O406" s="7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36"/>
        <v>89.618243243243242</v>
      </c>
      <c r="G407" s="6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>
        <v>1528088400</v>
      </c>
      <c r="M407" s="7">
        <f t="shared" si="38"/>
        <v>43255.208333333328</v>
      </c>
      <c r="N407">
        <v>1532408400</v>
      </c>
      <c r="O407" s="7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36"/>
        <v>182.14503816793894</v>
      </c>
      <c r="G408" s="6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>
        <v>1359525600</v>
      </c>
      <c r="M408" s="7">
        <f t="shared" si="38"/>
        <v>41304.25</v>
      </c>
      <c r="N408">
        <v>1360562400</v>
      </c>
      <c r="O408" s="7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36"/>
        <v>355.88235294117646</v>
      </c>
      <c r="G409" s="6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 s="7">
        <f t="shared" si="38"/>
        <v>43751.208333333328</v>
      </c>
      <c r="N409">
        <v>1571547600</v>
      </c>
      <c r="O409" s="7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36"/>
        <v>131.83695652173913</v>
      </c>
      <c r="G410" s="6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 s="7">
        <f t="shared" si="38"/>
        <v>42541.208333333328</v>
      </c>
      <c r="N410">
        <v>1468126800</v>
      </c>
      <c r="O410" s="7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36"/>
        <v>46.315634218289084</v>
      </c>
      <c r="G411" s="6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>
        <v>1492491600</v>
      </c>
      <c r="M411" s="7">
        <f t="shared" si="38"/>
        <v>42843.208333333328</v>
      </c>
      <c r="N411">
        <v>1492837200</v>
      </c>
      <c r="O411" s="7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36"/>
        <v>36.132726089785294</v>
      </c>
      <c r="G412" s="6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>
        <v>1430197200</v>
      </c>
      <c r="M412" s="7">
        <f t="shared" si="38"/>
        <v>42122.208333333328</v>
      </c>
      <c r="N412">
        <v>1430197200</v>
      </c>
      <c r="O412" s="7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36"/>
        <v>104.62820512820512</v>
      </c>
      <c r="G413" s="6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>
        <v>1496034000</v>
      </c>
      <c r="M413" s="7">
        <f t="shared" si="38"/>
        <v>42884.208333333328</v>
      </c>
      <c r="N413">
        <v>1496206800</v>
      </c>
      <c r="O413" s="7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36"/>
        <v>668.85714285714289</v>
      </c>
      <c r="G414" s="6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>
        <v>1388728800</v>
      </c>
      <c r="M414" s="7">
        <f t="shared" si="38"/>
        <v>41642.25</v>
      </c>
      <c r="N414">
        <v>1389592800</v>
      </c>
      <c r="O414" s="7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36"/>
        <v>62.072823218997364</v>
      </c>
      <c r="G415" s="6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>
        <v>1543298400</v>
      </c>
      <c r="M415" s="7">
        <f t="shared" si="38"/>
        <v>43431.25</v>
      </c>
      <c r="N415">
        <v>1545631200</v>
      </c>
      <c r="O415" s="7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36"/>
        <v>84.699787460148784</v>
      </c>
      <c r="G416" s="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>
        <v>1271739600</v>
      </c>
      <c r="M416" s="7">
        <f t="shared" si="38"/>
        <v>40288.208333333336</v>
      </c>
      <c r="N416">
        <v>1272430800</v>
      </c>
      <c r="O416" s="7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36"/>
        <v>11.059030837004405</v>
      </c>
      <c r="G417" s="6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>
        <v>1326434400</v>
      </c>
      <c r="M417" s="7">
        <f t="shared" si="38"/>
        <v>40921.25</v>
      </c>
      <c r="N417">
        <v>1327903200</v>
      </c>
      <c r="O417" s="7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36"/>
        <v>43.838781575037146</v>
      </c>
      <c r="G418" s="6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>
        <v>1295244000</v>
      </c>
      <c r="M418" s="7">
        <f t="shared" si="38"/>
        <v>40560.25</v>
      </c>
      <c r="N418">
        <v>1296021600</v>
      </c>
      <c r="O418" s="7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36"/>
        <v>55.470588235294116</v>
      </c>
      <c r="G419" s="6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>
        <v>1541221200</v>
      </c>
      <c r="M419" s="7">
        <f t="shared" si="38"/>
        <v>43407.208333333328</v>
      </c>
      <c r="N419">
        <v>1543298400</v>
      </c>
      <c r="O419" s="7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36"/>
        <v>57.399511301160658</v>
      </c>
      <c r="G420" s="6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 s="7">
        <f t="shared" si="38"/>
        <v>41035.208333333336</v>
      </c>
      <c r="N420">
        <v>1336366800</v>
      </c>
      <c r="O420" s="7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36"/>
        <v>123.43497363796135</v>
      </c>
      <c r="G421" s="6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>
        <v>1324533600</v>
      </c>
      <c r="M421" s="7">
        <f t="shared" si="38"/>
        <v>40899.25</v>
      </c>
      <c r="N421">
        <v>1325052000</v>
      </c>
      <c r="O421" s="7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36"/>
        <v>128.46</v>
      </c>
      <c r="G422" s="6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>
        <v>1498366800</v>
      </c>
      <c r="M422" s="7">
        <f t="shared" si="38"/>
        <v>42911.208333333328</v>
      </c>
      <c r="N422">
        <v>1499576400</v>
      </c>
      <c r="O422" s="7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36"/>
        <v>63.989361702127653</v>
      </c>
      <c r="G423" s="6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>
        <v>1498712400</v>
      </c>
      <c r="M423" s="7">
        <f t="shared" si="38"/>
        <v>42915.208333333328</v>
      </c>
      <c r="N423">
        <v>1501304400</v>
      </c>
      <c r="O423" s="7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36"/>
        <v>127.29885057471265</v>
      </c>
      <c r="G424" s="6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>
        <v>1271480400</v>
      </c>
      <c r="M424" s="7">
        <f t="shared" si="38"/>
        <v>40285.208333333336</v>
      </c>
      <c r="N424">
        <v>1273208400</v>
      </c>
      <c r="O424" s="7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36"/>
        <v>10.638024357239512</v>
      </c>
      <c r="G425" s="6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>
        <v>1316667600</v>
      </c>
      <c r="M425" s="7">
        <f t="shared" si="38"/>
        <v>40808.208333333336</v>
      </c>
      <c r="N425">
        <v>1316840400</v>
      </c>
      <c r="O425" s="7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36"/>
        <v>40.470588235294116</v>
      </c>
      <c r="G426" s="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>
        <v>1524027600</v>
      </c>
      <c r="M426" s="7">
        <f t="shared" si="38"/>
        <v>43208.208333333328</v>
      </c>
      <c r="N426">
        <v>1524546000</v>
      </c>
      <c r="O426" s="7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36"/>
        <v>287.66666666666663</v>
      </c>
      <c r="G427" s="6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>
        <v>1438059600</v>
      </c>
      <c r="M427" s="7">
        <f t="shared" si="38"/>
        <v>42213.208333333328</v>
      </c>
      <c r="N427">
        <v>1438578000</v>
      </c>
      <c r="O427" s="7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36"/>
        <v>572.94444444444446</v>
      </c>
      <c r="G428" s="6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>
        <v>1361944800</v>
      </c>
      <c r="M428" s="7">
        <f t="shared" si="38"/>
        <v>41332.25</v>
      </c>
      <c r="N428">
        <v>1362549600</v>
      </c>
      <c r="O428" s="7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36"/>
        <v>112.90429799426933</v>
      </c>
      <c r="G429" s="6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>
        <v>1410584400</v>
      </c>
      <c r="M429" s="7">
        <f t="shared" si="38"/>
        <v>41895.208333333336</v>
      </c>
      <c r="N429">
        <v>1413349200</v>
      </c>
      <c r="O429" s="7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36"/>
        <v>46.387573964497044</v>
      </c>
      <c r="G430" s="6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>
        <v>1297404000</v>
      </c>
      <c r="M430" s="7">
        <f t="shared" si="38"/>
        <v>40585.25</v>
      </c>
      <c r="N430">
        <v>1298008800</v>
      </c>
      <c r="O430" s="7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36"/>
        <v>90.675916230366497</v>
      </c>
      <c r="G431" s="6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>
        <v>1392012000</v>
      </c>
      <c r="M431" s="7">
        <f t="shared" si="38"/>
        <v>41680.25</v>
      </c>
      <c r="N431">
        <v>1394427600</v>
      </c>
      <c r="O431" s="7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36"/>
        <v>67.740740740740748</v>
      </c>
      <c r="G432" s="6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>
        <v>1569733200</v>
      </c>
      <c r="M432" s="7">
        <f t="shared" si="38"/>
        <v>43737.208333333328</v>
      </c>
      <c r="N432">
        <v>1572670800</v>
      </c>
      <c r="O432" s="7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36"/>
        <v>192.49019607843135</v>
      </c>
      <c r="G433" s="6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>
        <v>1529643600</v>
      </c>
      <c r="M433" s="7">
        <f t="shared" si="38"/>
        <v>43273.208333333328</v>
      </c>
      <c r="N433">
        <v>1531112400</v>
      </c>
      <c r="O433" s="7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36"/>
        <v>82.714285714285722</v>
      </c>
      <c r="G434" s="6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>
        <v>1399006800</v>
      </c>
      <c r="M434" s="7">
        <f t="shared" si="38"/>
        <v>41761.208333333336</v>
      </c>
      <c r="N434">
        <v>1400734800</v>
      </c>
      <c r="O434" s="7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36"/>
        <v>54.163920922570021</v>
      </c>
      <c r="G435" s="6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>
        <v>1385359200</v>
      </c>
      <c r="M435" s="7">
        <f t="shared" si="38"/>
        <v>41603.25</v>
      </c>
      <c r="N435">
        <v>1386741600</v>
      </c>
      <c r="O435" s="7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36"/>
        <v>16.722222222222221</v>
      </c>
      <c r="G436" s="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 s="7">
        <f t="shared" si="38"/>
        <v>42705.25</v>
      </c>
      <c r="N436">
        <v>1481781600</v>
      </c>
      <c r="O436" s="7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36"/>
        <v>116.87664041994749</v>
      </c>
      <c r="G437" s="6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>
        <v>1418623200</v>
      </c>
      <c r="M437" s="7">
        <f t="shared" si="38"/>
        <v>41988.25</v>
      </c>
      <c r="N437">
        <v>1419660000</v>
      </c>
      <c r="O437" s="7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36"/>
        <v>1052.1538461538462</v>
      </c>
      <c r="G438" s="6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>
        <v>1555736400</v>
      </c>
      <c r="M438" s="7">
        <f t="shared" si="38"/>
        <v>43575.208333333328</v>
      </c>
      <c r="N438">
        <v>1555822800</v>
      </c>
      <c r="O438" s="7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36"/>
        <v>123.07407407407408</v>
      </c>
      <c r="G439" s="6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>
        <v>1442120400</v>
      </c>
      <c r="M439" s="7">
        <f t="shared" si="38"/>
        <v>42260.208333333328</v>
      </c>
      <c r="N439">
        <v>1442379600</v>
      </c>
      <c r="O439" s="7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36"/>
        <v>178.63855421686748</v>
      </c>
      <c r="G440" s="6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>
        <v>1362376800</v>
      </c>
      <c r="M440" s="7">
        <f t="shared" si="38"/>
        <v>41337.25</v>
      </c>
      <c r="N440">
        <v>1364965200</v>
      </c>
      <c r="O440" s="7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36"/>
        <v>355.28169014084506</v>
      </c>
      <c r="G441" s="6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>
        <v>1478408400</v>
      </c>
      <c r="M441" s="7">
        <f t="shared" si="38"/>
        <v>42680.208333333328</v>
      </c>
      <c r="N441">
        <v>1479016800</v>
      </c>
      <c r="O441" s="7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36"/>
        <v>161.90634146341463</v>
      </c>
      <c r="G442" s="6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>
        <v>1498798800</v>
      </c>
      <c r="M442" s="7">
        <f t="shared" si="38"/>
        <v>42916.208333333328</v>
      </c>
      <c r="N442">
        <v>1499662800</v>
      </c>
      <c r="O442" s="7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36"/>
        <v>24.914285714285715</v>
      </c>
      <c r="G443" s="6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 s="7">
        <f t="shared" si="38"/>
        <v>41025.208333333336</v>
      </c>
      <c r="N443">
        <v>1337835600</v>
      </c>
      <c r="O443" s="7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36"/>
        <v>198.72222222222223</v>
      </c>
      <c r="G444" s="6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>
        <v>1504328400</v>
      </c>
      <c r="M444" s="7">
        <f t="shared" si="38"/>
        <v>42980.208333333328</v>
      </c>
      <c r="N444">
        <v>1505710800</v>
      </c>
      <c r="O444" s="7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36"/>
        <v>34.752688172043008</v>
      </c>
      <c r="G445" s="6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>
        <v>1285822800</v>
      </c>
      <c r="M445" s="7">
        <f t="shared" si="38"/>
        <v>40451.208333333336</v>
      </c>
      <c r="N445">
        <v>1287464400</v>
      </c>
      <c r="O445" s="7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36"/>
        <v>176.41935483870967</v>
      </c>
      <c r="G446" s="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>
        <v>1311483600</v>
      </c>
      <c r="M446" s="7">
        <f t="shared" si="38"/>
        <v>40748.208333333336</v>
      </c>
      <c r="N446">
        <v>1311656400</v>
      </c>
      <c r="O446" s="7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36"/>
        <v>511.38095238095235</v>
      </c>
      <c r="G447" s="6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>
        <v>1291356000</v>
      </c>
      <c r="M447" s="7">
        <f t="shared" si="38"/>
        <v>40515.25</v>
      </c>
      <c r="N447">
        <v>1293170400</v>
      </c>
      <c r="O447" s="7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36"/>
        <v>82.044117647058826</v>
      </c>
      <c r="G448" s="6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>
        <v>1355810400</v>
      </c>
      <c r="M448" s="7">
        <f t="shared" si="38"/>
        <v>41261.25</v>
      </c>
      <c r="N448">
        <v>1355983200</v>
      </c>
      <c r="O448" s="7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36"/>
        <v>24.326030927835053</v>
      </c>
      <c r="G449" s="6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 s="7">
        <f t="shared" si="38"/>
        <v>43088.25</v>
      </c>
      <c r="N449">
        <v>1515045600</v>
      </c>
      <c r="O449" s="7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ref="F450:F513" si="42">+E450/D450*100</f>
        <v>50.482758620689658</v>
      </c>
      <c r="G450" s="6" t="s">
        <v>14</v>
      </c>
      <c r="H450">
        <v>605</v>
      </c>
      <c r="I450" s="4">
        <f t="shared" ref="I450:I513" si="43">IFERROR(+E450/H450,0)</f>
        <v>75.014876033057845</v>
      </c>
      <c r="J450" t="s">
        <v>21</v>
      </c>
      <c r="K450" t="s">
        <v>22</v>
      </c>
      <c r="L450">
        <v>1365915600</v>
      </c>
      <c r="M450" s="7">
        <f t="shared" ref="M450:M513" si="44">+L450/(60*60*24) + DATE(1970,1,1)</f>
        <v>41378.208333333336</v>
      </c>
      <c r="N450">
        <v>1366088400</v>
      </c>
      <c r="O450" s="7">
        <f t="shared" ref="O450:O513" si="45">+N450/(60*60*24) + DATE(1970,1,1)</f>
        <v>41380.208333333336</v>
      </c>
      <c r="P450" t="b">
        <v>0</v>
      </c>
      <c r="Q450" t="b">
        <v>1</v>
      </c>
      <c r="R450" t="s">
        <v>89</v>
      </c>
      <c r="S450" t="str">
        <f t="shared" ref="S450:S513" si="46">_xlfn.TEXTBEFORE(R450,"/")</f>
        <v>games</v>
      </c>
      <c r="T450" t="str">
        <f t="shared" ref="T450:T513" si="47">_xlfn.TEXTAFTER(R450,"/")</f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si="42"/>
        <v>967</v>
      </c>
      <c r="G451" s="6" t="s">
        <v>20</v>
      </c>
      <c r="H451">
        <v>86</v>
      </c>
      <c r="I451" s="4">
        <f t="shared" si="43"/>
        <v>101.19767441860465</v>
      </c>
      <c r="J451" t="s">
        <v>36</v>
      </c>
      <c r="K451" t="s">
        <v>37</v>
      </c>
      <c r="L451">
        <v>1551852000</v>
      </c>
      <c r="M451" s="7">
        <f t="shared" si="44"/>
        <v>43530.25</v>
      </c>
      <c r="N451">
        <v>1553317200</v>
      </c>
      <c r="O451" s="7">
        <f t="shared" si="45"/>
        <v>43547.208333333328</v>
      </c>
      <c r="P451" t="b">
        <v>0</v>
      </c>
      <c r="Q451" t="b">
        <v>0</v>
      </c>
      <c r="R451" t="s">
        <v>89</v>
      </c>
      <c r="S451" t="str">
        <f t="shared" si="46"/>
        <v>games</v>
      </c>
      <c r="T451" t="str">
        <f t="shared" si="47"/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42"/>
        <v>4</v>
      </c>
      <c r="G452" s="6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 s="7">
        <f t="shared" si="44"/>
        <v>43394.208333333328</v>
      </c>
      <c r="N452">
        <v>1542088800</v>
      </c>
      <c r="O452" s="7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42"/>
        <v>122.84501347708894</v>
      </c>
      <c r="G453" s="6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>
        <v>1500440400</v>
      </c>
      <c r="M453" s="7">
        <f t="shared" si="44"/>
        <v>42935.208333333328</v>
      </c>
      <c r="N453">
        <v>1503118800</v>
      </c>
      <c r="O453" s="7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42"/>
        <v>63.4375</v>
      </c>
      <c r="G454" s="6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>
        <v>1278392400</v>
      </c>
      <c r="M454" s="7">
        <f t="shared" si="44"/>
        <v>40365.208333333336</v>
      </c>
      <c r="N454">
        <v>1278478800</v>
      </c>
      <c r="O454" s="7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42"/>
        <v>56.331688596491226</v>
      </c>
      <c r="G455" s="6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>
        <v>1480572000</v>
      </c>
      <c r="M455" s="7">
        <f t="shared" si="44"/>
        <v>42705.25</v>
      </c>
      <c r="N455">
        <v>1484114400</v>
      </c>
      <c r="O455" s="7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42"/>
        <v>44.074999999999996</v>
      </c>
      <c r="G456" s="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>
        <v>1382331600</v>
      </c>
      <c r="M456" s="7">
        <f t="shared" si="44"/>
        <v>41568.208333333336</v>
      </c>
      <c r="N456">
        <v>1385445600</v>
      </c>
      <c r="O456" s="7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42"/>
        <v>118.37253218884121</v>
      </c>
      <c r="G457" s="6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>
        <v>1316754000</v>
      </c>
      <c r="M457" s="7">
        <f t="shared" si="44"/>
        <v>40809.208333333336</v>
      </c>
      <c r="N457">
        <v>1318741200</v>
      </c>
      <c r="O457" s="7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42"/>
        <v>104.1243169398907</v>
      </c>
      <c r="G458" s="6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>
        <v>1518242400</v>
      </c>
      <c r="M458" s="7">
        <f t="shared" si="44"/>
        <v>43141.25</v>
      </c>
      <c r="N458">
        <v>1518242400</v>
      </c>
      <c r="O458" s="7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42"/>
        <v>26.640000000000004</v>
      </c>
      <c r="G459" s="6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>
        <v>1476421200</v>
      </c>
      <c r="M459" s="7">
        <f t="shared" si="44"/>
        <v>42657.208333333328</v>
      </c>
      <c r="N459">
        <v>1476594000</v>
      </c>
      <c r="O459" s="7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42"/>
        <v>351.20118343195264</v>
      </c>
      <c r="G460" s="6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>
        <v>1269752400</v>
      </c>
      <c r="M460" s="7">
        <f t="shared" si="44"/>
        <v>40265.208333333336</v>
      </c>
      <c r="N460">
        <v>1273554000</v>
      </c>
      <c r="O460" s="7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42"/>
        <v>90.063492063492063</v>
      </c>
      <c r="G461" s="6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>
        <v>1419746400</v>
      </c>
      <c r="M461" s="7">
        <f t="shared" si="44"/>
        <v>42001.25</v>
      </c>
      <c r="N461">
        <v>1421906400</v>
      </c>
      <c r="O461" s="7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42"/>
        <v>171.625</v>
      </c>
      <c r="G462" s="6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 s="7">
        <f t="shared" si="44"/>
        <v>40399.208333333336</v>
      </c>
      <c r="N462">
        <v>1281589200</v>
      </c>
      <c r="O462" s="7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42"/>
        <v>141.04655870445345</v>
      </c>
      <c r="G463" s="6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>
        <v>1398661200</v>
      </c>
      <c r="M463" s="7">
        <f t="shared" si="44"/>
        <v>41757.208333333336</v>
      </c>
      <c r="N463">
        <v>1400389200</v>
      </c>
      <c r="O463" s="7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42"/>
        <v>30.57944915254237</v>
      </c>
      <c r="G464" s="6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>
        <v>1359525600</v>
      </c>
      <c r="M464" s="7">
        <f t="shared" si="44"/>
        <v>41304.25</v>
      </c>
      <c r="N464">
        <v>1362808800</v>
      </c>
      <c r="O464" s="7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42"/>
        <v>108.16455696202532</v>
      </c>
      <c r="G465" s="6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>
        <v>1388469600</v>
      </c>
      <c r="M465" s="7">
        <f t="shared" si="44"/>
        <v>41639.25</v>
      </c>
      <c r="N465">
        <v>1388815200</v>
      </c>
      <c r="O465" s="7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42"/>
        <v>133.45505617977528</v>
      </c>
      <c r="G466" s="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>
        <v>1518328800</v>
      </c>
      <c r="M466" s="7">
        <f t="shared" si="44"/>
        <v>43142.25</v>
      </c>
      <c r="N466">
        <v>1519538400</v>
      </c>
      <c r="O466" s="7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42"/>
        <v>187.85106382978722</v>
      </c>
      <c r="G467" s="6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>
        <v>1517032800</v>
      </c>
      <c r="M467" s="7">
        <f t="shared" si="44"/>
        <v>43127.25</v>
      </c>
      <c r="N467">
        <v>1517810400</v>
      </c>
      <c r="O467" s="7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42"/>
        <v>332</v>
      </c>
      <c r="G468" s="6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>
        <v>1368594000</v>
      </c>
      <c r="M468" s="7">
        <f t="shared" si="44"/>
        <v>41409.208333333336</v>
      </c>
      <c r="N468">
        <v>1370581200</v>
      </c>
      <c r="O468" s="7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42"/>
        <v>575.21428571428578</v>
      </c>
      <c r="G469" s="6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 s="7">
        <f t="shared" si="44"/>
        <v>42331.25</v>
      </c>
      <c r="N469">
        <v>1448863200</v>
      </c>
      <c r="O469" s="7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42"/>
        <v>40.5</v>
      </c>
      <c r="G470" s="6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 s="7">
        <f t="shared" si="44"/>
        <v>43569.208333333328</v>
      </c>
      <c r="N470">
        <v>1556600400</v>
      </c>
      <c r="O470" s="7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42"/>
        <v>184.42857142857144</v>
      </c>
      <c r="G471" s="6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>
        <v>1431925200</v>
      </c>
      <c r="M471" s="7">
        <f t="shared" si="44"/>
        <v>42142.208333333328</v>
      </c>
      <c r="N471">
        <v>1432098000</v>
      </c>
      <c r="O471" s="7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42"/>
        <v>285.80555555555554</v>
      </c>
      <c r="G472" s="6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>
        <v>1481522400</v>
      </c>
      <c r="M472" s="7">
        <f t="shared" si="44"/>
        <v>42716.25</v>
      </c>
      <c r="N472">
        <v>1482127200</v>
      </c>
      <c r="O472" s="7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42"/>
        <v>319</v>
      </c>
      <c r="G473" s="6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>
        <v>1335934800</v>
      </c>
      <c r="M473" s="7">
        <f t="shared" si="44"/>
        <v>41031.208333333336</v>
      </c>
      <c r="N473">
        <v>1335934800</v>
      </c>
      <c r="O473" s="7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42"/>
        <v>39.234070221066318</v>
      </c>
      <c r="G474" s="6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>
        <v>1552280400</v>
      </c>
      <c r="M474" s="7">
        <f t="shared" si="44"/>
        <v>43535.208333333328</v>
      </c>
      <c r="N474">
        <v>1556946000</v>
      </c>
      <c r="O474" s="7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42"/>
        <v>178.14000000000001</v>
      </c>
      <c r="G475" s="6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>
        <v>1529989200</v>
      </c>
      <c r="M475" s="7">
        <f t="shared" si="44"/>
        <v>43277.208333333328</v>
      </c>
      <c r="N475">
        <v>1530075600</v>
      </c>
      <c r="O475" s="7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42"/>
        <v>365.15</v>
      </c>
      <c r="G476" s="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>
        <v>1418709600</v>
      </c>
      <c r="M476" s="7">
        <f t="shared" si="44"/>
        <v>41989.25</v>
      </c>
      <c r="N476">
        <v>1418796000</v>
      </c>
      <c r="O476" s="7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42"/>
        <v>113.94594594594594</v>
      </c>
      <c r="G477" s="6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>
        <v>1372136400</v>
      </c>
      <c r="M477" s="7">
        <f t="shared" si="44"/>
        <v>41450.208333333336</v>
      </c>
      <c r="N477">
        <v>1372482000</v>
      </c>
      <c r="O477" s="7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42"/>
        <v>29.828720626631856</v>
      </c>
      <c r="G478" s="6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>
        <v>1533877200</v>
      </c>
      <c r="M478" s="7">
        <f t="shared" si="44"/>
        <v>43322.208333333328</v>
      </c>
      <c r="N478">
        <v>1534395600</v>
      </c>
      <c r="O478" s="7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42"/>
        <v>54.270588235294113</v>
      </c>
      <c r="G479" s="6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>
        <v>1309064400</v>
      </c>
      <c r="M479" s="7">
        <f t="shared" si="44"/>
        <v>40720.208333333336</v>
      </c>
      <c r="N479">
        <v>1311397200</v>
      </c>
      <c r="O479" s="7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42"/>
        <v>236.34156976744185</v>
      </c>
      <c r="G480" s="6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>
        <v>1425877200</v>
      </c>
      <c r="M480" s="7">
        <f t="shared" si="44"/>
        <v>42072.208333333328</v>
      </c>
      <c r="N480">
        <v>1426914000</v>
      </c>
      <c r="O480" s="7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42"/>
        <v>512.91666666666663</v>
      </c>
      <c r="G481" s="6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>
        <v>1501304400</v>
      </c>
      <c r="M481" s="7">
        <f t="shared" si="44"/>
        <v>42945.208333333328</v>
      </c>
      <c r="N481">
        <v>1501477200</v>
      </c>
      <c r="O481" s="7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42"/>
        <v>100.65116279069768</v>
      </c>
      <c r="G482" s="6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>
        <v>1268287200</v>
      </c>
      <c r="M482" s="7">
        <f t="shared" si="44"/>
        <v>40248.25</v>
      </c>
      <c r="N482">
        <v>1269061200</v>
      </c>
      <c r="O482" s="7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42"/>
        <v>81.348423194303152</v>
      </c>
      <c r="G483" s="6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>
        <v>1412139600</v>
      </c>
      <c r="M483" s="7">
        <f t="shared" si="44"/>
        <v>41913.208333333336</v>
      </c>
      <c r="N483">
        <v>1415772000</v>
      </c>
      <c r="O483" s="7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42"/>
        <v>16.404761904761905</v>
      </c>
      <c r="G484" s="6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>
        <v>1330063200</v>
      </c>
      <c r="M484" s="7">
        <f t="shared" si="44"/>
        <v>40963.25</v>
      </c>
      <c r="N484">
        <v>1331013600</v>
      </c>
      <c r="O484" s="7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42"/>
        <v>52.774617067833695</v>
      </c>
      <c r="G485" s="6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>
        <v>1576130400</v>
      </c>
      <c r="M485" s="7">
        <f t="shared" si="44"/>
        <v>43811.25</v>
      </c>
      <c r="N485">
        <v>1576735200</v>
      </c>
      <c r="O485" s="7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42"/>
        <v>260.20608108108109</v>
      </c>
      <c r="G486" s="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>
        <v>1407128400</v>
      </c>
      <c r="M486" s="7">
        <f t="shared" si="44"/>
        <v>41855.208333333336</v>
      </c>
      <c r="N486">
        <v>1411362000</v>
      </c>
      <c r="O486" s="7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42"/>
        <v>30.73289183222958</v>
      </c>
      <c r="G487" s="6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>
        <v>1560142800</v>
      </c>
      <c r="M487" s="7">
        <f t="shared" si="44"/>
        <v>43626.208333333328</v>
      </c>
      <c r="N487">
        <v>1563685200</v>
      </c>
      <c r="O487" s="7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42"/>
        <v>13.5</v>
      </c>
      <c r="G488" s="6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>
        <v>1520575200</v>
      </c>
      <c r="M488" s="7">
        <f t="shared" si="44"/>
        <v>43168.25</v>
      </c>
      <c r="N488">
        <v>1521867600</v>
      </c>
      <c r="O488" s="7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42"/>
        <v>178.62556663644605</v>
      </c>
      <c r="G489" s="6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>
        <v>1492664400</v>
      </c>
      <c r="M489" s="7">
        <f t="shared" si="44"/>
        <v>42845.208333333328</v>
      </c>
      <c r="N489">
        <v>1495515600</v>
      </c>
      <c r="O489" s="7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42"/>
        <v>220.0566037735849</v>
      </c>
      <c r="G490" s="6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>
        <v>1454479200</v>
      </c>
      <c r="M490" s="7">
        <f t="shared" si="44"/>
        <v>42403.25</v>
      </c>
      <c r="N490">
        <v>1455948000</v>
      </c>
      <c r="O490" s="7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42"/>
        <v>101.5108695652174</v>
      </c>
      <c r="G491" s="6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>
        <v>1281934800</v>
      </c>
      <c r="M491" s="7">
        <f t="shared" si="44"/>
        <v>40406.208333333336</v>
      </c>
      <c r="N491">
        <v>1282366800</v>
      </c>
      <c r="O491" s="7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42"/>
        <v>191.5</v>
      </c>
      <c r="G492" s="6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>
        <v>1573970400</v>
      </c>
      <c r="M492" s="7">
        <f t="shared" si="44"/>
        <v>43786.25</v>
      </c>
      <c r="N492">
        <v>1574575200</v>
      </c>
      <c r="O492" s="7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42"/>
        <v>305.34683098591546</v>
      </c>
      <c r="G493" s="6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>
        <v>1372654800</v>
      </c>
      <c r="M493" s="7">
        <f t="shared" si="44"/>
        <v>41456.208333333336</v>
      </c>
      <c r="N493">
        <v>1374901200</v>
      </c>
      <c r="O493" s="7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42"/>
        <v>23.995287958115181</v>
      </c>
      <c r="G494" s="6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>
        <v>1275886800</v>
      </c>
      <c r="M494" s="7">
        <f t="shared" si="44"/>
        <v>40336.208333333336</v>
      </c>
      <c r="N494">
        <v>1278910800</v>
      </c>
      <c r="O494" s="7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42"/>
        <v>723.77777777777771</v>
      </c>
      <c r="G495" s="6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>
        <v>1561784400</v>
      </c>
      <c r="M495" s="7">
        <f t="shared" si="44"/>
        <v>43645.208333333328</v>
      </c>
      <c r="N495">
        <v>1562907600</v>
      </c>
      <c r="O495" s="7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42"/>
        <v>547.36</v>
      </c>
      <c r="G496" s="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>
        <v>1332392400</v>
      </c>
      <c r="M496" s="7">
        <f t="shared" si="44"/>
        <v>40990.208333333336</v>
      </c>
      <c r="N496">
        <v>1332478800</v>
      </c>
      <c r="O496" s="7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42"/>
        <v>414.49999999999994</v>
      </c>
      <c r="G497" s="6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>
        <v>1402376400</v>
      </c>
      <c r="M497" s="7">
        <f t="shared" si="44"/>
        <v>41800.208333333336</v>
      </c>
      <c r="N497">
        <v>1402722000</v>
      </c>
      <c r="O497" s="7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42"/>
        <v>0.90696409140369971</v>
      </c>
      <c r="G498" s="6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>
        <v>1495342800</v>
      </c>
      <c r="M498" s="7">
        <f t="shared" si="44"/>
        <v>42876.208333333328</v>
      </c>
      <c r="N498">
        <v>1496811600</v>
      </c>
      <c r="O498" s="7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42"/>
        <v>34.173469387755098</v>
      </c>
      <c r="G499" s="6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>
        <v>1482213600</v>
      </c>
      <c r="M499" s="7">
        <f t="shared" si="44"/>
        <v>42724.25</v>
      </c>
      <c r="N499">
        <v>1482213600</v>
      </c>
      <c r="O499" s="7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42"/>
        <v>23.948810754912099</v>
      </c>
      <c r="G500" s="6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>
        <v>1420092000</v>
      </c>
      <c r="M500" s="7">
        <f t="shared" si="44"/>
        <v>42005.25</v>
      </c>
      <c r="N500">
        <v>1420264800</v>
      </c>
      <c r="O500" s="7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42"/>
        <v>48.072649572649574</v>
      </c>
      <c r="G501" s="6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>
        <v>1458018000</v>
      </c>
      <c r="M501" s="7">
        <f t="shared" si="44"/>
        <v>42444.208333333328</v>
      </c>
      <c r="N501">
        <v>1458450000</v>
      </c>
      <c r="O501" s="7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42"/>
        <v>0</v>
      </c>
      <c r="G502" s="6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 s="7">
        <f t="shared" si="44"/>
        <v>41395.208333333336</v>
      </c>
      <c r="N502">
        <v>1369803600</v>
      </c>
      <c r="O502" s="7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42"/>
        <v>70.145182291666657</v>
      </c>
      <c r="G503" s="6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>
        <v>1363064400</v>
      </c>
      <c r="M503" s="7">
        <f t="shared" si="44"/>
        <v>41345.208333333336</v>
      </c>
      <c r="N503">
        <v>1363237200</v>
      </c>
      <c r="O503" s="7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42"/>
        <v>529.92307692307691</v>
      </c>
      <c r="G504" s="6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>
        <v>1343365200</v>
      </c>
      <c r="M504" s="7">
        <f t="shared" si="44"/>
        <v>41117.208333333336</v>
      </c>
      <c r="N504">
        <v>1345870800</v>
      </c>
      <c r="O504" s="7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42"/>
        <v>180.32549019607845</v>
      </c>
      <c r="G505" s="6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>
        <v>1435726800</v>
      </c>
      <c r="M505" s="7">
        <f t="shared" si="44"/>
        <v>42186.208333333328</v>
      </c>
      <c r="N505">
        <v>1437454800</v>
      </c>
      <c r="O505" s="7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42"/>
        <v>92.320000000000007</v>
      </c>
      <c r="G506" s="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>
        <v>1431925200</v>
      </c>
      <c r="M506" s="7">
        <f t="shared" si="44"/>
        <v>42142.208333333328</v>
      </c>
      <c r="N506">
        <v>1432011600</v>
      </c>
      <c r="O506" s="7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42"/>
        <v>13.901001112347053</v>
      </c>
      <c r="G507" s="6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>
        <v>1362722400</v>
      </c>
      <c r="M507" s="7">
        <f t="shared" si="44"/>
        <v>41341.25</v>
      </c>
      <c r="N507">
        <v>1366347600</v>
      </c>
      <c r="O507" s="7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42"/>
        <v>927.07777777777767</v>
      </c>
      <c r="G508" s="6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>
        <v>1511416800</v>
      </c>
      <c r="M508" s="7">
        <f t="shared" si="44"/>
        <v>43062.25</v>
      </c>
      <c r="N508">
        <v>1512885600</v>
      </c>
      <c r="O508" s="7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42"/>
        <v>39.857142857142861</v>
      </c>
      <c r="G509" s="6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>
        <v>1365483600</v>
      </c>
      <c r="M509" s="7">
        <f t="shared" si="44"/>
        <v>41373.208333333336</v>
      </c>
      <c r="N509">
        <v>1369717200</v>
      </c>
      <c r="O509" s="7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42"/>
        <v>112.22929936305732</v>
      </c>
      <c r="G510" s="6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>
        <v>1532840400</v>
      </c>
      <c r="M510" s="7">
        <f t="shared" si="44"/>
        <v>43310.208333333328</v>
      </c>
      <c r="N510">
        <v>1534654800</v>
      </c>
      <c r="O510" s="7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42"/>
        <v>70.925816023738875</v>
      </c>
      <c r="G511" s="6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 s="7">
        <f t="shared" si="44"/>
        <v>41034.208333333336</v>
      </c>
      <c r="N511">
        <v>1337058000</v>
      </c>
      <c r="O511" s="7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42"/>
        <v>119.08974358974358</v>
      </c>
      <c r="G512" s="6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>
        <v>1527742800</v>
      </c>
      <c r="M512" s="7">
        <f t="shared" si="44"/>
        <v>43251.208333333328</v>
      </c>
      <c r="N512">
        <v>1529816400</v>
      </c>
      <c r="O512" s="7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42"/>
        <v>24.017591339648174</v>
      </c>
      <c r="G513" s="6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>
        <v>1564030800</v>
      </c>
      <c r="M513" s="7">
        <f t="shared" si="44"/>
        <v>43671.208333333328</v>
      </c>
      <c r="N513">
        <v>1564894800</v>
      </c>
      <c r="O513" s="7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ref="F514:F577" si="48">+E514/D514*100</f>
        <v>139.31868131868131</v>
      </c>
      <c r="G514" s="6" t="s">
        <v>20</v>
      </c>
      <c r="H514">
        <v>239</v>
      </c>
      <c r="I514" s="4">
        <f t="shared" ref="I514:I577" si="49">IFERROR(+E514/H514,0)</f>
        <v>53.046025104602514</v>
      </c>
      <c r="J514" t="s">
        <v>21</v>
      </c>
      <c r="K514" t="s">
        <v>22</v>
      </c>
      <c r="L514">
        <v>1404536400</v>
      </c>
      <c r="M514" s="7">
        <f t="shared" ref="M514:M577" si="50">+L514/(60*60*24) + DATE(1970,1,1)</f>
        <v>41825.208333333336</v>
      </c>
      <c r="N514">
        <v>1404622800</v>
      </c>
      <c r="O514" s="7">
        <f t="shared" ref="O514:O577" si="51">+N514/(60*60*24) + DATE(1970,1,1)</f>
        <v>41826.208333333336</v>
      </c>
      <c r="P514" t="b">
        <v>0</v>
      </c>
      <c r="Q514" t="b">
        <v>1</v>
      </c>
      <c r="R514" t="s">
        <v>89</v>
      </c>
      <c r="S514" t="str">
        <f t="shared" ref="S514:S577" si="52">_xlfn.TEXTBEFORE(R514,"/")</f>
        <v>games</v>
      </c>
      <c r="T514" t="str">
        <f t="shared" ref="T514:T577" si="53">_xlfn.TEXTAFTER(R514,"/")</f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si="48"/>
        <v>39.277108433734945</v>
      </c>
      <c r="G515" s="6" t="s">
        <v>74</v>
      </c>
      <c r="H515">
        <v>35</v>
      </c>
      <c r="I515" s="4">
        <f t="shared" si="49"/>
        <v>93.142857142857139</v>
      </c>
      <c r="J515" t="s">
        <v>21</v>
      </c>
      <c r="K515" t="s">
        <v>22</v>
      </c>
      <c r="L515">
        <v>1284008400</v>
      </c>
      <c r="M515" s="7">
        <f t="shared" si="50"/>
        <v>40430.208333333336</v>
      </c>
      <c r="N515">
        <v>1284181200</v>
      </c>
      <c r="O515" s="7">
        <f t="shared" si="51"/>
        <v>40432.208333333336</v>
      </c>
      <c r="P515" t="b">
        <v>0</v>
      </c>
      <c r="Q515" t="b">
        <v>0</v>
      </c>
      <c r="R515" t="s">
        <v>269</v>
      </c>
      <c r="S515" t="str">
        <f t="shared" si="52"/>
        <v>film &amp; video</v>
      </c>
      <c r="T515" t="str">
        <f t="shared" si="53"/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48"/>
        <v>22.439077144917089</v>
      </c>
      <c r="G516" s="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>
        <v>1386309600</v>
      </c>
      <c r="M516" s="7">
        <f t="shared" si="50"/>
        <v>41614.25</v>
      </c>
      <c r="N516">
        <v>1386741600</v>
      </c>
      <c r="O516" s="7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48"/>
        <v>55.779069767441861</v>
      </c>
      <c r="G517" s="6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 s="7">
        <f t="shared" si="50"/>
        <v>40900.25</v>
      </c>
      <c r="N517">
        <v>1324792800</v>
      </c>
      <c r="O517" s="7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48"/>
        <v>42.523125996810208</v>
      </c>
      <c r="G518" s="6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>
        <v>1281070800</v>
      </c>
      <c r="M518" s="7">
        <f t="shared" si="50"/>
        <v>40396.208333333336</v>
      </c>
      <c r="N518">
        <v>1284354000</v>
      </c>
      <c r="O518" s="7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48"/>
        <v>112.00000000000001</v>
      </c>
      <c r="G519" s="6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>
        <v>1493960400</v>
      </c>
      <c r="M519" s="7">
        <f t="shared" si="50"/>
        <v>42860.208333333328</v>
      </c>
      <c r="N519">
        <v>1494392400</v>
      </c>
      <c r="O519" s="7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48"/>
        <v>7.0681818181818183</v>
      </c>
      <c r="G520" s="6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 s="7">
        <f t="shared" si="50"/>
        <v>43154.25</v>
      </c>
      <c r="N520">
        <v>1519538400</v>
      </c>
      <c r="O520" s="7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48"/>
        <v>101.74563871693867</v>
      </c>
      <c r="G521" s="6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>
        <v>1420696800</v>
      </c>
      <c r="M521" s="7">
        <f t="shared" si="50"/>
        <v>42012.25</v>
      </c>
      <c r="N521">
        <v>1421906400</v>
      </c>
      <c r="O521" s="7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48"/>
        <v>425.75</v>
      </c>
      <c r="G522" s="6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>
        <v>1555650000</v>
      </c>
      <c r="M522" s="7">
        <f t="shared" si="50"/>
        <v>43574.208333333328</v>
      </c>
      <c r="N522">
        <v>1555909200</v>
      </c>
      <c r="O522" s="7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48"/>
        <v>145.53947368421052</v>
      </c>
      <c r="G523" s="6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>
        <v>1471928400</v>
      </c>
      <c r="M523" s="7">
        <f t="shared" si="50"/>
        <v>42605.208333333328</v>
      </c>
      <c r="N523">
        <v>1472446800</v>
      </c>
      <c r="O523" s="7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48"/>
        <v>32.453465346534657</v>
      </c>
      <c r="G524" s="6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>
        <v>1341291600</v>
      </c>
      <c r="M524" s="7">
        <f t="shared" si="50"/>
        <v>41093.208333333336</v>
      </c>
      <c r="N524">
        <v>1342328400</v>
      </c>
      <c r="O524" s="7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48"/>
        <v>700.33333333333326</v>
      </c>
      <c r="G525" s="6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>
        <v>1267682400</v>
      </c>
      <c r="M525" s="7">
        <f t="shared" si="50"/>
        <v>40241.25</v>
      </c>
      <c r="N525">
        <v>1268114400</v>
      </c>
      <c r="O525" s="7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48"/>
        <v>83.904860392967933</v>
      </c>
      <c r="G526" s="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>
        <v>1272258000</v>
      </c>
      <c r="M526" s="7">
        <f t="shared" si="50"/>
        <v>40294.208333333336</v>
      </c>
      <c r="N526">
        <v>1273381200</v>
      </c>
      <c r="O526" s="7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48"/>
        <v>84.19047619047619</v>
      </c>
      <c r="G527" s="6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>
        <v>1290492000</v>
      </c>
      <c r="M527" s="7">
        <f t="shared" si="50"/>
        <v>40505.25</v>
      </c>
      <c r="N527">
        <v>1290837600</v>
      </c>
      <c r="O527" s="7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48"/>
        <v>155.95180722891567</v>
      </c>
      <c r="G528" s="6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>
        <v>1451109600</v>
      </c>
      <c r="M528" s="7">
        <f t="shared" si="50"/>
        <v>42364.25</v>
      </c>
      <c r="N528">
        <v>1454306400</v>
      </c>
      <c r="O528" s="7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48"/>
        <v>99.619450317124731</v>
      </c>
      <c r="G529" s="6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 s="7">
        <f t="shared" si="50"/>
        <v>42405.25</v>
      </c>
      <c r="N529">
        <v>1457762400</v>
      </c>
      <c r="O529" s="7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48"/>
        <v>80.300000000000011</v>
      </c>
      <c r="G530" s="6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>
        <v>1385186400</v>
      </c>
      <c r="M530" s="7">
        <f t="shared" si="50"/>
        <v>41601.25</v>
      </c>
      <c r="N530">
        <v>1389074400</v>
      </c>
      <c r="O530" s="7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48"/>
        <v>11.254901960784313</v>
      </c>
      <c r="G531" s="6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>
        <v>1399698000</v>
      </c>
      <c r="M531" s="7">
        <f t="shared" si="50"/>
        <v>41769.208333333336</v>
      </c>
      <c r="N531">
        <v>1402117200</v>
      </c>
      <c r="O531" s="7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48"/>
        <v>91.740952380952379</v>
      </c>
      <c r="G532" s="6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>
        <v>1283230800</v>
      </c>
      <c r="M532" s="7">
        <f t="shared" si="50"/>
        <v>40421.208333333336</v>
      </c>
      <c r="N532">
        <v>1284440400</v>
      </c>
      <c r="O532" s="7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48"/>
        <v>95.521156936261391</v>
      </c>
      <c r="G533" s="6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>
        <v>1384149600</v>
      </c>
      <c r="M533" s="7">
        <f t="shared" si="50"/>
        <v>41589.25</v>
      </c>
      <c r="N533">
        <v>1388988000</v>
      </c>
      <c r="O533" s="7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48"/>
        <v>502.87499999999994</v>
      </c>
      <c r="G534" s="6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 s="7">
        <f t="shared" si="50"/>
        <v>43125.25</v>
      </c>
      <c r="N534">
        <v>1516946400</v>
      </c>
      <c r="O534" s="7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48"/>
        <v>159.24394463667818</v>
      </c>
      <c r="G535" s="6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>
        <v>1374642000</v>
      </c>
      <c r="M535" s="7">
        <f t="shared" si="50"/>
        <v>41479.208333333336</v>
      </c>
      <c r="N535">
        <v>1377752400</v>
      </c>
      <c r="O535" s="7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48"/>
        <v>15.022446689113355</v>
      </c>
      <c r="G536" s="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>
        <v>1534482000</v>
      </c>
      <c r="M536" s="7">
        <f t="shared" si="50"/>
        <v>43329.208333333328</v>
      </c>
      <c r="N536">
        <v>1534568400</v>
      </c>
      <c r="O536" s="7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48"/>
        <v>482.03846153846149</v>
      </c>
      <c r="G537" s="6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>
        <v>1528434000</v>
      </c>
      <c r="M537" s="7">
        <f t="shared" si="50"/>
        <v>43259.208333333328</v>
      </c>
      <c r="N537">
        <v>1528606800</v>
      </c>
      <c r="O537" s="7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48"/>
        <v>149.96938775510205</v>
      </c>
      <c r="G538" s="6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>
        <v>1282626000</v>
      </c>
      <c r="M538" s="7">
        <f t="shared" si="50"/>
        <v>40414.208333333336</v>
      </c>
      <c r="N538">
        <v>1284872400</v>
      </c>
      <c r="O538" s="7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48"/>
        <v>117.22156398104266</v>
      </c>
      <c r="G539" s="6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>
        <v>1535605200</v>
      </c>
      <c r="M539" s="7">
        <f t="shared" si="50"/>
        <v>43342.208333333328</v>
      </c>
      <c r="N539">
        <v>1537592400</v>
      </c>
      <c r="O539" s="7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48"/>
        <v>37.695968274950431</v>
      </c>
      <c r="G540" s="6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>
        <v>1379826000</v>
      </c>
      <c r="M540" s="7">
        <f t="shared" si="50"/>
        <v>41539.208333333336</v>
      </c>
      <c r="N540">
        <v>1381208400</v>
      </c>
      <c r="O540" s="7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48"/>
        <v>72.653061224489804</v>
      </c>
      <c r="G541" s="6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>
        <v>1561957200</v>
      </c>
      <c r="M541" s="7">
        <f t="shared" si="50"/>
        <v>43647.208333333328</v>
      </c>
      <c r="N541">
        <v>1562475600</v>
      </c>
      <c r="O541" s="7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48"/>
        <v>265.98113207547169</v>
      </c>
      <c r="G542" s="6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>
        <v>1525496400</v>
      </c>
      <c r="M542" s="7">
        <f t="shared" si="50"/>
        <v>43225.208333333328</v>
      </c>
      <c r="N542">
        <v>1527397200</v>
      </c>
      <c r="O542" s="7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48"/>
        <v>24.205617977528089</v>
      </c>
      <c r="G543" s="6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>
        <v>1433912400</v>
      </c>
      <c r="M543" s="7">
        <f t="shared" si="50"/>
        <v>42165.208333333328</v>
      </c>
      <c r="N543">
        <v>1436158800</v>
      </c>
      <c r="O543" s="7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48"/>
        <v>2.5064935064935066</v>
      </c>
      <c r="G544" s="6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>
        <v>1453442400</v>
      </c>
      <c r="M544" s="7">
        <f t="shared" si="50"/>
        <v>42391.25</v>
      </c>
      <c r="N544">
        <v>1456034400</v>
      </c>
      <c r="O544" s="7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48"/>
        <v>16.329799764428738</v>
      </c>
      <c r="G545" s="6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>
        <v>1378875600</v>
      </c>
      <c r="M545" s="7">
        <f t="shared" si="50"/>
        <v>41528.208333333336</v>
      </c>
      <c r="N545">
        <v>1380171600</v>
      </c>
      <c r="O545" s="7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48"/>
        <v>276.5</v>
      </c>
      <c r="G546" s="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>
        <v>1452232800</v>
      </c>
      <c r="M546" s="7">
        <f t="shared" si="50"/>
        <v>42377.25</v>
      </c>
      <c r="N546">
        <v>1453356000</v>
      </c>
      <c r="O546" s="7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48"/>
        <v>88.803571428571431</v>
      </c>
      <c r="G547" s="6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>
        <v>1577253600</v>
      </c>
      <c r="M547" s="7">
        <f t="shared" si="50"/>
        <v>43824.25</v>
      </c>
      <c r="N547">
        <v>1578981600</v>
      </c>
      <c r="O547" s="7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48"/>
        <v>163.57142857142856</v>
      </c>
      <c r="G548" s="6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>
        <v>1537160400</v>
      </c>
      <c r="M548" s="7">
        <f t="shared" si="50"/>
        <v>43360.208333333328</v>
      </c>
      <c r="N548">
        <v>1537419600</v>
      </c>
      <c r="O548" s="7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48"/>
        <v>969</v>
      </c>
      <c r="G549" s="6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 s="7">
        <f t="shared" si="50"/>
        <v>42029.25</v>
      </c>
      <c r="N549">
        <v>1423202400</v>
      </c>
      <c r="O549" s="7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48"/>
        <v>270.91376701966715</v>
      </c>
      <c r="G550" s="6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>
        <v>1459486800</v>
      </c>
      <c r="M550" s="7">
        <f t="shared" si="50"/>
        <v>42461.208333333328</v>
      </c>
      <c r="N550">
        <v>1460610000</v>
      </c>
      <c r="O550" s="7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48"/>
        <v>284.21355932203392</v>
      </c>
      <c r="G551" s="6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>
        <v>1369717200</v>
      </c>
      <c r="M551" s="7">
        <f t="shared" si="50"/>
        <v>41422.208333333336</v>
      </c>
      <c r="N551">
        <v>1370494800</v>
      </c>
      <c r="O551" s="7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48"/>
        <v>4</v>
      </c>
      <c r="G552" s="6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 s="7">
        <f t="shared" si="50"/>
        <v>40968.25</v>
      </c>
      <c r="N552">
        <v>1332306000</v>
      </c>
      <c r="O552" s="7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48"/>
        <v>58.6329816768462</v>
      </c>
      <c r="G553" s="6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>
        <v>1419055200</v>
      </c>
      <c r="M553" s="7">
        <f t="shared" si="50"/>
        <v>41993.25</v>
      </c>
      <c r="N553">
        <v>1422511200</v>
      </c>
      <c r="O553" s="7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48"/>
        <v>98.51111111111112</v>
      </c>
      <c r="G554" s="6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>
        <v>1480140000</v>
      </c>
      <c r="M554" s="7">
        <f t="shared" si="50"/>
        <v>42700.25</v>
      </c>
      <c r="N554">
        <v>1480312800</v>
      </c>
      <c r="O554" s="7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48"/>
        <v>43.975381008206334</v>
      </c>
      <c r="G555" s="6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>
        <v>1293948000</v>
      </c>
      <c r="M555" s="7">
        <f t="shared" si="50"/>
        <v>40545.25</v>
      </c>
      <c r="N555">
        <v>1294034400</v>
      </c>
      <c r="O555" s="7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48"/>
        <v>151.66315789473683</v>
      </c>
      <c r="G556" s="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 s="7">
        <f t="shared" si="50"/>
        <v>42723.25</v>
      </c>
      <c r="N556">
        <v>1482645600</v>
      </c>
      <c r="O556" s="7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48"/>
        <v>223.63492063492063</v>
      </c>
      <c r="G557" s="6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>
        <v>1396414800</v>
      </c>
      <c r="M557" s="7">
        <f t="shared" si="50"/>
        <v>41731.208333333336</v>
      </c>
      <c r="N557">
        <v>1399093200</v>
      </c>
      <c r="O557" s="7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48"/>
        <v>239.75</v>
      </c>
      <c r="G558" s="6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>
        <v>1315285200</v>
      </c>
      <c r="M558" s="7">
        <f t="shared" si="50"/>
        <v>40792.208333333336</v>
      </c>
      <c r="N558">
        <v>1315890000</v>
      </c>
      <c r="O558" s="7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48"/>
        <v>199.33333333333334</v>
      </c>
      <c r="G559" s="6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>
        <v>1443762000</v>
      </c>
      <c r="M559" s="7">
        <f t="shared" si="50"/>
        <v>42279.208333333328</v>
      </c>
      <c r="N559">
        <v>1444021200</v>
      </c>
      <c r="O559" s="7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48"/>
        <v>137.34482758620689</v>
      </c>
      <c r="G560" s="6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>
        <v>1456293600</v>
      </c>
      <c r="M560" s="7">
        <f t="shared" si="50"/>
        <v>42424.25</v>
      </c>
      <c r="N560">
        <v>1460005200</v>
      </c>
      <c r="O560" s="7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48"/>
        <v>100.9696106362773</v>
      </c>
      <c r="G561" s="6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>
        <v>1470114000</v>
      </c>
      <c r="M561" s="7">
        <f t="shared" si="50"/>
        <v>42584.208333333328</v>
      </c>
      <c r="N561">
        <v>1470718800</v>
      </c>
      <c r="O561" s="7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48"/>
        <v>794.16</v>
      </c>
      <c r="G562" s="6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>
        <v>1321596000</v>
      </c>
      <c r="M562" s="7">
        <f t="shared" si="50"/>
        <v>40865.25</v>
      </c>
      <c r="N562">
        <v>1325052000</v>
      </c>
      <c r="O562" s="7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48"/>
        <v>369.7</v>
      </c>
      <c r="G563" s="6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>
        <v>1318827600</v>
      </c>
      <c r="M563" s="7">
        <f t="shared" si="50"/>
        <v>40833.208333333336</v>
      </c>
      <c r="N563">
        <v>1319000400</v>
      </c>
      <c r="O563" s="7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48"/>
        <v>12.818181818181817</v>
      </c>
      <c r="G564" s="6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>
        <v>1552366800</v>
      </c>
      <c r="M564" s="7">
        <f t="shared" si="50"/>
        <v>43536.208333333328</v>
      </c>
      <c r="N564">
        <v>1552539600</v>
      </c>
      <c r="O564" s="7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48"/>
        <v>138.02702702702703</v>
      </c>
      <c r="G565" s="6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>
        <v>1542088800</v>
      </c>
      <c r="M565" s="7">
        <f t="shared" si="50"/>
        <v>43417.25</v>
      </c>
      <c r="N565">
        <v>1543816800</v>
      </c>
      <c r="O565" s="7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48"/>
        <v>83.813278008298752</v>
      </c>
      <c r="G566" s="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>
        <v>1426395600</v>
      </c>
      <c r="M566" s="7">
        <f t="shared" si="50"/>
        <v>42078.208333333328</v>
      </c>
      <c r="N566">
        <v>1427086800</v>
      </c>
      <c r="O566" s="7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48"/>
        <v>204.60063224446787</v>
      </c>
      <c r="G567" s="6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>
        <v>1321336800</v>
      </c>
      <c r="M567" s="7">
        <f t="shared" si="50"/>
        <v>40862.25</v>
      </c>
      <c r="N567">
        <v>1323064800</v>
      </c>
      <c r="O567" s="7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48"/>
        <v>44.344086021505376</v>
      </c>
      <c r="G568" s="6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>
        <v>1456293600</v>
      </c>
      <c r="M568" s="7">
        <f t="shared" si="50"/>
        <v>42424.25</v>
      </c>
      <c r="N568">
        <v>1458277200</v>
      </c>
      <c r="O568" s="7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48"/>
        <v>218.60294117647058</v>
      </c>
      <c r="G569" s="6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>
        <v>1404968400</v>
      </c>
      <c r="M569" s="7">
        <f t="shared" si="50"/>
        <v>41830.208333333336</v>
      </c>
      <c r="N569">
        <v>1405141200</v>
      </c>
      <c r="O569" s="7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48"/>
        <v>186.03314917127071</v>
      </c>
      <c r="G570" s="6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>
        <v>1279170000</v>
      </c>
      <c r="M570" s="7">
        <f t="shared" si="50"/>
        <v>40374.208333333336</v>
      </c>
      <c r="N570">
        <v>1283058000</v>
      </c>
      <c r="O570" s="7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48"/>
        <v>237.33830845771143</v>
      </c>
      <c r="G571" s="6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>
        <v>1294725600</v>
      </c>
      <c r="M571" s="7">
        <f t="shared" si="50"/>
        <v>40554.25</v>
      </c>
      <c r="N571">
        <v>1295762400</v>
      </c>
      <c r="O571" s="7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48"/>
        <v>305.65384615384613</v>
      </c>
      <c r="G572" s="6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>
        <v>1419055200</v>
      </c>
      <c r="M572" s="7">
        <f t="shared" si="50"/>
        <v>41993.25</v>
      </c>
      <c r="N572">
        <v>1419573600</v>
      </c>
      <c r="O572" s="7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48"/>
        <v>94.142857142857139</v>
      </c>
      <c r="G573" s="6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>
        <v>1434690000</v>
      </c>
      <c r="M573" s="7">
        <f t="shared" si="50"/>
        <v>42174.208333333328</v>
      </c>
      <c r="N573">
        <v>1438750800</v>
      </c>
      <c r="O573" s="7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48"/>
        <v>54.400000000000006</v>
      </c>
      <c r="G574" s="6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>
        <v>1443416400</v>
      </c>
      <c r="M574" s="7">
        <f t="shared" si="50"/>
        <v>42275.208333333328</v>
      </c>
      <c r="N574">
        <v>1444798800</v>
      </c>
      <c r="O574" s="7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48"/>
        <v>111.88059701492537</v>
      </c>
      <c r="G575" s="6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>
        <v>1399006800</v>
      </c>
      <c r="M575" s="7">
        <f t="shared" si="50"/>
        <v>41761.208333333336</v>
      </c>
      <c r="N575">
        <v>1399179600</v>
      </c>
      <c r="O575" s="7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48"/>
        <v>369.14814814814815</v>
      </c>
      <c r="G576" s="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>
        <v>1575698400</v>
      </c>
      <c r="M576" s="7">
        <f t="shared" si="50"/>
        <v>43806.25</v>
      </c>
      <c r="N576">
        <v>1576562400</v>
      </c>
      <c r="O576" s="7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48"/>
        <v>62.930372148859547</v>
      </c>
      <c r="G577" s="6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>
        <v>1400562000</v>
      </c>
      <c r="M577" s="7">
        <f t="shared" si="50"/>
        <v>41779.208333333336</v>
      </c>
      <c r="N577">
        <v>1400821200</v>
      </c>
      <c r="O577" s="7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ref="F578:F641" si="54">+E578/D578*100</f>
        <v>64.927835051546396</v>
      </c>
      <c r="G578" s="6" t="s">
        <v>14</v>
      </c>
      <c r="H578">
        <v>64</v>
      </c>
      <c r="I578" s="4">
        <f t="shared" ref="I578:I641" si="55">IFERROR(+E578/H578,0)</f>
        <v>98.40625</v>
      </c>
      <c r="J578" t="s">
        <v>21</v>
      </c>
      <c r="K578" t="s">
        <v>22</v>
      </c>
      <c r="L578">
        <v>1509512400</v>
      </c>
      <c r="M578" s="7">
        <f t="shared" ref="M578:M641" si="56">+L578/(60*60*24) + DATE(1970,1,1)</f>
        <v>43040.208333333328</v>
      </c>
      <c r="N578">
        <v>1510984800</v>
      </c>
      <c r="O578" s="7">
        <f t="shared" ref="O578:O641" si="57">+N578/(60*60*24) + DATE(1970,1,1)</f>
        <v>43057.25</v>
      </c>
      <c r="P578" t="b">
        <v>0</v>
      </c>
      <c r="Q578" t="b">
        <v>0</v>
      </c>
      <c r="R578" t="s">
        <v>33</v>
      </c>
      <c r="S578" t="str">
        <f t="shared" ref="S578:S641" si="58">_xlfn.TEXTBEFORE(R578,"/")</f>
        <v>theater</v>
      </c>
      <c r="T578" t="str">
        <f t="shared" ref="T578:T641" si="59">_xlfn.TEXTAFTER(R578,"/")</f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si="54"/>
        <v>18.853658536585368</v>
      </c>
      <c r="G579" s="6" t="s">
        <v>74</v>
      </c>
      <c r="H579">
        <v>37</v>
      </c>
      <c r="I579" s="4">
        <f t="shared" si="55"/>
        <v>41.783783783783782</v>
      </c>
      <c r="J579" t="s">
        <v>21</v>
      </c>
      <c r="K579" t="s">
        <v>22</v>
      </c>
      <c r="L579">
        <v>1299823200</v>
      </c>
      <c r="M579" s="7">
        <f t="shared" si="56"/>
        <v>40613.25</v>
      </c>
      <c r="N579">
        <v>1302066000</v>
      </c>
      <c r="O579" s="7">
        <f t="shared" si="57"/>
        <v>40639.208333333336</v>
      </c>
      <c r="P579" t="b">
        <v>0</v>
      </c>
      <c r="Q579" t="b">
        <v>0</v>
      </c>
      <c r="R579" t="s">
        <v>159</v>
      </c>
      <c r="S579" t="str">
        <f t="shared" si="58"/>
        <v>music</v>
      </c>
      <c r="T579" t="str">
        <f t="shared" si="59"/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54"/>
        <v>16.754404145077721</v>
      </c>
      <c r="G580" s="6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>
        <v>1322719200</v>
      </c>
      <c r="M580" s="7">
        <f t="shared" si="56"/>
        <v>40878.25</v>
      </c>
      <c r="N580">
        <v>1322978400</v>
      </c>
      <c r="O580" s="7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54"/>
        <v>101.11290322580646</v>
      </c>
      <c r="G581" s="6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>
        <v>1312693200</v>
      </c>
      <c r="M581" s="7">
        <f t="shared" si="56"/>
        <v>40762.208333333336</v>
      </c>
      <c r="N581">
        <v>1313730000</v>
      </c>
      <c r="O581" s="7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54"/>
        <v>341.5022831050228</v>
      </c>
      <c r="G582" s="6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>
        <v>1393394400</v>
      </c>
      <c r="M582" s="7">
        <f t="shared" si="56"/>
        <v>41696.25</v>
      </c>
      <c r="N582">
        <v>1394085600</v>
      </c>
      <c r="O582" s="7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54"/>
        <v>64.016666666666666</v>
      </c>
      <c r="G583" s="6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>
        <v>1304053200</v>
      </c>
      <c r="M583" s="7">
        <f t="shared" si="56"/>
        <v>40662.208333333336</v>
      </c>
      <c r="N583">
        <v>1305349200</v>
      </c>
      <c r="O583" s="7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54"/>
        <v>52.080459770114942</v>
      </c>
      <c r="G584" s="6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>
        <v>1433912400</v>
      </c>
      <c r="M584" s="7">
        <f t="shared" si="56"/>
        <v>42165.208333333328</v>
      </c>
      <c r="N584">
        <v>1434344400</v>
      </c>
      <c r="O584" s="7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54"/>
        <v>322.40211640211641</v>
      </c>
      <c r="G585" s="6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>
        <v>1329717600</v>
      </c>
      <c r="M585" s="7">
        <f t="shared" si="56"/>
        <v>40959.25</v>
      </c>
      <c r="N585">
        <v>1331186400</v>
      </c>
      <c r="O585" s="7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54"/>
        <v>119.50810185185186</v>
      </c>
      <c r="G586" s="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>
        <v>1335330000</v>
      </c>
      <c r="M586" s="7">
        <f t="shared" si="56"/>
        <v>41024.208333333336</v>
      </c>
      <c r="N586">
        <v>1336539600</v>
      </c>
      <c r="O586" s="7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54"/>
        <v>146.79775280898878</v>
      </c>
      <c r="G587" s="6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>
        <v>1268888400</v>
      </c>
      <c r="M587" s="7">
        <f t="shared" si="56"/>
        <v>40255.208333333336</v>
      </c>
      <c r="N587">
        <v>1269752400</v>
      </c>
      <c r="O587" s="7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54"/>
        <v>950.57142857142856</v>
      </c>
      <c r="G588" s="6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>
        <v>1289973600</v>
      </c>
      <c r="M588" s="7">
        <f t="shared" si="56"/>
        <v>40499.25</v>
      </c>
      <c r="N588">
        <v>1291615200</v>
      </c>
      <c r="O588" s="7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54"/>
        <v>72.893617021276597</v>
      </c>
      <c r="G589" s="6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 s="7">
        <f t="shared" si="56"/>
        <v>43484.25</v>
      </c>
      <c r="N589">
        <v>1552366800</v>
      </c>
      <c r="O589" s="7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54"/>
        <v>79.008248730964468</v>
      </c>
      <c r="G590" s="6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>
        <v>1269493200</v>
      </c>
      <c r="M590" s="7">
        <f t="shared" si="56"/>
        <v>40262.208333333336</v>
      </c>
      <c r="N590">
        <v>1272171600</v>
      </c>
      <c r="O590" s="7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54"/>
        <v>64.721518987341781</v>
      </c>
      <c r="G591" s="6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>
        <v>1436072400</v>
      </c>
      <c r="M591" s="7">
        <f t="shared" si="56"/>
        <v>42190.208333333328</v>
      </c>
      <c r="N591">
        <v>1436677200</v>
      </c>
      <c r="O591" s="7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54"/>
        <v>82.028169014084511</v>
      </c>
      <c r="G592" s="6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>
        <v>1419141600</v>
      </c>
      <c r="M592" s="7">
        <f t="shared" si="56"/>
        <v>41994.25</v>
      </c>
      <c r="N592">
        <v>1420092000</v>
      </c>
      <c r="O592" s="7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54"/>
        <v>1037.6666666666667</v>
      </c>
      <c r="G593" s="6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>
        <v>1279083600</v>
      </c>
      <c r="M593" s="7">
        <f t="shared" si="56"/>
        <v>40373.208333333336</v>
      </c>
      <c r="N593">
        <v>1279947600</v>
      </c>
      <c r="O593" s="7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54"/>
        <v>12.910076530612244</v>
      </c>
      <c r="G594" s="6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>
        <v>1401426000</v>
      </c>
      <c r="M594" s="7">
        <f t="shared" si="56"/>
        <v>41789.208333333336</v>
      </c>
      <c r="N594">
        <v>1402203600</v>
      </c>
      <c r="O594" s="7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54"/>
        <v>154.84210526315789</v>
      </c>
      <c r="G595" s="6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>
        <v>1395810000</v>
      </c>
      <c r="M595" s="7">
        <f t="shared" si="56"/>
        <v>41724.208333333336</v>
      </c>
      <c r="N595">
        <v>1396933200</v>
      </c>
      <c r="O595" s="7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54"/>
        <v>7.0991735537190088</v>
      </c>
      <c r="G596" s="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>
        <v>1467003600</v>
      </c>
      <c r="M596" s="7">
        <f t="shared" si="56"/>
        <v>42548.208333333328</v>
      </c>
      <c r="N596">
        <v>1467262800</v>
      </c>
      <c r="O596" s="7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54"/>
        <v>208.52773826458036</v>
      </c>
      <c r="G597" s="6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>
        <v>1268715600</v>
      </c>
      <c r="M597" s="7">
        <f t="shared" si="56"/>
        <v>40253.208333333336</v>
      </c>
      <c r="N597">
        <v>1270530000</v>
      </c>
      <c r="O597" s="7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54"/>
        <v>99.683544303797461</v>
      </c>
      <c r="G598" s="6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>
        <v>1457157600</v>
      </c>
      <c r="M598" s="7">
        <f t="shared" si="56"/>
        <v>42434.25</v>
      </c>
      <c r="N598">
        <v>1457762400</v>
      </c>
      <c r="O598" s="7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54"/>
        <v>201.59756097560978</v>
      </c>
      <c r="G599" s="6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>
        <v>1573970400</v>
      </c>
      <c r="M599" s="7">
        <f t="shared" si="56"/>
        <v>43786.25</v>
      </c>
      <c r="N599">
        <v>1575525600</v>
      </c>
      <c r="O599" s="7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54"/>
        <v>162.09032258064516</v>
      </c>
      <c r="G600" s="6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>
        <v>1276578000</v>
      </c>
      <c r="M600" s="7">
        <f t="shared" si="56"/>
        <v>40344.208333333336</v>
      </c>
      <c r="N600">
        <v>1279083600</v>
      </c>
      <c r="O600" s="7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54"/>
        <v>3.6436208125445471</v>
      </c>
      <c r="G601" s="6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>
        <v>1423720800</v>
      </c>
      <c r="M601" s="7">
        <f t="shared" si="56"/>
        <v>42047.25</v>
      </c>
      <c r="N601">
        <v>1424412000</v>
      </c>
      <c r="O601" s="7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54"/>
        <v>5</v>
      </c>
      <c r="G602" s="6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 s="7">
        <f t="shared" si="56"/>
        <v>41485.208333333336</v>
      </c>
      <c r="N602">
        <v>1376197200</v>
      </c>
      <c r="O602" s="7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54"/>
        <v>206.63492063492063</v>
      </c>
      <c r="G603" s="6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>
        <v>1401426000</v>
      </c>
      <c r="M603" s="7">
        <f t="shared" si="56"/>
        <v>41789.208333333336</v>
      </c>
      <c r="N603">
        <v>1402894800</v>
      </c>
      <c r="O603" s="7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54"/>
        <v>128.23628691983123</v>
      </c>
      <c r="G604" s="6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>
        <v>1433480400</v>
      </c>
      <c r="M604" s="7">
        <f t="shared" si="56"/>
        <v>42160.208333333328</v>
      </c>
      <c r="N604">
        <v>1434430800</v>
      </c>
      <c r="O604" s="7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54"/>
        <v>119.66037735849055</v>
      </c>
      <c r="G605" s="6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>
        <v>1555563600</v>
      </c>
      <c r="M605" s="7">
        <f t="shared" si="56"/>
        <v>43573.208333333328</v>
      </c>
      <c r="N605">
        <v>1557896400</v>
      </c>
      <c r="O605" s="7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54"/>
        <v>170.73055242390078</v>
      </c>
      <c r="G606" s="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>
        <v>1295676000</v>
      </c>
      <c r="M606" s="7">
        <f t="shared" si="56"/>
        <v>40565.25</v>
      </c>
      <c r="N606">
        <v>1297490400</v>
      </c>
      <c r="O606" s="7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54"/>
        <v>187.21212121212122</v>
      </c>
      <c r="G607" s="6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>
        <v>1443848400</v>
      </c>
      <c r="M607" s="7">
        <f t="shared" si="56"/>
        <v>42280.208333333328</v>
      </c>
      <c r="N607">
        <v>1447394400</v>
      </c>
      <c r="O607" s="7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54"/>
        <v>188.38235294117646</v>
      </c>
      <c r="G608" s="6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>
        <v>1457330400</v>
      </c>
      <c r="M608" s="7">
        <f t="shared" si="56"/>
        <v>42436.25</v>
      </c>
      <c r="N608">
        <v>1458277200</v>
      </c>
      <c r="O608" s="7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54"/>
        <v>131.29869186046511</v>
      </c>
      <c r="G609" s="6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>
        <v>1395550800</v>
      </c>
      <c r="M609" s="7">
        <f t="shared" si="56"/>
        <v>41721.208333333336</v>
      </c>
      <c r="N609">
        <v>1395723600</v>
      </c>
      <c r="O609" s="7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54"/>
        <v>283.97435897435901</v>
      </c>
      <c r="G610" s="6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>
        <v>1551852000</v>
      </c>
      <c r="M610" s="7">
        <f t="shared" si="56"/>
        <v>43530.25</v>
      </c>
      <c r="N610">
        <v>1552197600</v>
      </c>
      <c r="O610" s="7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54"/>
        <v>120.41999999999999</v>
      </c>
      <c r="G611" s="6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>
        <v>1547618400</v>
      </c>
      <c r="M611" s="7">
        <f t="shared" si="56"/>
        <v>43481.25</v>
      </c>
      <c r="N611">
        <v>1549087200</v>
      </c>
      <c r="O611" s="7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54"/>
        <v>419.0560747663551</v>
      </c>
      <c r="G612" s="6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>
        <v>1355637600</v>
      </c>
      <c r="M612" s="7">
        <f t="shared" si="56"/>
        <v>41259.25</v>
      </c>
      <c r="N612">
        <v>1356847200</v>
      </c>
      <c r="O612" s="7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54"/>
        <v>13.853658536585368</v>
      </c>
      <c r="G613" s="6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>
        <v>1374728400</v>
      </c>
      <c r="M613" s="7">
        <f t="shared" si="56"/>
        <v>41480.208333333336</v>
      </c>
      <c r="N613">
        <v>1375765200</v>
      </c>
      <c r="O613" s="7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54"/>
        <v>139.43548387096774</v>
      </c>
      <c r="G614" s="6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>
        <v>1287810000</v>
      </c>
      <c r="M614" s="7">
        <f t="shared" si="56"/>
        <v>40474.208333333336</v>
      </c>
      <c r="N614">
        <v>1289800800</v>
      </c>
      <c r="O614" s="7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54"/>
        <v>174</v>
      </c>
      <c r="G615" s="6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 s="7">
        <f t="shared" si="56"/>
        <v>42973.208333333328</v>
      </c>
      <c r="N615">
        <v>1504501200</v>
      </c>
      <c r="O615" s="7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54"/>
        <v>155.49056603773585</v>
      </c>
      <c r="G616" s="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>
        <v>1484114400</v>
      </c>
      <c r="M616" s="7">
        <f t="shared" si="56"/>
        <v>42746.25</v>
      </c>
      <c r="N616">
        <v>1485669600</v>
      </c>
      <c r="O616" s="7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54"/>
        <v>170.44705882352943</v>
      </c>
      <c r="G617" s="6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>
        <v>1461906000</v>
      </c>
      <c r="M617" s="7">
        <f t="shared" si="56"/>
        <v>42489.208333333328</v>
      </c>
      <c r="N617">
        <v>1462770000</v>
      </c>
      <c r="O617" s="7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54"/>
        <v>189.515625</v>
      </c>
      <c r="G618" s="6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>
        <v>1379653200</v>
      </c>
      <c r="M618" s="7">
        <f t="shared" si="56"/>
        <v>41537.208333333336</v>
      </c>
      <c r="N618">
        <v>1379739600</v>
      </c>
      <c r="O618" s="7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54"/>
        <v>249.71428571428572</v>
      </c>
      <c r="G619" s="6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>
        <v>1401858000</v>
      </c>
      <c r="M619" s="7">
        <f t="shared" si="56"/>
        <v>41794.208333333336</v>
      </c>
      <c r="N619">
        <v>1402722000</v>
      </c>
      <c r="O619" s="7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54"/>
        <v>48.860523665659613</v>
      </c>
      <c r="G620" s="6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>
        <v>1367470800</v>
      </c>
      <c r="M620" s="7">
        <f t="shared" si="56"/>
        <v>41396.208333333336</v>
      </c>
      <c r="N620">
        <v>1369285200</v>
      </c>
      <c r="O620" s="7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54"/>
        <v>28.461970393057683</v>
      </c>
      <c r="G621" s="6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>
        <v>1304658000</v>
      </c>
      <c r="M621" s="7">
        <f t="shared" si="56"/>
        <v>40669.208333333336</v>
      </c>
      <c r="N621">
        <v>1304744400</v>
      </c>
      <c r="O621" s="7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54"/>
        <v>268.02325581395348</v>
      </c>
      <c r="G622" s="6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>
        <v>1467954000</v>
      </c>
      <c r="M622" s="7">
        <f t="shared" si="56"/>
        <v>42559.208333333328</v>
      </c>
      <c r="N622">
        <v>1468299600</v>
      </c>
      <c r="O622" s="7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54"/>
        <v>619.80078125</v>
      </c>
      <c r="G623" s="6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>
        <v>1473742800</v>
      </c>
      <c r="M623" s="7">
        <f t="shared" si="56"/>
        <v>42626.208333333328</v>
      </c>
      <c r="N623">
        <v>1474174800</v>
      </c>
      <c r="O623" s="7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54"/>
        <v>3.1301587301587301</v>
      </c>
      <c r="G624" s="6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>
        <v>1523768400</v>
      </c>
      <c r="M624" s="7">
        <f t="shared" si="56"/>
        <v>43205.208333333328</v>
      </c>
      <c r="N624">
        <v>1526014800</v>
      </c>
      <c r="O624" s="7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54"/>
        <v>159.92152704135739</v>
      </c>
      <c r="G625" s="6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>
        <v>1437022800</v>
      </c>
      <c r="M625" s="7">
        <f t="shared" si="56"/>
        <v>42201.208333333328</v>
      </c>
      <c r="N625">
        <v>1437454800</v>
      </c>
      <c r="O625" s="7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54"/>
        <v>279.39215686274508</v>
      </c>
      <c r="G626" s="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>
        <v>1422165600</v>
      </c>
      <c r="M626" s="7">
        <f t="shared" si="56"/>
        <v>42029.25</v>
      </c>
      <c r="N626">
        <v>1422684000</v>
      </c>
      <c r="O626" s="7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54"/>
        <v>77.373333333333335</v>
      </c>
      <c r="G627" s="6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>
        <v>1580104800</v>
      </c>
      <c r="M627" s="7">
        <f t="shared" si="56"/>
        <v>43857.25</v>
      </c>
      <c r="N627">
        <v>1581314400</v>
      </c>
      <c r="O627" s="7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54"/>
        <v>206.32812500000003</v>
      </c>
      <c r="G628" s="6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>
        <v>1285650000</v>
      </c>
      <c r="M628" s="7">
        <f t="shared" si="56"/>
        <v>40449.208333333336</v>
      </c>
      <c r="N628">
        <v>1286427600</v>
      </c>
      <c r="O628" s="7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54"/>
        <v>694.25</v>
      </c>
      <c r="G629" s="6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>
        <v>1276664400</v>
      </c>
      <c r="M629" s="7">
        <f t="shared" si="56"/>
        <v>40345.208333333336</v>
      </c>
      <c r="N629">
        <v>1278738000</v>
      </c>
      <c r="O629" s="7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54"/>
        <v>151.78947368421052</v>
      </c>
      <c r="G630" s="6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>
        <v>1286168400</v>
      </c>
      <c r="M630" s="7">
        <f t="shared" si="56"/>
        <v>40455.208333333336</v>
      </c>
      <c r="N630">
        <v>1286427600</v>
      </c>
      <c r="O630" s="7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54"/>
        <v>64.58207217694995</v>
      </c>
      <c r="G631" s="6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>
        <v>1467781200</v>
      </c>
      <c r="M631" s="7">
        <f t="shared" si="56"/>
        <v>42557.208333333328</v>
      </c>
      <c r="N631">
        <v>1467954000</v>
      </c>
      <c r="O631" s="7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54"/>
        <v>62.873684210526314</v>
      </c>
      <c r="G632" s="6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>
        <v>1556686800</v>
      </c>
      <c r="M632" s="7">
        <f t="shared" si="56"/>
        <v>43586.208333333328</v>
      </c>
      <c r="N632">
        <v>1557637200</v>
      </c>
      <c r="O632" s="7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54"/>
        <v>310.39864864864865</v>
      </c>
      <c r="G633" s="6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>
        <v>1553576400</v>
      </c>
      <c r="M633" s="7">
        <f t="shared" si="56"/>
        <v>43550.208333333328</v>
      </c>
      <c r="N633">
        <v>1553922000</v>
      </c>
      <c r="O633" s="7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54"/>
        <v>42.859916782246884</v>
      </c>
      <c r="G634" s="6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>
        <v>1414904400</v>
      </c>
      <c r="M634" s="7">
        <f t="shared" si="56"/>
        <v>41945.208333333336</v>
      </c>
      <c r="N634">
        <v>1416463200</v>
      </c>
      <c r="O634" s="7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54"/>
        <v>83.119402985074629</v>
      </c>
      <c r="G635" s="6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>
        <v>1446876000</v>
      </c>
      <c r="M635" s="7">
        <f t="shared" si="56"/>
        <v>42315.25</v>
      </c>
      <c r="N635">
        <v>1447221600</v>
      </c>
      <c r="O635" s="7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54"/>
        <v>78.531302876480552</v>
      </c>
      <c r="G636" s="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>
        <v>1490418000</v>
      </c>
      <c r="M636" s="7">
        <f t="shared" si="56"/>
        <v>42819.208333333328</v>
      </c>
      <c r="N636">
        <v>1491627600</v>
      </c>
      <c r="O636" s="7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54"/>
        <v>114.09352517985612</v>
      </c>
      <c r="G637" s="6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>
        <v>1360389600</v>
      </c>
      <c r="M637" s="7">
        <f t="shared" si="56"/>
        <v>41314.25</v>
      </c>
      <c r="N637">
        <v>1363150800</v>
      </c>
      <c r="O637" s="7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54"/>
        <v>64.537683358624179</v>
      </c>
      <c r="G638" s="6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>
        <v>1326866400</v>
      </c>
      <c r="M638" s="7">
        <f t="shared" si="56"/>
        <v>40926.25</v>
      </c>
      <c r="N638">
        <v>1330754400</v>
      </c>
      <c r="O638" s="7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54"/>
        <v>79.411764705882348</v>
      </c>
      <c r="G639" s="6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>
        <v>1479103200</v>
      </c>
      <c r="M639" s="7">
        <f t="shared" si="56"/>
        <v>42688.25</v>
      </c>
      <c r="N639">
        <v>1479794400</v>
      </c>
      <c r="O639" s="7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54"/>
        <v>11.419117647058824</v>
      </c>
      <c r="G640" s="6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>
        <v>1280206800</v>
      </c>
      <c r="M640" s="7">
        <f t="shared" si="56"/>
        <v>40386.208333333336</v>
      </c>
      <c r="N640">
        <v>1281243600</v>
      </c>
      <c r="O640" s="7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54"/>
        <v>56.186046511627907</v>
      </c>
      <c r="G641" s="6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>
        <v>1532754000</v>
      </c>
      <c r="M641" s="7">
        <f t="shared" si="56"/>
        <v>43309.208333333328</v>
      </c>
      <c r="N641">
        <v>1532754000</v>
      </c>
      <c r="O641" s="7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ref="F642:F705" si="60">+E642/D642*100</f>
        <v>16.501669449081803</v>
      </c>
      <c r="G642" s="6" t="s">
        <v>14</v>
      </c>
      <c r="H642">
        <v>257</v>
      </c>
      <c r="I642" s="4">
        <f t="shared" ref="I642:I705" si="61">IFERROR(+E642/H642,0)</f>
        <v>76.922178988326849</v>
      </c>
      <c r="J642" t="s">
        <v>21</v>
      </c>
      <c r="K642" t="s">
        <v>22</v>
      </c>
      <c r="L642">
        <v>1453096800</v>
      </c>
      <c r="M642" s="7">
        <f t="shared" ref="M642:M705" si="62">+L642/(60*60*24) + DATE(1970,1,1)</f>
        <v>42387.25</v>
      </c>
      <c r="N642">
        <v>1453356000</v>
      </c>
      <c r="O642" s="7">
        <f t="shared" ref="O642:O705" si="63">+N642/(60*60*24) + DATE(1970,1,1)</f>
        <v>42390.25</v>
      </c>
      <c r="P642" t="b">
        <v>0</v>
      </c>
      <c r="Q642" t="b">
        <v>0</v>
      </c>
      <c r="R642" t="s">
        <v>33</v>
      </c>
      <c r="S642" t="str">
        <f t="shared" ref="S642:S705" si="64">_xlfn.TEXTBEFORE(R642,"/")</f>
        <v>theater</v>
      </c>
      <c r="T642" t="str">
        <f t="shared" ref="T642:T705" si="65">_xlfn.TEXTAFTER(R642,"/")</f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si="60"/>
        <v>119.96808510638297</v>
      </c>
      <c r="G643" s="6" t="s">
        <v>20</v>
      </c>
      <c r="H643">
        <v>194</v>
      </c>
      <c r="I643" s="4">
        <f t="shared" si="61"/>
        <v>58.128865979381445</v>
      </c>
      <c r="J643" t="s">
        <v>98</v>
      </c>
      <c r="K643" t="s">
        <v>99</v>
      </c>
      <c r="L643">
        <v>1487570400</v>
      </c>
      <c r="M643" s="7">
        <f t="shared" si="62"/>
        <v>42786.25</v>
      </c>
      <c r="N643">
        <v>1489986000</v>
      </c>
      <c r="O643" s="7">
        <f t="shared" si="63"/>
        <v>42814.208333333328</v>
      </c>
      <c r="P643" t="b">
        <v>0</v>
      </c>
      <c r="Q643" t="b">
        <v>0</v>
      </c>
      <c r="R643" t="s">
        <v>33</v>
      </c>
      <c r="S643" t="str">
        <f t="shared" si="64"/>
        <v>theater</v>
      </c>
      <c r="T643" t="str">
        <f t="shared" si="65"/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60"/>
        <v>145.45652173913044</v>
      </c>
      <c r="G644" s="6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 s="7">
        <f t="shared" si="62"/>
        <v>43451.25</v>
      </c>
      <c r="N644">
        <v>1545804000</v>
      </c>
      <c r="O644" s="7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60"/>
        <v>221.38255033557047</v>
      </c>
      <c r="G645" s="6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>
        <v>1488348000</v>
      </c>
      <c r="M645" s="7">
        <f t="shared" si="62"/>
        <v>42795.25</v>
      </c>
      <c r="N645">
        <v>1489899600</v>
      </c>
      <c r="O645" s="7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60"/>
        <v>48.396694214876035</v>
      </c>
      <c r="G646" s="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 s="7">
        <f t="shared" si="62"/>
        <v>43452.25</v>
      </c>
      <c r="N646">
        <v>1546495200</v>
      </c>
      <c r="O646" s="7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60"/>
        <v>92.911504424778755</v>
      </c>
      <c r="G647" s="6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>
        <v>1537938000</v>
      </c>
      <c r="M647" s="7">
        <f t="shared" si="62"/>
        <v>43369.208333333328</v>
      </c>
      <c r="N647">
        <v>1539752400</v>
      </c>
      <c r="O647" s="7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60"/>
        <v>88.599797365754824</v>
      </c>
      <c r="G648" s="6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>
        <v>1363150800</v>
      </c>
      <c r="M648" s="7">
        <f t="shared" si="62"/>
        <v>41346.208333333336</v>
      </c>
      <c r="N648">
        <v>1364101200</v>
      </c>
      <c r="O648" s="7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60"/>
        <v>41.4</v>
      </c>
      <c r="G649" s="6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 s="7">
        <f t="shared" si="62"/>
        <v>43199.208333333328</v>
      </c>
      <c r="N649">
        <v>1525323600</v>
      </c>
      <c r="O649" s="7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60"/>
        <v>63.056795131845846</v>
      </c>
      <c r="G650" s="6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>
        <v>1499317200</v>
      </c>
      <c r="M650" s="7">
        <f t="shared" si="62"/>
        <v>42922.208333333328</v>
      </c>
      <c r="N650">
        <v>1500872400</v>
      </c>
      <c r="O650" s="7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60"/>
        <v>48.482333607230892</v>
      </c>
      <c r="G651" s="6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>
        <v>1287550800</v>
      </c>
      <c r="M651" s="7">
        <f t="shared" si="62"/>
        <v>40471.208333333336</v>
      </c>
      <c r="N651">
        <v>1288501200</v>
      </c>
      <c r="O651" s="7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60"/>
        <v>2</v>
      </c>
      <c r="G652" s="6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 s="7">
        <f t="shared" si="62"/>
        <v>41828.208333333336</v>
      </c>
      <c r="N652">
        <v>1407128400</v>
      </c>
      <c r="O652" s="7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60"/>
        <v>88.47941026944585</v>
      </c>
      <c r="G653" s="6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>
        <v>1393048800</v>
      </c>
      <c r="M653" s="7">
        <f t="shared" si="62"/>
        <v>41692.25</v>
      </c>
      <c r="N653">
        <v>1394344800</v>
      </c>
      <c r="O653" s="7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60"/>
        <v>126.84</v>
      </c>
      <c r="G654" s="6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>
        <v>1470373200</v>
      </c>
      <c r="M654" s="7">
        <f t="shared" si="62"/>
        <v>42587.208333333328</v>
      </c>
      <c r="N654">
        <v>1474088400</v>
      </c>
      <c r="O654" s="7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60"/>
        <v>2338.833333333333</v>
      </c>
      <c r="G655" s="6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>
        <v>1460091600</v>
      </c>
      <c r="M655" s="7">
        <f t="shared" si="62"/>
        <v>42468.208333333328</v>
      </c>
      <c r="N655">
        <v>1460264400</v>
      </c>
      <c r="O655" s="7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60"/>
        <v>508.38857142857148</v>
      </c>
      <c r="G656" s="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>
        <v>1440392400</v>
      </c>
      <c r="M656" s="7">
        <f t="shared" si="62"/>
        <v>42240.208333333328</v>
      </c>
      <c r="N656">
        <v>1440824400</v>
      </c>
      <c r="O656" s="7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60"/>
        <v>191.47826086956522</v>
      </c>
      <c r="G657" s="6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>
        <v>1488434400</v>
      </c>
      <c r="M657" s="7">
        <f t="shared" si="62"/>
        <v>42796.25</v>
      </c>
      <c r="N657">
        <v>1489554000</v>
      </c>
      <c r="O657" s="7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60"/>
        <v>42.127533783783782</v>
      </c>
      <c r="G658" s="6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>
        <v>1514440800</v>
      </c>
      <c r="M658" s="7">
        <f t="shared" si="62"/>
        <v>43097.25</v>
      </c>
      <c r="N658">
        <v>1514872800</v>
      </c>
      <c r="O658" s="7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60"/>
        <v>8.24</v>
      </c>
      <c r="G659" s="6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>
        <v>1514354400</v>
      </c>
      <c r="M659" s="7">
        <f t="shared" si="62"/>
        <v>43096.25</v>
      </c>
      <c r="N659">
        <v>1515736800</v>
      </c>
      <c r="O659" s="7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60"/>
        <v>60.064638783269963</v>
      </c>
      <c r="G660" s="6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>
        <v>1440910800</v>
      </c>
      <c r="M660" s="7">
        <f t="shared" si="62"/>
        <v>42246.208333333328</v>
      </c>
      <c r="N660">
        <v>1442898000</v>
      </c>
      <c r="O660" s="7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60"/>
        <v>47.232808616404313</v>
      </c>
      <c r="G661" s="6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>
        <v>1296108000</v>
      </c>
      <c r="M661" s="7">
        <f t="shared" si="62"/>
        <v>40570.25</v>
      </c>
      <c r="N661">
        <v>1296194400</v>
      </c>
      <c r="O661" s="7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60"/>
        <v>81.736263736263737</v>
      </c>
      <c r="G662" s="6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>
        <v>1440133200</v>
      </c>
      <c r="M662" s="7">
        <f t="shared" si="62"/>
        <v>42237.208333333328</v>
      </c>
      <c r="N662">
        <v>1440910800</v>
      </c>
      <c r="O662" s="7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60"/>
        <v>54.187265917603</v>
      </c>
      <c r="G663" s="6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>
        <v>1332910800</v>
      </c>
      <c r="M663" s="7">
        <f t="shared" si="62"/>
        <v>40996.208333333336</v>
      </c>
      <c r="N663">
        <v>1335502800</v>
      </c>
      <c r="O663" s="7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60"/>
        <v>97.868131868131869</v>
      </c>
      <c r="G664" s="6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>
        <v>1544335200</v>
      </c>
      <c r="M664" s="7">
        <f t="shared" si="62"/>
        <v>43443.25</v>
      </c>
      <c r="N664">
        <v>1544680800</v>
      </c>
      <c r="O664" s="7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60"/>
        <v>77.239999999999995</v>
      </c>
      <c r="G665" s="6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>
        <v>1286427600</v>
      </c>
      <c r="M665" s="7">
        <f t="shared" si="62"/>
        <v>40458.208333333336</v>
      </c>
      <c r="N665">
        <v>1288414800</v>
      </c>
      <c r="O665" s="7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60"/>
        <v>33.464735516372798</v>
      </c>
      <c r="G666" s="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>
        <v>1329717600</v>
      </c>
      <c r="M666" s="7">
        <f t="shared" si="62"/>
        <v>40959.25</v>
      </c>
      <c r="N666">
        <v>1330581600</v>
      </c>
      <c r="O666" s="7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60"/>
        <v>239.58823529411765</v>
      </c>
      <c r="G667" s="6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>
        <v>1310187600</v>
      </c>
      <c r="M667" s="7">
        <f t="shared" si="62"/>
        <v>40733.208333333336</v>
      </c>
      <c r="N667">
        <v>1311397200</v>
      </c>
      <c r="O667" s="7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60"/>
        <v>64.032258064516128</v>
      </c>
      <c r="G668" s="6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 s="7">
        <f t="shared" si="62"/>
        <v>41516.208333333336</v>
      </c>
      <c r="N668">
        <v>1378357200</v>
      </c>
      <c r="O668" s="7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60"/>
        <v>176.15942028985506</v>
      </c>
      <c r="G669" s="6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>
        <v>1410325200</v>
      </c>
      <c r="M669" s="7">
        <f t="shared" si="62"/>
        <v>41892.208333333336</v>
      </c>
      <c r="N669">
        <v>1411102800</v>
      </c>
      <c r="O669" s="7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60"/>
        <v>20.33818181818182</v>
      </c>
      <c r="G670" s="6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>
        <v>1343797200</v>
      </c>
      <c r="M670" s="7">
        <f t="shared" si="62"/>
        <v>41122.208333333336</v>
      </c>
      <c r="N670">
        <v>1344834000</v>
      </c>
      <c r="O670" s="7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60"/>
        <v>358.64754098360658</v>
      </c>
      <c r="G671" s="6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>
        <v>1498453200</v>
      </c>
      <c r="M671" s="7">
        <f t="shared" si="62"/>
        <v>42912.208333333328</v>
      </c>
      <c r="N671">
        <v>1499230800</v>
      </c>
      <c r="O671" s="7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60"/>
        <v>468.85802469135803</v>
      </c>
      <c r="G672" s="6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>
        <v>1456380000</v>
      </c>
      <c r="M672" s="7">
        <f t="shared" si="62"/>
        <v>42425.25</v>
      </c>
      <c r="N672">
        <v>1457416800</v>
      </c>
      <c r="O672" s="7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60"/>
        <v>122.05635245901641</v>
      </c>
      <c r="G673" s="6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>
        <v>1280552400</v>
      </c>
      <c r="M673" s="7">
        <f t="shared" si="62"/>
        <v>40390.208333333336</v>
      </c>
      <c r="N673">
        <v>1280898000</v>
      </c>
      <c r="O673" s="7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60"/>
        <v>55.931783729156137</v>
      </c>
      <c r="G674" s="6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>
        <v>1521608400</v>
      </c>
      <c r="M674" s="7">
        <f t="shared" si="62"/>
        <v>43180.208333333328</v>
      </c>
      <c r="N674">
        <v>1522472400</v>
      </c>
      <c r="O674" s="7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60"/>
        <v>43.660714285714285</v>
      </c>
      <c r="G675" s="6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>
        <v>1460696400</v>
      </c>
      <c r="M675" s="7">
        <f t="shared" si="62"/>
        <v>42475.208333333328</v>
      </c>
      <c r="N675">
        <v>1462510800</v>
      </c>
      <c r="O675" s="7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60"/>
        <v>33.53837141183363</v>
      </c>
      <c r="G676" s="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>
        <v>1313730000</v>
      </c>
      <c r="M676" s="7">
        <f t="shared" si="62"/>
        <v>40774.208333333336</v>
      </c>
      <c r="N676">
        <v>1317790800</v>
      </c>
      <c r="O676" s="7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60"/>
        <v>122.97938144329896</v>
      </c>
      <c r="G677" s="6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>
        <v>1568178000</v>
      </c>
      <c r="M677" s="7">
        <f t="shared" si="62"/>
        <v>43719.208333333328</v>
      </c>
      <c r="N677">
        <v>1568782800</v>
      </c>
      <c r="O677" s="7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60"/>
        <v>189.74959871589084</v>
      </c>
      <c r="G678" s="6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>
        <v>1348635600</v>
      </c>
      <c r="M678" s="7">
        <f t="shared" si="62"/>
        <v>41178.208333333336</v>
      </c>
      <c r="N678">
        <v>1349413200</v>
      </c>
      <c r="O678" s="7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60"/>
        <v>83.622641509433961</v>
      </c>
      <c r="G679" s="6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>
        <v>1468126800</v>
      </c>
      <c r="M679" s="7">
        <f t="shared" si="62"/>
        <v>42561.208333333328</v>
      </c>
      <c r="N679">
        <v>1472446800</v>
      </c>
      <c r="O679" s="7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60"/>
        <v>17.968844221105527</v>
      </c>
      <c r="G680" s="6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>
        <v>1547877600</v>
      </c>
      <c r="M680" s="7">
        <f t="shared" si="62"/>
        <v>43484.25</v>
      </c>
      <c r="N680">
        <v>1548050400</v>
      </c>
      <c r="O680" s="7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60"/>
        <v>1036.5</v>
      </c>
      <c r="G681" s="6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>
        <v>1571374800</v>
      </c>
      <c r="M681" s="7">
        <f t="shared" si="62"/>
        <v>43756.208333333328</v>
      </c>
      <c r="N681">
        <v>1571806800</v>
      </c>
      <c r="O681" s="7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60"/>
        <v>97.405219780219781</v>
      </c>
      <c r="G682" s="6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>
        <v>1576303200</v>
      </c>
      <c r="M682" s="7">
        <f t="shared" si="62"/>
        <v>43813.25</v>
      </c>
      <c r="N682">
        <v>1576476000</v>
      </c>
      <c r="O682" s="7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60"/>
        <v>86.386203150461711</v>
      </c>
      <c r="G683" s="6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>
        <v>1324447200</v>
      </c>
      <c r="M683" s="7">
        <f t="shared" si="62"/>
        <v>40898.25</v>
      </c>
      <c r="N683">
        <v>1324965600</v>
      </c>
      <c r="O683" s="7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60"/>
        <v>150.16666666666666</v>
      </c>
      <c r="G684" s="6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>
        <v>1386741600</v>
      </c>
      <c r="M684" s="7">
        <f t="shared" si="62"/>
        <v>41619.25</v>
      </c>
      <c r="N684">
        <v>1387519200</v>
      </c>
      <c r="O684" s="7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60"/>
        <v>358.43478260869563</v>
      </c>
      <c r="G685" s="6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>
        <v>1537074000</v>
      </c>
      <c r="M685" s="7">
        <f t="shared" si="62"/>
        <v>43359.208333333328</v>
      </c>
      <c r="N685">
        <v>1537246800</v>
      </c>
      <c r="O685" s="7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60"/>
        <v>542.85714285714289</v>
      </c>
      <c r="G686" s="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 s="7">
        <f t="shared" si="62"/>
        <v>40358.208333333336</v>
      </c>
      <c r="N686">
        <v>1279515600</v>
      </c>
      <c r="O686" s="7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60"/>
        <v>67.500714285714281</v>
      </c>
      <c r="G687" s="6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 s="7">
        <f t="shared" si="62"/>
        <v>42239.208333333328</v>
      </c>
      <c r="N687">
        <v>1442379600</v>
      </c>
      <c r="O687" s="7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60"/>
        <v>191.74666666666667</v>
      </c>
      <c r="G688" s="6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>
        <v>1522126800</v>
      </c>
      <c r="M688" s="7">
        <f t="shared" si="62"/>
        <v>43186.208333333328</v>
      </c>
      <c r="N688">
        <v>1523077200</v>
      </c>
      <c r="O688" s="7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60"/>
        <v>932</v>
      </c>
      <c r="G689" s="6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>
        <v>1489298400</v>
      </c>
      <c r="M689" s="7">
        <f t="shared" si="62"/>
        <v>42806.25</v>
      </c>
      <c r="N689">
        <v>1489554000</v>
      </c>
      <c r="O689" s="7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60"/>
        <v>429.27586206896552</v>
      </c>
      <c r="G690" s="6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>
        <v>1547100000</v>
      </c>
      <c r="M690" s="7">
        <f t="shared" si="62"/>
        <v>43475.25</v>
      </c>
      <c r="N690">
        <v>1548482400</v>
      </c>
      <c r="O690" s="7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60"/>
        <v>100.65753424657535</v>
      </c>
      <c r="G691" s="6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>
        <v>1383022800</v>
      </c>
      <c r="M691" s="7">
        <f t="shared" si="62"/>
        <v>41576.208333333336</v>
      </c>
      <c r="N691">
        <v>1384063200</v>
      </c>
      <c r="O691" s="7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60"/>
        <v>226.61111111111109</v>
      </c>
      <c r="G692" s="6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>
        <v>1322373600</v>
      </c>
      <c r="M692" s="7">
        <f t="shared" si="62"/>
        <v>40874.25</v>
      </c>
      <c r="N692">
        <v>1322892000</v>
      </c>
      <c r="O692" s="7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60"/>
        <v>142.38</v>
      </c>
      <c r="G693" s="6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>
        <v>1349240400</v>
      </c>
      <c r="M693" s="7">
        <f t="shared" si="62"/>
        <v>41185.208333333336</v>
      </c>
      <c r="N693">
        <v>1350709200</v>
      </c>
      <c r="O693" s="7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60"/>
        <v>90.633333333333326</v>
      </c>
      <c r="G694" s="6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>
        <v>1562648400</v>
      </c>
      <c r="M694" s="7">
        <f t="shared" si="62"/>
        <v>43655.208333333328</v>
      </c>
      <c r="N694">
        <v>1564203600</v>
      </c>
      <c r="O694" s="7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60"/>
        <v>63.966740576496676</v>
      </c>
      <c r="G695" s="6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>
        <v>1508216400</v>
      </c>
      <c r="M695" s="7">
        <f t="shared" si="62"/>
        <v>43025.208333333328</v>
      </c>
      <c r="N695">
        <v>1509685200</v>
      </c>
      <c r="O695" s="7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60"/>
        <v>84.131868131868131</v>
      </c>
      <c r="G696" s="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>
        <v>1511762400</v>
      </c>
      <c r="M696" s="7">
        <f t="shared" si="62"/>
        <v>43066.25</v>
      </c>
      <c r="N696">
        <v>1514959200</v>
      </c>
      <c r="O696" s="7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60"/>
        <v>133.93478260869566</v>
      </c>
      <c r="G697" s="6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>
        <v>1447480800</v>
      </c>
      <c r="M697" s="7">
        <f t="shared" si="62"/>
        <v>42322.25</v>
      </c>
      <c r="N697">
        <v>1448863200</v>
      </c>
      <c r="O697" s="7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60"/>
        <v>59.042047531992694</v>
      </c>
      <c r="G698" s="6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>
        <v>1429506000</v>
      </c>
      <c r="M698" s="7">
        <f t="shared" si="62"/>
        <v>42114.208333333328</v>
      </c>
      <c r="N698">
        <v>1429592400</v>
      </c>
      <c r="O698" s="7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60"/>
        <v>152.80062063615205</v>
      </c>
      <c r="G699" s="6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>
        <v>1522472400</v>
      </c>
      <c r="M699" s="7">
        <f t="shared" si="62"/>
        <v>43190.208333333328</v>
      </c>
      <c r="N699">
        <v>1522645200</v>
      </c>
      <c r="O699" s="7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60"/>
        <v>446.69121140142522</v>
      </c>
      <c r="G700" s="6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 s="7">
        <f t="shared" si="62"/>
        <v>40871.25</v>
      </c>
      <c r="N700">
        <v>1323324000</v>
      </c>
      <c r="O700" s="7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60"/>
        <v>84.391891891891888</v>
      </c>
      <c r="G701" s="6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>
        <v>1561438800</v>
      </c>
      <c r="M701" s="7">
        <f t="shared" si="62"/>
        <v>43641.208333333328</v>
      </c>
      <c r="N701">
        <v>1561525200</v>
      </c>
      <c r="O701" s="7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60"/>
        <v>3</v>
      </c>
      <c r="G702" s="6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 s="7">
        <f t="shared" si="62"/>
        <v>40203.25</v>
      </c>
      <c r="N702">
        <v>1265695200</v>
      </c>
      <c r="O702" s="7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60"/>
        <v>175.02692307692308</v>
      </c>
      <c r="G703" s="6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>
        <v>1301202000</v>
      </c>
      <c r="M703" s="7">
        <f t="shared" si="62"/>
        <v>40629.208333333336</v>
      </c>
      <c r="N703">
        <v>1301806800</v>
      </c>
      <c r="O703" s="7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60"/>
        <v>54.137931034482754</v>
      </c>
      <c r="G704" s="6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>
        <v>1374469200</v>
      </c>
      <c r="M704" s="7">
        <f t="shared" si="62"/>
        <v>41477.208333333336</v>
      </c>
      <c r="N704">
        <v>1374901200</v>
      </c>
      <c r="O704" s="7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60"/>
        <v>311.87381703470032</v>
      </c>
      <c r="G705" s="6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>
        <v>1334984400</v>
      </c>
      <c r="M705" s="7">
        <f t="shared" si="62"/>
        <v>41020.208333333336</v>
      </c>
      <c r="N705">
        <v>1336453200</v>
      </c>
      <c r="O705" s="7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ref="F706:F769" si="66">+E706/D706*100</f>
        <v>122.78160919540231</v>
      </c>
      <c r="G706" s="6" t="s">
        <v>20</v>
      </c>
      <c r="H706">
        <v>116</v>
      </c>
      <c r="I706" s="4">
        <f t="shared" ref="I706:I769" si="67">IFERROR(+E706/H706,0)</f>
        <v>92.08620689655173</v>
      </c>
      <c r="J706" t="s">
        <v>21</v>
      </c>
      <c r="K706" t="s">
        <v>22</v>
      </c>
      <c r="L706">
        <v>1467608400</v>
      </c>
      <c r="M706" s="7">
        <f t="shared" ref="M706:M769" si="68">+L706/(60*60*24) + DATE(1970,1,1)</f>
        <v>42555.208333333328</v>
      </c>
      <c r="N706">
        <v>1468904400</v>
      </c>
      <c r="O706" s="7">
        <f t="shared" ref="O706:O769" si="69">+N706/(60*60*24) + DATE(1970,1,1)</f>
        <v>42570.208333333328</v>
      </c>
      <c r="P706" t="b">
        <v>0</v>
      </c>
      <c r="Q706" t="b">
        <v>0</v>
      </c>
      <c r="R706" t="s">
        <v>71</v>
      </c>
      <c r="S706" t="str">
        <f t="shared" ref="S706:S769" si="70">_xlfn.TEXTBEFORE(R706,"/")</f>
        <v>film &amp; video</v>
      </c>
      <c r="T706" t="str">
        <f t="shared" ref="T706:T769" si="71">_xlfn.TEXTAFTER(R706,"/")</f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si="66"/>
        <v>99.026517383618156</v>
      </c>
      <c r="G707" s="6" t="s">
        <v>14</v>
      </c>
      <c r="H707">
        <v>2025</v>
      </c>
      <c r="I707" s="4">
        <f t="shared" si="67"/>
        <v>82.986666666666665</v>
      </c>
      <c r="J707" t="s">
        <v>40</v>
      </c>
      <c r="K707" t="s">
        <v>41</v>
      </c>
      <c r="L707">
        <v>1386741600</v>
      </c>
      <c r="M707" s="7">
        <f t="shared" si="68"/>
        <v>41619.25</v>
      </c>
      <c r="N707">
        <v>1387087200</v>
      </c>
      <c r="O707" s="7">
        <f t="shared" si="69"/>
        <v>41623.25</v>
      </c>
      <c r="P707" t="b">
        <v>0</v>
      </c>
      <c r="Q707" t="b">
        <v>0</v>
      </c>
      <c r="R707" t="s">
        <v>68</v>
      </c>
      <c r="S707" t="str">
        <f t="shared" si="70"/>
        <v>publishing</v>
      </c>
      <c r="T707" t="str">
        <f t="shared" si="71"/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66"/>
        <v>127.84686346863469</v>
      </c>
      <c r="G708" s="6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>
        <v>1546754400</v>
      </c>
      <c r="M708" s="7">
        <f t="shared" si="68"/>
        <v>43471.25</v>
      </c>
      <c r="N708">
        <v>1547445600</v>
      </c>
      <c r="O708" s="7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66"/>
        <v>158.61643835616439</v>
      </c>
      <c r="G709" s="6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>
        <v>1544248800</v>
      </c>
      <c r="M709" s="7">
        <f t="shared" si="68"/>
        <v>43442.25</v>
      </c>
      <c r="N709">
        <v>1547359200</v>
      </c>
      <c r="O709" s="7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66"/>
        <v>707.05882352941171</v>
      </c>
      <c r="G710" s="6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>
        <v>1495429200</v>
      </c>
      <c r="M710" s="7">
        <f t="shared" si="68"/>
        <v>42877.208333333328</v>
      </c>
      <c r="N710">
        <v>1496293200</v>
      </c>
      <c r="O710" s="7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66"/>
        <v>142.38775510204081</v>
      </c>
      <c r="G711" s="6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>
        <v>1334811600</v>
      </c>
      <c r="M711" s="7">
        <f t="shared" si="68"/>
        <v>41018.208333333336</v>
      </c>
      <c r="N711">
        <v>1335416400</v>
      </c>
      <c r="O711" s="7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66"/>
        <v>147.86046511627907</v>
      </c>
      <c r="G712" s="6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>
        <v>1531544400</v>
      </c>
      <c r="M712" s="7">
        <f t="shared" si="68"/>
        <v>43295.208333333328</v>
      </c>
      <c r="N712">
        <v>1532149200</v>
      </c>
      <c r="O712" s="7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66"/>
        <v>20.322580645161288</v>
      </c>
      <c r="G713" s="6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 s="7">
        <f t="shared" si="68"/>
        <v>42393.25</v>
      </c>
      <c r="N713">
        <v>1453788000</v>
      </c>
      <c r="O713" s="7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66"/>
        <v>1840.625</v>
      </c>
      <c r="G714" s="6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>
        <v>1467954000</v>
      </c>
      <c r="M714" s="7">
        <f t="shared" si="68"/>
        <v>42559.208333333328</v>
      </c>
      <c r="N714">
        <v>1471496400</v>
      </c>
      <c r="O714" s="7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66"/>
        <v>161.94202898550725</v>
      </c>
      <c r="G715" s="6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>
        <v>1471842000</v>
      </c>
      <c r="M715" s="7">
        <f t="shared" si="68"/>
        <v>42604.208333333328</v>
      </c>
      <c r="N715">
        <v>1472878800</v>
      </c>
      <c r="O715" s="7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66"/>
        <v>472.82077922077923</v>
      </c>
      <c r="G716" s="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>
        <v>1408424400</v>
      </c>
      <c r="M716" s="7">
        <f t="shared" si="68"/>
        <v>41870.208333333336</v>
      </c>
      <c r="N716">
        <v>1408510800</v>
      </c>
      <c r="O716" s="7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66"/>
        <v>24.466101694915253</v>
      </c>
      <c r="G717" s="6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>
        <v>1281157200</v>
      </c>
      <c r="M717" s="7">
        <f t="shared" si="68"/>
        <v>40397.208333333336</v>
      </c>
      <c r="N717">
        <v>1281589200</v>
      </c>
      <c r="O717" s="7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66"/>
        <v>517.65</v>
      </c>
      <c r="G718" s="6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>
        <v>1373432400</v>
      </c>
      <c r="M718" s="7">
        <f t="shared" si="68"/>
        <v>41465.208333333336</v>
      </c>
      <c r="N718">
        <v>1375851600</v>
      </c>
      <c r="O718" s="7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66"/>
        <v>247.64285714285714</v>
      </c>
      <c r="G719" s="6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>
        <v>1313989200</v>
      </c>
      <c r="M719" s="7">
        <f t="shared" si="68"/>
        <v>40777.208333333336</v>
      </c>
      <c r="N719">
        <v>1315803600</v>
      </c>
      <c r="O719" s="7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66"/>
        <v>100.20481927710843</v>
      </c>
      <c r="G720" s="6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>
        <v>1371445200</v>
      </c>
      <c r="M720" s="7">
        <f t="shared" si="68"/>
        <v>41442.208333333336</v>
      </c>
      <c r="N720">
        <v>1373691600</v>
      </c>
      <c r="O720" s="7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66"/>
        <v>153</v>
      </c>
      <c r="G721" s="6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>
        <v>1338267600</v>
      </c>
      <c r="M721" s="7">
        <f t="shared" si="68"/>
        <v>41058.208333333336</v>
      </c>
      <c r="N721">
        <v>1339218000</v>
      </c>
      <c r="O721" s="7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66"/>
        <v>37.091954022988503</v>
      </c>
      <c r="G722" s="6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>
        <v>1519192800</v>
      </c>
      <c r="M722" s="7">
        <f t="shared" si="68"/>
        <v>43152.25</v>
      </c>
      <c r="N722">
        <v>1520402400</v>
      </c>
      <c r="O722" s="7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66"/>
        <v>4.392394822006473</v>
      </c>
      <c r="G723" s="6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>
        <v>1522818000</v>
      </c>
      <c r="M723" s="7">
        <f t="shared" si="68"/>
        <v>43194.208333333328</v>
      </c>
      <c r="N723">
        <v>1523336400</v>
      </c>
      <c r="O723" s="7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66"/>
        <v>156.50721649484535</v>
      </c>
      <c r="G724" s="6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>
        <v>1509948000</v>
      </c>
      <c r="M724" s="7">
        <f t="shared" si="68"/>
        <v>43045.25</v>
      </c>
      <c r="N724">
        <v>1512280800</v>
      </c>
      <c r="O724" s="7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66"/>
        <v>270.40816326530609</v>
      </c>
      <c r="G725" s="6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>
        <v>1456898400</v>
      </c>
      <c r="M725" s="7">
        <f t="shared" si="68"/>
        <v>42431.25</v>
      </c>
      <c r="N725">
        <v>1458709200</v>
      </c>
      <c r="O725" s="7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66"/>
        <v>134.05952380952382</v>
      </c>
      <c r="G726" s="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>
        <v>1413954000</v>
      </c>
      <c r="M726" s="7">
        <f t="shared" si="68"/>
        <v>41934.208333333336</v>
      </c>
      <c r="N726">
        <v>1414126800</v>
      </c>
      <c r="O726" s="7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66"/>
        <v>50.398033126293996</v>
      </c>
      <c r="G727" s="6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>
        <v>1416031200</v>
      </c>
      <c r="M727" s="7">
        <f t="shared" si="68"/>
        <v>41958.25</v>
      </c>
      <c r="N727">
        <v>1416204000</v>
      </c>
      <c r="O727" s="7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66"/>
        <v>88.815837937384899</v>
      </c>
      <c r="G728" s="6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>
        <v>1287982800</v>
      </c>
      <c r="M728" s="7">
        <f t="shared" si="68"/>
        <v>40476.208333333336</v>
      </c>
      <c r="N728">
        <v>1288501200</v>
      </c>
      <c r="O728" s="7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66"/>
        <v>165</v>
      </c>
      <c r="G729" s="6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>
        <v>1547964000</v>
      </c>
      <c r="M729" s="7">
        <f t="shared" si="68"/>
        <v>43485.25</v>
      </c>
      <c r="N729">
        <v>1552971600</v>
      </c>
      <c r="O729" s="7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66"/>
        <v>17.5</v>
      </c>
      <c r="G730" s="6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 s="7">
        <f t="shared" si="68"/>
        <v>42515.208333333328</v>
      </c>
      <c r="N730">
        <v>1465102800</v>
      </c>
      <c r="O730" s="7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66"/>
        <v>185.66071428571428</v>
      </c>
      <c r="G731" s="6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>
        <v>1359957600</v>
      </c>
      <c r="M731" s="7">
        <f t="shared" si="68"/>
        <v>41309.25</v>
      </c>
      <c r="N731">
        <v>1360130400</v>
      </c>
      <c r="O731" s="7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66"/>
        <v>412.6631944444444</v>
      </c>
      <c r="G732" s="6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 s="7">
        <f t="shared" si="68"/>
        <v>42147.208333333328</v>
      </c>
      <c r="N732">
        <v>1432875600</v>
      </c>
      <c r="O732" s="7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66"/>
        <v>90.25</v>
      </c>
      <c r="G733" s="6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>
        <v>1500786000</v>
      </c>
      <c r="M733" s="7">
        <f t="shared" si="68"/>
        <v>42939.208333333328</v>
      </c>
      <c r="N733">
        <v>1500872400</v>
      </c>
      <c r="O733" s="7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66"/>
        <v>91.984615384615381</v>
      </c>
      <c r="G734" s="6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>
        <v>1490158800</v>
      </c>
      <c r="M734" s="7">
        <f t="shared" si="68"/>
        <v>42816.208333333328</v>
      </c>
      <c r="N734">
        <v>1492146000</v>
      </c>
      <c r="O734" s="7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66"/>
        <v>527.00632911392404</v>
      </c>
      <c r="G735" s="6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>
        <v>1406178000</v>
      </c>
      <c r="M735" s="7">
        <f t="shared" si="68"/>
        <v>41844.208333333336</v>
      </c>
      <c r="N735">
        <v>1407301200</v>
      </c>
      <c r="O735" s="7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66"/>
        <v>319.14285714285711</v>
      </c>
      <c r="G736" s="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>
        <v>1485583200</v>
      </c>
      <c r="M736" s="7">
        <f t="shared" si="68"/>
        <v>42763.25</v>
      </c>
      <c r="N736">
        <v>1486620000</v>
      </c>
      <c r="O736" s="7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66"/>
        <v>354.18867924528303</v>
      </c>
      <c r="G737" s="6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>
        <v>1459314000</v>
      </c>
      <c r="M737" s="7">
        <f t="shared" si="68"/>
        <v>42459.208333333328</v>
      </c>
      <c r="N737">
        <v>1459918800</v>
      </c>
      <c r="O737" s="7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66"/>
        <v>32.896103896103895</v>
      </c>
      <c r="G738" s="6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>
        <v>1424412000</v>
      </c>
      <c r="M738" s="7">
        <f t="shared" si="68"/>
        <v>42055.25</v>
      </c>
      <c r="N738">
        <v>1424757600</v>
      </c>
      <c r="O738" s="7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66"/>
        <v>135.8918918918919</v>
      </c>
      <c r="G739" s="6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>
        <v>1478844000</v>
      </c>
      <c r="M739" s="7">
        <f t="shared" si="68"/>
        <v>42685.25</v>
      </c>
      <c r="N739">
        <v>1479880800</v>
      </c>
      <c r="O739" s="7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66"/>
        <v>2.0843373493975905</v>
      </c>
      <c r="G740" s="6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 s="7">
        <f t="shared" si="68"/>
        <v>41959.25</v>
      </c>
      <c r="N740">
        <v>1418018400</v>
      </c>
      <c r="O740" s="7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66"/>
        <v>61</v>
      </c>
      <c r="G741" s="6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>
        <v>1340946000</v>
      </c>
      <c r="M741" s="7">
        <f t="shared" si="68"/>
        <v>41089.208333333336</v>
      </c>
      <c r="N741">
        <v>1341032400</v>
      </c>
      <c r="O741" s="7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66"/>
        <v>30.037735849056602</v>
      </c>
      <c r="G742" s="6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 s="7">
        <f t="shared" si="68"/>
        <v>42769.25</v>
      </c>
      <c r="N742">
        <v>1486360800</v>
      </c>
      <c r="O742" s="7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66"/>
        <v>1179.1666666666665</v>
      </c>
      <c r="G743" s="6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>
        <v>1274590800</v>
      </c>
      <c r="M743" s="7">
        <f t="shared" si="68"/>
        <v>40321.208333333336</v>
      </c>
      <c r="N743">
        <v>1274677200</v>
      </c>
      <c r="O743" s="7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66"/>
        <v>1126.0833333333335</v>
      </c>
      <c r="G744" s="6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>
        <v>1263880800</v>
      </c>
      <c r="M744" s="7">
        <f t="shared" si="68"/>
        <v>40197.25</v>
      </c>
      <c r="N744">
        <v>1267509600</v>
      </c>
      <c r="O744" s="7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66"/>
        <v>12.923076923076923</v>
      </c>
      <c r="G745" s="6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>
        <v>1445403600</v>
      </c>
      <c r="M745" s="7">
        <f t="shared" si="68"/>
        <v>42298.208333333328</v>
      </c>
      <c r="N745">
        <v>1445922000</v>
      </c>
      <c r="O745" s="7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66"/>
        <v>712</v>
      </c>
      <c r="G746" s="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>
        <v>1533877200</v>
      </c>
      <c r="M746" s="7">
        <f t="shared" si="68"/>
        <v>43322.208333333328</v>
      </c>
      <c r="N746">
        <v>1534050000</v>
      </c>
      <c r="O746" s="7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66"/>
        <v>30.304347826086957</v>
      </c>
      <c r="G747" s="6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 s="7">
        <f t="shared" si="68"/>
        <v>40328.208333333336</v>
      </c>
      <c r="N747">
        <v>1277528400</v>
      </c>
      <c r="O747" s="7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66"/>
        <v>212.50896057347671</v>
      </c>
      <c r="G748" s="6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 s="7">
        <f t="shared" si="68"/>
        <v>40825.208333333336</v>
      </c>
      <c r="N748">
        <v>1318568400</v>
      </c>
      <c r="O748" s="7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66"/>
        <v>228.85714285714286</v>
      </c>
      <c r="G749" s="6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 s="7">
        <f t="shared" si="68"/>
        <v>40423.208333333336</v>
      </c>
      <c r="N749">
        <v>1284354000</v>
      </c>
      <c r="O749" s="7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66"/>
        <v>34.959979476654695</v>
      </c>
      <c r="G750" s="6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>
        <v>1267423200</v>
      </c>
      <c r="M750" s="7">
        <f t="shared" si="68"/>
        <v>40238.25</v>
      </c>
      <c r="N750">
        <v>1269579600</v>
      </c>
      <c r="O750" s="7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66"/>
        <v>157.29069767441862</v>
      </c>
      <c r="G751" s="6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>
        <v>1412744400</v>
      </c>
      <c r="M751" s="7">
        <f t="shared" si="68"/>
        <v>41920.208333333336</v>
      </c>
      <c r="N751">
        <v>1413781200</v>
      </c>
      <c r="O751" s="7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66"/>
        <v>1</v>
      </c>
      <c r="G752" s="6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 s="7">
        <f t="shared" si="68"/>
        <v>40360.208333333336</v>
      </c>
      <c r="N752">
        <v>1280120400</v>
      </c>
      <c r="O752" s="7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66"/>
        <v>232.30555555555554</v>
      </c>
      <c r="G753" s="6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>
        <v>1458190800</v>
      </c>
      <c r="M753" s="7">
        <f t="shared" si="68"/>
        <v>42446.208333333328</v>
      </c>
      <c r="N753">
        <v>1459486800</v>
      </c>
      <c r="O753" s="7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66"/>
        <v>92.448275862068968</v>
      </c>
      <c r="G754" s="6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>
        <v>1280984400</v>
      </c>
      <c r="M754" s="7">
        <f t="shared" si="68"/>
        <v>40395.208333333336</v>
      </c>
      <c r="N754">
        <v>1282539600</v>
      </c>
      <c r="O754" s="7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66"/>
        <v>256.70212765957444</v>
      </c>
      <c r="G755" s="6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>
        <v>1274590800</v>
      </c>
      <c r="M755" s="7">
        <f t="shared" si="68"/>
        <v>40321.208333333336</v>
      </c>
      <c r="N755">
        <v>1275886800</v>
      </c>
      <c r="O755" s="7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66"/>
        <v>168.47017045454547</v>
      </c>
      <c r="G756" s="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>
        <v>1351400400</v>
      </c>
      <c r="M756" s="7">
        <f t="shared" si="68"/>
        <v>41210.208333333336</v>
      </c>
      <c r="N756">
        <v>1355983200</v>
      </c>
      <c r="O756" s="7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66"/>
        <v>166.57777777777778</v>
      </c>
      <c r="G757" s="6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>
        <v>1514354400</v>
      </c>
      <c r="M757" s="7">
        <f t="shared" si="68"/>
        <v>43096.25</v>
      </c>
      <c r="N757">
        <v>1515391200</v>
      </c>
      <c r="O757" s="7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66"/>
        <v>772.07692307692309</v>
      </c>
      <c r="G758" s="6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>
        <v>1421733600</v>
      </c>
      <c r="M758" s="7">
        <f t="shared" si="68"/>
        <v>42024.25</v>
      </c>
      <c r="N758">
        <v>1422252000</v>
      </c>
      <c r="O758" s="7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66"/>
        <v>406.85714285714283</v>
      </c>
      <c r="G759" s="6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>
        <v>1305176400</v>
      </c>
      <c r="M759" s="7">
        <f t="shared" si="68"/>
        <v>40675.208333333336</v>
      </c>
      <c r="N759">
        <v>1305522000</v>
      </c>
      <c r="O759" s="7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66"/>
        <v>564.20608108108115</v>
      </c>
      <c r="G760" s="6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 s="7">
        <f t="shared" si="68"/>
        <v>41936.208333333336</v>
      </c>
      <c r="N760">
        <v>1414904400</v>
      </c>
      <c r="O760" s="7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66"/>
        <v>68.426865671641792</v>
      </c>
      <c r="G761" s="6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>
        <v>1517810400</v>
      </c>
      <c r="M761" s="7">
        <f t="shared" si="68"/>
        <v>43136.25</v>
      </c>
      <c r="N761">
        <v>1520402400</v>
      </c>
      <c r="O761" s="7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66"/>
        <v>34.351966873706004</v>
      </c>
      <c r="G762" s="6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>
        <v>1564635600</v>
      </c>
      <c r="M762" s="7">
        <f t="shared" si="68"/>
        <v>43678.208333333328</v>
      </c>
      <c r="N762">
        <v>1567141200</v>
      </c>
      <c r="O762" s="7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66"/>
        <v>655.4545454545455</v>
      </c>
      <c r="G763" s="6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>
        <v>1500699600</v>
      </c>
      <c r="M763" s="7">
        <f t="shared" si="68"/>
        <v>42938.208333333328</v>
      </c>
      <c r="N763">
        <v>1501131600</v>
      </c>
      <c r="O763" s="7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66"/>
        <v>177.25714285714284</v>
      </c>
      <c r="G764" s="6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 s="7">
        <f t="shared" si="68"/>
        <v>41241.25</v>
      </c>
      <c r="N764">
        <v>1355032800</v>
      </c>
      <c r="O764" s="7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66"/>
        <v>113.17857142857144</v>
      </c>
      <c r="G765" s="6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>
        <v>1336453200</v>
      </c>
      <c r="M765" s="7">
        <f t="shared" si="68"/>
        <v>41037.208333333336</v>
      </c>
      <c r="N765">
        <v>1339477200</v>
      </c>
      <c r="O765" s="7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66"/>
        <v>728.18181818181824</v>
      </c>
      <c r="G766" s="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>
        <v>1305262800</v>
      </c>
      <c r="M766" s="7">
        <f t="shared" si="68"/>
        <v>40676.208333333336</v>
      </c>
      <c r="N766">
        <v>1305954000</v>
      </c>
      <c r="O766" s="7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66"/>
        <v>208.33333333333334</v>
      </c>
      <c r="G767" s="6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>
        <v>1492232400</v>
      </c>
      <c r="M767" s="7">
        <f t="shared" si="68"/>
        <v>42840.208333333328</v>
      </c>
      <c r="N767">
        <v>1494392400</v>
      </c>
      <c r="O767" s="7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66"/>
        <v>31.171232876712331</v>
      </c>
      <c r="G768" s="6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>
        <v>1537333200</v>
      </c>
      <c r="M768" s="7">
        <f t="shared" si="68"/>
        <v>43362.208333333328</v>
      </c>
      <c r="N768">
        <v>1537419600</v>
      </c>
      <c r="O768" s="7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66"/>
        <v>56.967078189300416</v>
      </c>
      <c r="G769" s="6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>
        <v>1444107600</v>
      </c>
      <c r="M769" s="7">
        <f t="shared" si="68"/>
        <v>42283.208333333328</v>
      </c>
      <c r="N769">
        <v>1447999200</v>
      </c>
      <c r="O769" s="7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ref="F770:F833" si="72">+E770/D770*100</f>
        <v>231</v>
      </c>
      <c r="G770" s="6" t="s">
        <v>20</v>
      </c>
      <c r="H770">
        <v>150</v>
      </c>
      <c r="I770" s="4">
        <f t="shared" ref="I770:I833" si="73">IFERROR(+E770/H770,0)</f>
        <v>73.92</v>
      </c>
      <c r="J770" t="s">
        <v>21</v>
      </c>
      <c r="K770" t="s">
        <v>22</v>
      </c>
      <c r="L770">
        <v>1386741600</v>
      </c>
      <c r="M770" s="7">
        <f t="shared" ref="M770:M833" si="74">+L770/(60*60*24) + DATE(1970,1,1)</f>
        <v>41619.25</v>
      </c>
      <c r="N770">
        <v>1388037600</v>
      </c>
      <c r="O770" s="7">
        <f t="shared" ref="O770:O833" si="75">+N770/(60*60*24) + DATE(1970,1,1)</f>
        <v>41634.25</v>
      </c>
      <c r="P770" t="b">
        <v>0</v>
      </c>
      <c r="Q770" t="b">
        <v>0</v>
      </c>
      <c r="R770" t="s">
        <v>33</v>
      </c>
      <c r="S770" t="str">
        <f t="shared" ref="S770:S833" si="76">_xlfn.TEXTBEFORE(R770,"/")</f>
        <v>theater</v>
      </c>
      <c r="T770" t="str">
        <f t="shared" ref="T770:T833" si="77">_xlfn.TEXTAFTER(R770,"/")</f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si="72"/>
        <v>86.867834394904463</v>
      </c>
      <c r="G771" s="6" t="s">
        <v>14</v>
      </c>
      <c r="H771">
        <v>3410</v>
      </c>
      <c r="I771" s="4">
        <f t="shared" si="73"/>
        <v>31.995894428152493</v>
      </c>
      <c r="J771" t="s">
        <v>21</v>
      </c>
      <c r="K771" t="s">
        <v>22</v>
      </c>
      <c r="L771">
        <v>1376542800</v>
      </c>
      <c r="M771" s="7">
        <f t="shared" si="74"/>
        <v>41501.208333333336</v>
      </c>
      <c r="N771">
        <v>1378789200</v>
      </c>
      <c r="O771" s="7">
        <f t="shared" si="75"/>
        <v>41527.208333333336</v>
      </c>
      <c r="P771" t="b">
        <v>0</v>
      </c>
      <c r="Q771" t="b">
        <v>0</v>
      </c>
      <c r="R771" t="s">
        <v>89</v>
      </c>
      <c r="S771" t="str">
        <f t="shared" si="76"/>
        <v>games</v>
      </c>
      <c r="T771" t="str">
        <f t="shared" si="77"/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72"/>
        <v>270.74418604651163</v>
      </c>
      <c r="G772" s="6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>
        <v>1397451600</v>
      </c>
      <c r="M772" s="7">
        <f t="shared" si="74"/>
        <v>41743.208333333336</v>
      </c>
      <c r="N772">
        <v>1398056400</v>
      </c>
      <c r="O772" s="7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72"/>
        <v>49.446428571428569</v>
      </c>
      <c r="G773" s="6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 s="7">
        <f t="shared" si="74"/>
        <v>43491.25</v>
      </c>
      <c r="N773">
        <v>1550815200</v>
      </c>
      <c r="O773" s="7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72"/>
        <v>113.3596256684492</v>
      </c>
      <c r="G774" s="6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>
        <v>1549692000</v>
      </c>
      <c r="M774" s="7">
        <f t="shared" si="74"/>
        <v>43505.25</v>
      </c>
      <c r="N774">
        <v>1550037600</v>
      </c>
      <c r="O774" s="7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72"/>
        <v>190.55555555555554</v>
      </c>
      <c r="G775" s="6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>
        <v>1492059600</v>
      </c>
      <c r="M775" s="7">
        <f t="shared" si="74"/>
        <v>42838.208333333328</v>
      </c>
      <c r="N775">
        <v>1492923600</v>
      </c>
      <c r="O775" s="7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72"/>
        <v>135.5</v>
      </c>
      <c r="G776" s="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>
        <v>1463979600</v>
      </c>
      <c r="M776" s="7">
        <f t="shared" si="74"/>
        <v>42513.208333333328</v>
      </c>
      <c r="N776">
        <v>1467522000</v>
      </c>
      <c r="O776" s="7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72"/>
        <v>10.297872340425531</v>
      </c>
      <c r="G777" s="6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 s="7">
        <f t="shared" si="74"/>
        <v>41949.25</v>
      </c>
      <c r="N777">
        <v>1416117600</v>
      </c>
      <c r="O777" s="7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72"/>
        <v>65.544223826714799</v>
      </c>
      <c r="G778" s="6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>
        <v>1562216400</v>
      </c>
      <c r="M778" s="7">
        <f t="shared" si="74"/>
        <v>43650.208333333328</v>
      </c>
      <c r="N778">
        <v>1563771600</v>
      </c>
      <c r="O778" s="7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72"/>
        <v>49.026652452025587</v>
      </c>
      <c r="G779" s="6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>
        <v>1316754000</v>
      </c>
      <c r="M779" s="7">
        <f t="shared" si="74"/>
        <v>40809.208333333336</v>
      </c>
      <c r="N779">
        <v>1319259600</v>
      </c>
      <c r="O779" s="7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72"/>
        <v>787.92307692307691</v>
      </c>
      <c r="G780" s="6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>
        <v>1313211600</v>
      </c>
      <c r="M780" s="7">
        <f t="shared" si="74"/>
        <v>40768.208333333336</v>
      </c>
      <c r="N780">
        <v>1313643600</v>
      </c>
      <c r="O780" s="7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72"/>
        <v>80.306347746090154</v>
      </c>
      <c r="G781" s="6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>
        <v>1439528400</v>
      </c>
      <c r="M781" s="7">
        <f t="shared" si="74"/>
        <v>42230.208333333328</v>
      </c>
      <c r="N781">
        <v>1440306000</v>
      </c>
      <c r="O781" s="7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72"/>
        <v>106.29411764705883</v>
      </c>
      <c r="G782" s="6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>
        <v>1469163600</v>
      </c>
      <c r="M782" s="7">
        <f t="shared" si="74"/>
        <v>42573.208333333328</v>
      </c>
      <c r="N782">
        <v>1470805200</v>
      </c>
      <c r="O782" s="7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72"/>
        <v>50.735632183908038</v>
      </c>
      <c r="G783" s="6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>
        <v>1288501200</v>
      </c>
      <c r="M783" s="7">
        <f t="shared" si="74"/>
        <v>40482.208333333336</v>
      </c>
      <c r="N783">
        <v>1292911200</v>
      </c>
      <c r="O783" s="7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72"/>
        <v>215.31372549019611</v>
      </c>
      <c r="G784" s="6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>
        <v>1298959200</v>
      </c>
      <c r="M784" s="7">
        <f t="shared" si="74"/>
        <v>40603.25</v>
      </c>
      <c r="N784">
        <v>1301374800</v>
      </c>
      <c r="O784" s="7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72"/>
        <v>141.22972972972974</v>
      </c>
      <c r="G785" s="6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>
        <v>1387260000</v>
      </c>
      <c r="M785" s="7">
        <f t="shared" si="74"/>
        <v>41625.25</v>
      </c>
      <c r="N785">
        <v>1387864800</v>
      </c>
      <c r="O785" s="7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72"/>
        <v>115.33745781777279</v>
      </c>
      <c r="G786" s="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>
        <v>1457244000</v>
      </c>
      <c r="M786" s="7">
        <f t="shared" si="74"/>
        <v>42435.25</v>
      </c>
      <c r="N786">
        <v>1458190800</v>
      </c>
      <c r="O786" s="7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72"/>
        <v>193.11940298507463</v>
      </c>
      <c r="G787" s="6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>
        <v>1556341200</v>
      </c>
      <c r="M787" s="7">
        <f t="shared" si="74"/>
        <v>43582.208333333328</v>
      </c>
      <c r="N787">
        <v>1559278800</v>
      </c>
      <c r="O787" s="7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72"/>
        <v>729.73333333333335</v>
      </c>
      <c r="G788" s="6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>
        <v>1522126800</v>
      </c>
      <c r="M788" s="7">
        <f t="shared" si="74"/>
        <v>43186.208333333328</v>
      </c>
      <c r="N788">
        <v>1522731600</v>
      </c>
      <c r="O788" s="7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72"/>
        <v>99.66339869281046</v>
      </c>
      <c r="G789" s="6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 s="7">
        <f t="shared" si="74"/>
        <v>40684.208333333336</v>
      </c>
      <c r="N789">
        <v>1306731600</v>
      </c>
      <c r="O789" s="7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72"/>
        <v>88.166666666666671</v>
      </c>
      <c r="G790" s="6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>
        <v>1350709200</v>
      </c>
      <c r="M790" s="7">
        <f t="shared" si="74"/>
        <v>41202.208333333336</v>
      </c>
      <c r="N790">
        <v>1352527200</v>
      </c>
      <c r="O790" s="7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72"/>
        <v>37.233333333333334</v>
      </c>
      <c r="G791" s="6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>
        <v>1401166800</v>
      </c>
      <c r="M791" s="7">
        <f t="shared" si="74"/>
        <v>41786.208333333336</v>
      </c>
      <c r="N791">
        <v>1404363600</v>
      </c>
      <c r="O791" s="7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72"/>
        <v>30.540075309306079</v>
      </c>
      <c r="G792" s="6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>
        <v>1266127200</v>
      </c>
      <c r="M792" s="7">
        <f t="shared" si="74"/>
        <v>40223.25</v>
      </c>
      <c r="N792">
        <v>1266645600</v>
      </c>
      <c r="O792" s="7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72"/>
        <v>25.714285714285712</v>
      </c>
      <c r="G793" s="6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 s="7">
        <f t="shared" si="74"/>
        <v>42715.25</v>
      </c>
      <c r="N793">
        <v>1482818400</v>
      </c>
      <c r="O793" s="7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72"/>
        <v>34</v>
      </c>
      <c r="G794" s="6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>
        <v>1372222800</v>
      </c>
      <c r="M794" s="7">
        <f t="shared" si="74"/>
        <v>41451.208333333336</v>
      </c>
      <c r="N794">
        <v>1374642000</v>
      </c>
      <c r="O794" s="7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72"/>
        <v>1185.909090909091</v>
      </c>
      <c r="G795" s="6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>
        <v>1372136400</v>
      </c>
      <c r="M795" s="7">
        <f t="shared" si="74"/>
        <v>41450.208333333336</v>
      </c>
      <c r="N795">
        <v>1372482000</v>
      </c>
      <c r="O795" s="7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72"/>
        <v>125.39393939393939</v>
      </c>
      <c r="G796" s="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>
        <v>1513922400</v>
      </c>
      <c r="M796" s="7">
        <f t="shared" si="74"/>
        <v>43091.25</v>
      </c>
      <c r="N796">
        <v>1514959200</v>
      </c>
      <c r="O796" s="7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72"/>
        <v>14.394366197183098</v>
      </c>
      <c r="G797" s="6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>
        <v>1477976400</v>
      </c>
      <c r="M797" s="7">
        <f t="shared" si="74"/>
        <v>42675.208333333328</v>
      </c>
      <c r="N797">
        <v>1478235600</v>
      </c>
      <c r="O797" s="7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72"/>
        <v>54.807692307692314</v>
      </c>
      <c r="G798" s="6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>
        <v>1407474000</v>
      </c>
      <c r="M798" s="7">
        <f t="shared" si="74"/>
        <v>41859.208333333336</v>
      </c>
      <c r="N798">
        <v>1408078800</v>
      </c>
      <c r="O798" s="7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72"/>
        <v>109.63157894736841</v>
      </c>
      <c r="G799" s="6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>
        <v>1546149600</v>
      </c>
      <c r="M799" s="7">
        <f t="shared" si="74"/>
        <v>43464.25</v>
      </c>
      <c r="N799">
        <v>1548136800</v>
      </c>
      <c r="O799" s="7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72"/>
        <v>188.47058823529412</v>
      </c>
      <c r="G800" s="6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>
        <v>1338440400</v>
      </c>
      <c r="M800" s="7">
        <f t="shared" si="74"/>
        <v>41060.208333333336</v>
      </c>
      <c r="N800">
        <v>1340859600</v>
      </c>
      <c r="O800" s="7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72"/>
        <v>87.008284023668637</v>
      </c>
      <c r="G801" s="6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>
        <v>1454133600</v>
      </c>
      <c r="M801" s="7">
        <f t="shared" si="74"/>
        <v>42399.25</v>
      </c>
      <c r="N801">
        <v>1454479200</v>
      </c>
      <c r="O801" s="7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72"/>
        <v>1</v>
      </c>
      <c r="G802" s="6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 s="7">
        <f t="shared" si="74"/>
        <v>42167.208333333328</v>
      </c>
      <c r="N802">
        <v>1434430800</v>
      </c>
      <c r="O802" s="7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72"/>
        <v>202.9130434782609</v>
      </c>
      <c r="G803" s="6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>
        <v>1577772000</v>
      </c>
      <c r="M803" s="7">
        <f t="shared" si="74"/>
        <v>43830.25</v>
      </c>
      <c r="N803">
        <v>1579672800</v>
      </c>
      <c r="O803" s="7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72"/>
        <v>197.03225806451613</v>
      </c>
      <c r="G804" s="6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>
        <v>1562216400</v>
      </c>
      <c r="M804" s="7">
        <f t="shared" si="74"/>
        <v>43650.208333333328</v>
      </c>
      <c r="N804">
        <v>1562389200</v>
      </c>
      <c r="O804" s="7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72"/>
        <v>107</v>
      </c>
      <c r="G805" s="6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>
        <v>1548568800</v>
      </c>
      <c r="M805" s="7">
        <f t="shared" si="74"/>
        <v>43492.25</v>
      </c>
      <c r="N805">
        <v>1551506400</v>
      </c>
      <c r="O805" s="7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72"/>
        <v>268.73076923076923</v>
      </c>
      <c r="G806" s="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>
        <v>1514872800</v>
      </c>
      <c r="M806" s="7">
        <f t="shared" si="74"/>
        <v>43102.25</v>
      </c>
      <c r="N806">
        <v>1516600800</v>
      </c>
      <c r="O806" s="7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72"/>
        <v>50.845360824742272</v>
      </c>
      <c r="G807" s="6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>
        <v>1416031200</v>
      </c>
      <c r="M807" s="7">
        <f t="shared" si="74"/>
        <v>41958.25</v>
      </c>
      <c r="N807">
        <v>1420437600</v>
      </c>
      <c r="O807" s="7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72"/>
        <v>1180.2857142857142</v>
      </c>
      <c r="G808" s="6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>
        <v>1330927200</v>
      </c>
      <c r="M808" s="7">
        <f t="shared" si="74"/>
        <v>40973.25</v>
      </c>
      <c r="N808">
        <v>1332997200</v>
      </c>
      <c r="O808" s="7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72"/>
        <v>264</v>
      </c>
      <c r="G809" s="6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>
        <v>1571115600</v>
      </c>
      <c r="M809" s="7">
        <f t="shared" si="74"/>
        <v>43753.208333333328</v>
      </c>
      <c r="N809">
        <v>1574920800</v>
      </c>
      <c r="O809" s="7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72"/>
        <v>30.44230769230769</v>
      </c>
      <c r="G810" s="6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>
        <v>1463461200</v>
      </c>
      <c r="M810" s="7">
        <f t="shared" si="74"/>
        <v>42507.208333333328</v>
      </c>
      <c r="N810">
        <v>1464930000</v>
      </c>
      <c r="O810" s="7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72"/>
        <v>62.880681818181813</v>
      </c>
      <c r="G811" s="6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 s="7">
        <f t="shared" si="74"/>
        <v>41135.208333333336</v>
      </c>
      <c r="N811">
        <v>1345006800</v>
      </c>
      <c r="O811" s="7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72"/>
        <v>193.125</v>
      </c>
      <c r="G812" s="6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>
        <v>1511848800</v>
      </c>
      <c r="M812" s="7">
        <f t="shared" si="74"/>
        <v>43067.25</v>
      </c>
      <c r="N812">
        <v>1512712800</v>
      </c>
      <c r="O812" s="7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72"/>
        <v>77.102702702702715</v>
      </c>
      <c r="G813" s="6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>
        <v>1452319200</v>
      </c>
      <c r="M813" s="7">
        <f t="shared" si="74"/>
        <v>42378.25</v>
      </c>
      <c r="N813">
        <v>1452492000</v>
      </c>
      <c r="O813" s="7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72"/>
        <v>225.52763819095478</v>
      </c>
      <c r="G814" s="6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 s="7">
        <f t="shared" si="74"/>
        <v>43206.208333333328</v>
      </c>
      <c r="N814">
        <v>1524286800</v>
      </c>
      <c r="O814" s="7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72"/>
        <v>239.40625</v>
      </c>
      <c r="G815" s="6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>
        <v>1346043600</v>
      </c>
      <c r="M815" s="7">
        <f t="shared" si="74"/>
        <v>41148.208333333336</v>
      </c>
      <c r="N815">
        <v>1346907600</v>
      </c>
      <c r="O815" s="7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72"/>
        <v>92.1875</v>
      </c>
      <c r="G816" s="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>
        <v>1464325200</v>
      </c>
      <c r="M816" s="7">
        <f t="shared" si="74"/>
        <v>42517.208333333328</v>
      </c>
      <c r="N816">
        <v>1464498000</v>
      </c>
      <c r="O816" s="7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72"/>
        <v>130.23333333333335</v>
      </c>
      <c r="G817" s="6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 s="7">
        <f t="shared" si="74"/>
        <v>43068.25</v>
      </c>
      <c r="N817">
        <v>1514181600</v>
      </c>
      <c r="O817" s="7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72"/>
        <v>615.21739130434787</v>
      </c>
      <c r="G818" s="6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>
        <v>1392012000</v>
      </c>
      <c r="M818" s="7">
        <f t="shared" si="74"/>
        <v>41680.25</v>
      </c>
      <c r="N818">
        <v>1392184800</v>
      </c>
      <c r="O818" s="7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72"/>
        <v>368.79532163742692</v>
      </c>
      <c r="G819" s="6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>
        <v>1556946000</v>
      </c>
      <c r="M819" s="7">
        <f t="shared" si="74"/>
        <v>43589.208333333328</v>
      </c>
      <c r="N819">
        <v>1559365200</v>
      </c>
      <c r="O819" s="7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72"/>
        <v>1094.8571428571429</v>
      </c>
      <c r="G820" s="6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>
        <v>1548050400</v>
      </c>
      <c r="M820" s="7">
        <f t="shared" si="74"/>
        <v>43486.25</v>
      </c>
      <c r="N820">
        <v>1549173600</v>
      </c>
      <c r="O820" s="7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72"/>
        <v>50.662921348314605</v>
      </c>
      <c r="G821" s="6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>
        <v>1353736800</v>
      </c>
      <c r="M821" s="7">
        <f t="shared" si="74"/>
        <v>41237.25</v>
      </c>
      <c r="N821">
        <v>1355032800</v>
      </c>
      <c r="O821" s="7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72"/>
        <v>800.6</v>
      </c>
      <c r="G822" s="6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>
        <v>1532840400</v>
      </c>
      <c r="M822" s="7">
        <f t="shared" si="74"/>
        <v>43310.208333333328</v>
      </c>
      <c r="N822">
        <v>1533963600</v>
      </c>
      <c r="O822" s="7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72"/>
        <v>291.28571428571428</v>
      </c>
      <c r="G823" s="6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>
        <v>1488261600</v>
      </c>
      <c r="M823" s="7">
        <f t="shared" si="74"/>
        <v>42794.25</v>
      </c>
      <c r="N823">
        <v>1489381200</v>
      </c>
      <c r="O823" s="7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72"/>
        <v>349.9666666666667</v>
      </c>
      <c r="G824" s="6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>
        <v>1393567200</v>
      </c>
      <c r="M824" s="7">
        <f t="shared" si="74"/>
        <v>41698.25</v>
      </c>
      <c r="N824">
        <v>1395032400</v>
      </c>
      <c r="O824" s="7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72"/>
        <v>357.07317073170731</v>
      </c>
      <c r="G825" s="6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>
        <v>1410325200</v>
      </c>
      <c r="M825" s="7">
        <f t="shared" si="74"/>
        <v>41892.208333333336</v>
      </c>
      <c r="N825">
        <v>1412485200</v>
      </c>
      <c r="O825" s="7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72"/>
        <v>126.48941176470588</v>
      </c>
      <c r="G826" s="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>
        <v>1276923600</v>
      </c>
      <c r="M826" s="7">
        <f t="shared" si="74"/>
        <v>40348.208333333336</v>
      </c>
      <c r="N826">
        <v>1279688400</v>
      </c>
      <c r="O826" s="7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72"/>
        <v>387.5</v>
      </c>
      <c r="G827" s="6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>
        <v>1500958800</v>
      </c>
      <c r="M827" s="7">
        <f t="shared" si="74"/>
        <v>42941.208333333328</v>
      </c>
      <c r="N827">
        <v>1501995600</v>
      </c>
      <c r="O827" s="7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72"/>
        <v>457.03571428571428</v>
      </c>
      <c r="G828" s="6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>
        <v>1292220000</v>
      </c>
      <c r="M828" s="7">
        <f t="shared" si="74"/>
        <v>40525.25</v>
      </c>
      <c r="N828">
        <v>1294639200</v>
      </c>
      <c r="O828" s="7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72"/>
        <v>266.69565217391306</v>
      </c>
      <c r="G829" s="6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>
        <v>1304398800</v>
      </c>
      <c r="M829" s="7">
        <f t="shared" si="74"/>
        <v>40666.208333333336</v>
      </c>
      <c r="N829">
        <v>1305435600</v>
      </c>
      <c r="O829" s="7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72"/>
        <v>69</v>
      </c>
      <c r="G830" s="6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>
        <v>1535432400</v>
      </c>
      <c r="M830" s="7">
        <f t="shared" si="74"/>
        <v>43340.208333333328</v>
      </c>
      <c r="N830">
        <v>1537592400</v>
      </c>
      <c r="O830" s="7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72"/>
        <v>51.34375</v>
      </c>
      <c r="G831" s="6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>
        <v>1433826000</v>
      </c>
      <c r="M831" s="7">
        <f t="shared" si="74"/>
        <v>42164.208333333328</v>
      </c>
      <c r="N831">
        <v>1435122000</v>
      </c>
      <c r="O831" s="7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72"/>
        <v>1.1710526315789473</v>
      </c>
      <c r="G832" s="6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>
        <v>1514959200</v>
      </c>
      <c r="M832" s="7">
        <f t="shared" si="74"/>
        <v>43103.25</v>
      </c>
      <c r="N832">
        <v>1520056800</v>
      </c>
      <c r="O832" s="7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72"/>
        <v>108.97734294541709</v>
      </c>
      <c r="G833" s="6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>
        <v>1332738000</v>
      </c>
      <c r="M833" s="7">
        <f t="shared" si="74"/>
        <v>40994.208333333336</v>
      </c>
      <c r="N833">
        <v>1335675600</v>
      </c>
      <c r="O833" s="7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ref="F834:F897" si="78">+E834/D834*100</f>
        <v>315.17592592592592</v>
      </c>
      <c r="G834" s="6" t="s">
        <v>20</v>
      </c>
      <c r="H834">
        <v>1297</v>
      </c>
      <c r="I834" s="4">
        <f t="shared" ref="I834:I897" si="79">IFERROR(+E834/H834,0)</f>
        <v>104.97764070932922</v>
      </c>
      <c r="J834" t="s">
        <v>36</v>
      </c>
      <c r="K834" t="s">
        <v>37</v>
      </c>
      <c r="L834">
        <v>1445490000</v>
      </c>
      <c r="M834" s="7">
        <f t="shared" ref="M834:M897" si="80">+L834/(60*60*24) + DATE(1970,1,1)</f>
        <v>42299.208333333328</v>
      </c>
      <c r="N834">
        <v>1448431200</v>
      </c>
      <c r="O834" s="7">
        <f t="shared" ref="O834:O897" si="81">+N834/(60*60*24) + DATE(1970,1,1)</f>
        <v>42333.25</v>
      </c>
      <c r="P834" t="b">
        <v>1</v>
      </c>
      <c r="Q834" t="b">
        <v>0</v>
      </c>
      <c r="R834" t="s">
        <v>206</v>
      </c>
      <c r="S834" t="str">
        <f t="shared" ref="S834:S897" si="82">_xlfn.TEXTBEFORE(R834,"/")</f>
        <v>publishing</v>
      </c>
      <c r="T834" t="str">
        <f t="shared" ref="T834:T897" si="83">_xlfn.TEXTAFTER(R834,"/")</f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si="78"/>
        <v>157.69117647058823</v>
      </c>
      <c r="G835" s="6" t="s">
        <v>20</v>
      </c>
      <c r="H835">
        <v>165</v>
      </c>
      <c r="I835" s="4">
        <f t="shared" si="79"/>
        <v>64.987878787878785</v>
      </c>
      <c r="J835" t="s">
        <v>36</v>
      </c>
      <c r="K835" t="s">
        <v>37</v>
      </c>
      <c r="L835">
        <v>1297663200</v>
      </c>
      <c r="M835" s="7">
        <f t="shared" si="80"/>
        <v>40588.25</v>
      </c>
      <c r="N835">
        <v>1298613600</v>
      </c>
      <c r="O835" s="7">
        <f t="shared" si="81"/>
        <v>40599.25</v>
      </c>
      <c r="P835" t="b">
        <v>0</v>
      </c>
      <c r="Q835" t="b">
        <v>0</v>
      </c>
      <c r="R835" t="s">
        <v>206</v>
      </c>
      <c r="S835" t="str">
        <f t="shared" si="82"/>
        <v>publishing</v>
      </c>
      <c r="T835" t="str">
        <f t="shared" si="83"/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78"/>
        <v>153.8082191780822</v>
      </c>
      <c r="G836" s="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>
        <v>1371963600</v>
      </c>
      <c r="M836" s="7">
        <f t="shared" si="80"/>
        <v>41448.208333333336</v>
      </c>
      <c r="N836">
        <v>1372482000</v>
      </c>
      <c r="O836" s="7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78"/>
        <v>89.738979118329468</v>
      </c>
      <c r="G837" s="6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>
        <v>1425103200</v>
      </c>
      <c r="M837" s="7">
        <f t="shared" si="80"/>
        <v>42063.25</v>
      </c>
      <c r="N837">
        <v>1425621600</v>
      </c>
      <c r="O837" s="7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78"/>
        <v>75.135802469135797</v>
      </c>
      <c r="G838" s="6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>
        <v>1265349600</v>
      </c>
      <c r="M838" s="7">
        <f t="shared" si="80"/>
        <v>40214.25</v>
      </c>
      <c r="N838">
        <v>1266300000</v>
      </c>
      <c r="O838" s="7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78"/>
        <v>852.88135593220341</v>
      </c>
      <c r="G839" s="6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>
        <v>1301202000</v>
      </c>
      <c r="M839" s="7">
        <f t="shared" si="80"/>
        <v>40629.208333333336</v>
      </c>
      <c r="N839">
        <v>1305867600</v>
      </c>
      <c r="O839" s="7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78"/>
        <v>138.90625</v>
      </c>
      <c r="G840" s="6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>
        <v>1538024400</v>
      </c>
      <c r="M840" s="7">
        <f t="shared" si="80"/>
        <v>43370.208333333328</v>
      </c>
      <c r="N840">
        <v>1538802000</v>
      </c>
      <c r="O840" s="7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78"/>
        <v>190.18181818181819</v>
      </c>
      <c r="G841" s="6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>
        <v>1395032400</v>
      </c>
      <c r="M841" s="7">
        <f t="shared" si="80"/>
        <v>41715.208333333336</v>
      </c>
      <c r="N841">
        <v>1398920400</v>
      </c>
      <c r="O841" s="7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78"/>
        <v>100.24333619948409</v>
      </c>
      <c r="G842" s="6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>
        <v>1405486800</v>
      </c>
      <c r="M842" s="7">
        <f t="shared" si="80"/>
        <v>41836.208333333336</v>
      </c>
      <c r="N842">
        <v>1405659600</v>
      </c>
      <c r="O842" s="7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78"/>
        <v>142.75824175824175</v>
      </c>
      <c r="G843" s="6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>
        <v>1455861600</v>
      </c>
      <c r="M843" s="7">
        <f t="shared" si="80"/>
        <v>42419.25</v>
      </c>
      <c r="N843">
        <v>1457244000</v>
      </c>
      <c r="O843" s="7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78"/>
        <v>563.13333333333333</v>
      </c>
      <c r="G844" s="6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>
        <v>1529038800</v>
      </c>
      <c r="M844" s="7">
        <f t="shared" si="80"/>
        <v>43266.208333333328</v>
      </c>
      <c r="N844">
        <v>1529298000</v>
      </c>
      <c r="O844" s="7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78"/>
        <v>30.715909090909086</v>
      </c>
      <c r="G845" s="6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>
        <v>1535259600</v>
      </c>
      <c r="M845" s="7">
        <f t="shared" si="80"/>
        <v>43338.208333333328</v>
      </c>
      <c r="N845">
        <v>1535778000</v>
      </c>
      <c r="O845" s="7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78"/>
        <v>99.39772727272728</v>
      </c>
      <c r="G846" s="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>
        <v>1327212000</v>
      </c>
      <c r="M846" s="7">
        <f t="shared" si="80"/>
        <v>40930.25</v>
      </c>
      <c r="N846">
        <v>1327471200</v>
      </c>
      <c r="O846" s="7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78"/>
        <v>197.54935622317598</v>
      </c>
      <c r="G847" s="6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>
        <v>1526360400</v>
      </c>
      <c r="M847" s="7">
        <f t="shared" si="80"/>
        <v>43235.208333333328</v>
      </c>
      <c r="N847">
        <v>1529557200</v>
      </c>
      <c r="O847" s="7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78"/>
        <v>508.5</v>
      </c>
      <c r="G848" s="6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>
        <v>1532149200</v>
      </c>
      <c r="M848" s="7">
        <f t="shared" si="80"/>
        <v>43302.208333333328</v>
      </c>
      <c r="N848">
        <v>1535259600</v>
      </c>
      <c r="O848" s="7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78"/>
        <v>237.74468085106383</v>
      </c>
      <c r="G849" s="6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>
        <v>1515304800</v>
      </c>
      <c r="M849" s="7">
        <f t="shared" si="80"/>
        <v>43107.25</v>
      </c>
      <c r="N849">
        <v>1515564000</v>
      </c>
      <c r="O849" s="7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78"/>
        <v>338.46875</v>
      </c>
      <c r="G850" s="6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>
        <v>1276318800</v>
      </c>
      <c r="M850" s="7">
        <f t="shared" si="80"/>
        <v>40341.208333333336</v>
      </c>
      <c r="N850">
        <v>1277096400</v>
      </c>
      <c r="O850" s="7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78"/>
        <v>133.08955223880596</v>
      </c>
      <c r="G851" s="6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>
        <v>1328767200</v>
      </c>
      <c r="M851" s="7">
        <f t="shared" si="80"/>
        <v>40948.25</v>
      </c>
      <c r="N851">
        <v>1329026400</v>
      </c>
      <c r="O851" s="7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78"/>
        <v>1</v>
      </c>
      <c r="G852" s="6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 s="7">
        <f t="shared" si="80"/>
        <v>40866.25</v>
      </c>
      <c r="N852">
        <v>1322978400</v>
      </c>
      <c r="O852" s="7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78"/>
        <v>207.79999999999998</v>
      </c>
      <c r="G853" s="6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>
        <v>1335934800</v>
      </c>
      <c r="M853" s="7">
        <f t="shared" si="80"/>
        <v>41031.208333333336</v>
      </c>
      <c r="N853">
        <v>1338786000</v>
      </c>
      <c r="O853" s="7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78"/>
        <v>51.122448979591837</v>
      </c>
      <c r="G854" s="6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>
        <v>1310792400</v>
      </c>
      <c r="M854" s="7">
        <f t="shared" si="80"/>
        <v>40740.208333333336</v>
      </c>
      <c r="N854">
        <v>1311656400</v>
      </c>
      <c r="O854" s="7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78"/>
        <v>652.05847953216369</v>
      </c>
      <c r="G855" s="6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 s="7">
        <f t="shared" si="80"/>
        <v>40714.208333333336</v>
      </c>
      <c r="N855">
        <v>1308978000</v>
      </c>
      <c r="O855" s="7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78"/>
        <v>113.63099415204678</v>
      </c>
      <c r="G856" s="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 s="7">
        <f t="shared" si="80"/>
        <v>43787.25</v>
      </c>
      <c r="N856">
        <v>1576389600</v>
      </c>
      <c r="O856" s="7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78"/>
        <v>102.37606837606839</v>
      </c>
      <c r="G857" s="6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 s="7">
        <f t="shared" si="80"/>
        <v>40712.208333333336</v>
      </c>
      <c r="N857">
        <v>1311051600</v>
      </c>
      <c r="O857" s="7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78"/>
        <v>356.58333333333331</v>
      </c>
      <c r="G858" s="6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>
        <v>1335243600</v>
      </c>
      <c r="M858" s="7">
        <f t="shared" si="80"/>
        <v>41023.208333333336</v>
      </c>
      <c r="N858">
        <v>1336712400</v>
      </c>
      <c r="O858" s="7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78"/>
        <v>139.86792452830187</v>
      </c>
      <c r="G859" s="6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>
        <v>1328421600</v>
      </c>
      <c r="M859" s="7">
        <f t="shared" si="80"/>
        <v>40944.25</v>
      </c>
      <c r="N859">
        <v>1330408800</v>
      </c>
      <c r="O859" s="7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78"/>
        <v>69.45</v>
      </c>
      <c r="G860" s="6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>
        <v>1524286800</v>
      </c>
      <c r="M860" s="7">
        <f t="shared" si="80"/>
        <v>43211.208333333328</v>
      </c>
      <c r="N860">
        <v>1524891600</v>
      </c>
      <c r="O860" s="7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78"/>
        <v>35.534246575342465</v>
      </c>
      <c r="G861" s="6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>
        <v>1362117600</v>
      </c>
      <c r="M861" s="7">
        <f t="shared" si="80"/>
        <v>41334.25</v>
      </c>
      <c r="N861">
        <v>1363669200</v>
      </c>
      <c r="O861" s="7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78"/>
        <v>251.65</v>
      </c>
      <c r="G862" s="6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>
        <v>1550556000</v>
      </c>
      <c r="M862" s="7">
        <f t="shared" si="80"/>
        <v>43515.25</v>
      </c>
      <c r="N862">
        <v>1551420000</v>
      </c>
      <c r="O862" s="7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78"/>
        <v>105.87500000000001</v>
      </c>
      <c r="G863" s="6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>
        <v>1269147600</v>
      </c>
      <c r="M863" s="7">
        <f t="shared" si="80"/>
        <v>40258.208333333336</v>
      </c>
      <c r="N863">
        <v>1269838800</v>
      </c>
      <c r="O863" s="7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78"/>
        <v>187.42857142857144</v>
      </c>
      <c r="G864" s="6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>
        <v>1312174800</v>
      </c>
      <c r="M864" s="7">
        <f t="shared" si="80"/>
        <v>40756.208333333336</v>
      </c>
      <c r="N864">
        <v>1312520400</v>
      </c>
      <c r="O864" s="7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78"/>
        <v>386.78571428571428</v>
      </c>
      <c r="G865" s="6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>
        <v>1434517200</v>
      </c>
      <c r="M865" s="7">
        <f t="shared" si="80"/>
        <v>42172.208333333328</v>
      </c>
      <c r="N865">
        <v>1436504400</v>
      </c>
      <c r="O865" s="7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78"/>
        <v>347.07142857142856</v>
      </c>
      <c r="G866" s="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 s="7">
        <f t="shared" si="80"/>
        <v>42601.208333333328</v>
      </c>
      <c r="N866">
        <v>1472014800</v>
      </c>
      <c r="O866" s="7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78"/>
        <v>185.82098765432099</v>
      </c>
      <c r="G867" s="6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>
        <v>1410757200</v>
      </c>
      <c r="M867" s="7">
        <f t="shared" si="80"/>
        <v>41897.208333333336</v>
      </c>
      <c r="N867">
        <v>1411534800</v>
      </c>
      <c r="O867" s="7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78"/>
        <v>43.241247264770237</v>
      </c>
      <c r="G868" s="6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>
        <v>1304830800</v>
      </c>
      <c r="M868" s="7">
        <f t="shared" si="80"/>
        <v>40671.208333333336</v>
      </c>
      <c r="N868">
        <v>1304917200</v>
      </c>
      <c r="O868" s="7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78"/>
        <v>162.4375</v>
      </c>
      <c r="G869" s="6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 s="7">
        <f t="shared" si="80"/>
        <v>43382.208333333328</v>
      </c>
      <c r="N869">
        <v>1539579600</v>
      </c>
      <c r="O869" s="7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78"/>
        <v>184.84285714285716</v>
      </c>
      <c r="G870" s="6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>
        <v>1381554000</v>
      </c>
      <c r="M870" s="7">
        <f t="shared" si="80"/>
        <v>41559.208333333336</v>
      </c>
      <c r="N870">
        <v>1382504400</v>
      </c>
      <c r="O870" s="7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78"/>
        <v>23.703520691785052</v>
      </c>
      <c r="G871" s="6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>
        <v>1277096400</v>
      </c>
      <c r="M871" s="7">
        <f t="shared" si="80"/>
        <v>40350.208333333336</v>
      </c>
      <c r="N871">
        <v>1278306000</v>
      </c>
      <c r="O871" s="7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78"/>
        <v>89.870129870129873</v>
      </c>
      <c r="G872" s="6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>
        <v>1440392400</v>
      </c>
      <c r="M872" s="7">
        <f t="shared" si="80"/>
        <v>42240.208333333328</v>
      </c>
      <c r="N872">
        <v>1442552400</v>
      </c>
      <c r="O872" s="7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78"/>
        <v>272.6041958041958</v>
      </c>
      <c r="G873" s="6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>
        <v>1509512400</v>
      </c>
      <c r="M873" s="7">
        <f t="shared" si="80"/>
        <v>43040.208333333328</v>
      </c>
      <c r="N873">
        <v>1511071200</v>
      </c>
      <c r="O873" s="7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78"/>
        <v>170.04255319148936</v>
      </c>
      <c r="G874" s="6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>
        <v>1535950800</v>
      </c>
      <c r="M874" s="7">
        <f t="shared" si="80"/>
        <v>43346.208333333328</v>
      </c>
      <c r="N874">
        <v>1536382800</v>
      </c>
      <c r="O874" s="7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78"/>
        <v>188.28503562945369</v>
      </c>
      <c r="G875" s="6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>
        <v>1389160800</v>
      </c>
      <c r="M875" s="7">
        <f t="shared" si="80"/>
        <v>41647.25</v>
      </c>
      <c r="N875">
        <v>1389592800</v>
      </c>
      <c r="O875" s="7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78"/>
        <v>346.93532338308455</v>
      </c>
      <c r="G876" s="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>
        <v>1271998800</v>
      </c>
      <c r="M876" s="7">
        <f t="shared" si="80"/>
        <v>40291.208333333336</v>
      </c>
      <c r="N876">
        <v>1275282000</v>
      </c>
      <c r="O876" s="7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78"/>
        <v>69.177215189873422</v>
      </c>
      <c r="G877" s="6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>
        <v>1294898400</v>
      </c>
      <c r="M877" s="7">
        <f t="shared" si="80"/>
        <v>40556.25</v>
      </c>
      <c r="N877">
        <v>1294984800</v>
      </c>
      <c r="O877" s="7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78"/>
        <v>25.433734939759034</v>
      </c>
      <c r="G878" s="6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 s="7">
        <f t="shared" si="80"/>
        <v>43624.208333333328</v>
      </c>
      <c r="N878">
        <v>1562043600</v>
      </c>
      <c r="O878" s="7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78"/>
        <v>77.400977995110026</v>
      </c>
      <c r="G879" s="6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>
        <v>1469509200</v>
      </c>
      <c r="M879" s="7">
        <f t="shared" si="80"/>
        <v>42577.208333333328</v>
      </c>
      <c r="N879">
        <v>1469595600</v>
      </c>
      <c r="O879" s="7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78"/>
        <v>37.481481481481481</v>
      </c>
      <c r="G880" s="6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>
        <v>1579068000</v>
      </c>
      <c r="M880" s="7">
        <f t="shared" si="80"/>
        <v>43845.25</v>
      </c>
      <c r="N880">
        <v>1581141600</v>
      </c>
      <c r="O880" s="7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78"/>
        <v>543.79999999999995</v>
      </c>
      <c r="G881" s="6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>
        <v>1487743200</v>
      </c>
      <c r="M881" s="7">
        <f t="shared" si="80"/>
        <v>42788.25</v>
      </c>
      <c r="N881">
        <v>1488520800</v>
      </c>
      <c r="O881" s="7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78"/>
        <v>228.52189349112427</v>
      </c>
      <c r="G882" s="6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>
        <v>1563685200</v>
      </c>
      <c r="M882" s="7">
        <f t="shared" si="80"/>
        <v>43667.208333333328</v>
      </c>
      <c r="N882">
        <v>1563858000</v>
      </c>
      <c r="O882" s="7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78"/>
        <v>38.948339483394832</v>
      </c>
      <c r="G883" s="6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>
        <v>1436418000</v>
      </c>
      <c r="M883" s="7">
        <f t="shared" si="80"/>
        <v>42194.208333333328</v>
      </c>
      <c r="N883">
        <v>1438923600</v>
      </c>
      <c r="O883" s="7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78"/>
        <v>370</v>
      </c>
      <c r="G884" s="6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 s="7">
        <f t="shared" si="80"/>
        <v>42025.25</v>
      </c>
      <c r="N884">
        <v>1422165600</v>
      </c>
      <c r="O884" s="7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78"/>
        <v>237.91176470588232</v>
      </c>
      <c r="G885" s="6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>
        <v>1274763600</v>
      </c>
      <c r="M885" s="7">
        <f t="shared" si="80"/>
        <v>40323.208333333336</v>
      </c>
      <c r="N885">
        <v>1277874000</v>
      </c>
      <c r="O885" s="7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78"/>
        <v>64.036299765807954</v>
      </c>
      <c r="G886" s="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>
        <v>1399179600</v>
      </c>
      <c r="M886" s="7">
        <f t="shared" si="80"/>
        <v>41763.208333333336</v>
      </c>
      <c r="N886">
        <v>1399352400</v>
      </c>
      <c r="O886" s="7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78"/>
        <v>118.27777777777777</v>
      </c>
      <c r="G887" s="6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>
        <v>1275800400</v>
      </c>
      <c r="M887" s="7">
        <f t="shared" si="80"/>
        <v>40335.208333333336</v>
      </c>
      <c r="N887">
        <v>1279083600</v>
      </c>
      <c r="O887" s="7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78"/>
        <v>84.824037184594957</v>
      </c>
      <c r="G888" s="6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>
        <v>1282798800</v>
      </c>
      <c r="M888" s="7">
        <f t="shared" si="80"/>
        <v>40416.208333333336</v>
      </c>
      <c r="N888">
        <v>1284354000</v>
      </c>
      <c r="O888" s="7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78"/>
        <v>29.346153846153843</v>
      </c>
      <c r="G889" s="6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>
        <v>1437109200</v>
      </c>
      <c r="M889" s="7">
        <f t="shared" si="80"/>
        <v>42202.208333333328</v>
      </c>
      <c r="N889">
        <v>1441170000</v>
      </c>
      <c r="O889" s="7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78"/>
        <v>209.89655172413794</v>
      </c>
      <c r="G890" s="6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>
        <v>1491886800</v>
      </c>
      <c r="M890" s="7">
        <f t="shared" si="80"/>
        <v>42836.208333333328</v>
      </c>
      <c r="N890">
        <v>1493528400</v>
      </c>
      <c r="O890" s="7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78"/>
        <v>169.78571428571431</v>
      </c>
      <c r="G891" s="6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>
        <v>1394600400</v>
      </c>
      <c r="M891" s="7">
        <f t="shared" si="80"/>
        <v>41710.208333333336</v>
      </c>
      <c r="N891">
        <v>1395205200</v>
      </c>
      <c r="O891" s="7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78"/>
        <v>115.95907738095239</v>
      </c>
      <c r="G892" s="6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>
        <v>1561352400</v>
      </c>
      <c r="M892" s="7">
        <f t="shared" si="80"/>
        <v>43640.208333333328</v>
      </c>
      <c r="N892">
        <v>1561438800</v>
      </c>
      <c r="O892" s="7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78"/>
        <v>258.59999999999997</v>
      </c>
      <c r="G893" s="6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 s="7">
        <f t="shared" si="80"/>
        <v>40880.25</v>
      </c>
      <c r="N893">
        <v>1326693600</v>
      </c>
      <c r="O893" s="7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78"/>
        <v>230.58333333333331</v>
      </c>
      <c r="G894" s="6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>
        <v>1274418000</v>
      </c>
      <c r="M894" s="7">
        <f t="shared" si="80"/>
        <v>40319.208333333336</v>
      </c>
      <c r="N894">
        <v>1277960400</v>
      </c>
      <c r="O894" s="7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78"/>
        <v>128.21428571428572</v>
      </c>
      <c r="G895" s="6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>
        <v>1434344400</v>
      </c>
      <c r="M895" s="7">
        <f t="shared" si="80"/>
        <v>42170.208333333328</v>
      </c>
      <c r="N895">
        <v>1434690000</v>
      </c>
      <c r="O895" s="7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78"/>
        <v>188.70588235294116</v>
      </c>
      <c r="G896" s="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>
        <v>1373518800</v>
      </c>
      <c r="M896" s="7">
        <f t="shared" si="80"/>
        <v>41466.208333333336</v>
      </c>
      <c r="N896">
        <v>1376110800</v>
      </c>
      <c r="O896" s="7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78"/>
        <v>6.9511889862327907</v>
      </c>
      <c r="G897" s="6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>
        <v>1517637600</v>
      </c>
      <c r="M897" s="7">
        <f t="shared" si="80"/>
        <v>43134.25</v>
      </c>
      <c r="N897">
        <v>1518415200</v>
      </c>
      <c r="O897" s="7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ref="F898:F961" si="84">+E898/D898*100</f>
        <v>774.43434343434342</v>
      </c>
      <c r="G898" s="6" t="s">
        <v>20</v>
      </c>
      <c r="H898">
        <v>1460</v>
      </c>
      <c r="I898" s="4">
        <f t="shared" ref="I898:I961" si="85">IFERROR(+E898/H898,0)</f>
        <v>105.02602739726028</v>
      </c>
      <c r="J898" t="s">
        <v>26</v>
      </c>
      <c r="K898" t="s">
        <v>27</v>
      </c>
      <c r="L898">
        <v>1310619600</v>
      </c>
      <c r="M898" s="7">
        <f t="shared" ref="M898:M961" si="86">+L898/(60*60*24) + DATE(1970,1,1)</f>
        <v>40738.208333333336</v>
      </c>
      <c r="N898">
        <v>1310878800</v>
      </c>
      <c r="O898" s="7">
        <f t="shared" ref="O898:O961" si="87">+N898/(60*60*24) + DATE(1970,1,1)</f>
        <v>40741.208333333336</v>
      </c>
      <c r="P898" t="b">
        <v>0</v>
      </c>
      <c r="Q898" t="b">
        <v>1</v>
      </c>
      <c r="R898" t="s">
        <v>17</v>
      </c>
      <c r="S898" t="str">
        <f t="shared" ref="S898:S961" si="88">_xlfn.TEXTBEFORE(R898,"/")</f>
        <v>food</v>
      </c>
      <c r="T898" t="str">
        <f t="shared" ref="T898:T961" si="89">_xlfn.TEXTAFTER(R898,"/")</f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si="84"/>
        <v>27.693181818181817</v>
      </c>
      <c r="G899" s="6" t="s">
        <v>14</v>
      </c>
      <c r="H899">
        <v>27</v>
      </c>
      <c r="I899" s="4">
        <f t="shared" si="85"/>
        <v>90.259259259259252</v>
      </c>
      <c r="J899" t="s">
        <v>21</v>
      </c>
      <c r="K899" t="s">
        <v>22</v>
      </c>
      <c r="L899">
        <v>1556427600</v>
      </c>
      <c r="M899" s="7">
        <f t="shared" si="86"/>
        <v>43583.208333333328</v>
      </c>
      <c r="N899">
        <v>1556600400</v>
      </c>
      <c r="O899" s="7">
        <f t="shared" si="87"/>
        <v>43585.208333333328</v>
      </c>
      <c r="P899" t="b">
        <v>0</v>
      </c>
      <c r="Q899" t="b">
        <v>0</v>
      </c>
      <c r="R899" t="s">
        <v>33</v>
      </c>
      <c r="S899" t="str">
        <f t="shared" si="88"/>
        <v>theater</v>
      </c>
      <c r="T899" t="str">
        <f t="shared" si="89"/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84"/>
        <v>52.479620323841424</v>
      </c>
      <c r="G900" s="6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>
        <v>1576476000</v>
      </c>
      <c r="M900" s="7">
        <f t="shared" si="86"/>
        <v>43815.25</v>
      </c>
      <c r="N900">
        <v>1576994400</v>
      </c>
      <c r="O900" s="7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84"/>
        <v>407.09677419354841</v>
      </c>
      <c r="G901" s="6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>
        <v>1381122000</v>
      </c>
      <c r="M901" s="7">
        <f t="shared" si="86"/>
        <v>41554.208333333336</v>
      </c>
      <c r="N901">
        <v>1382677200</v>
      </c>
      <c r="O901" s="7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84"/>
        <v>2</v>
      </c>
      <c r="G902" s="6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 s="7">
        <f t="shared" si="86"/>
        <v>41901.208333333336</v>
      </c>
      <c r="N902">
        <v>1411189200</v>
      </c>
      <c r="O902" s="7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84"/>
        <v>156.17857142857144</v>
      </c>
      <c r="G903" s="6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>
        <v>1531803600</v>
      </c>
      <c r="M903" s="7">
        <f t="shared" si="86"/>
        <v>43298.208333333328</v>
      </c>
      <c r="N903">
        <v>1534654800</v>
      </c>
      <c r="O903" s="7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84"/>
        <v>252.42857142857144</v>
      </c>
      <c r="G904" s="6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>
        <v>1454133600</v>
      </c>
      <c r="M904" s="7">
        <f t="shared" si="86"/>
        <v>42399.25</v>
      </c>
      <c r="N904">
        <v>1457762400</v>
      </c>
      <c r="O904" s="7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84"/>
        <v>1.729268292682927</v>
      </c>
      <c r="G905" s="6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>
        <v>1336194000</v>
      </c>
      <c r="M905" s="7">
        <f t="shared" si="86"/>
        <v>41034.208333333336</v>
      </c>
      <c r="N905">
        <v>1337490000</v>
      </c>
      <c r="O905" s="7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84"/>
        <v>12.230769230769232</v>
      </c>
      <c r="G906" s="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>
        <v>1349326800</v>
      </c>
      <c r="M906" s="7">
        <f t="shared" si="86"/>
        <v>41186.208333333336</v>
      </c>
      <c r="N906">
        <v>1349672400</v>
      </c>
      <c r="O906" s="7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84"/>
        <v>163.98734177215189</v>
      </c>
      <c r="G907" s="6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>
        <v>1379566800</v>
      </c>
      <c r="M907" s="7">
        <f t="shared" si="86"/>
        <v>41536.208333333336</v>
      </c>
      <c r="N907">
        <v>1379826000</v>
      </c>
      <c r="O907" s="7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84"/>
        <v>162.98181818181817</v>
      </c>
      <c r="G908" s="6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>
        <v>1494651600</v>
      </c>
      <c r="M908" s="7">
        <f t="shared" si="86"/>
        <v>42868.208333333328</v>
      </c>
      <c r="N908">
        <v>1497762000</v>
      </c>
      <c r="O908" s="7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84"/>
        <v>20.252747252747252</v>
      </c>
      <c r="G909" s="6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>
        <v>1303880400</v>
      </c>
      <c r="M909" s="7">
        <f t="shared" si="86"/>
        <v>40660.208333333336</v>
      </c>
      <c r="N909">
        <v>1304485200</v>
      </c>
      <c r="O909" s="7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84"/>
        <v>319.24083769633506</v>
      </c>
      <c r="G910" s="6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>
        <v>1335934800</v>
      </c>
      <c r="M910" s="7">
        <f t="shared" si="86"/>
        <v>41031.208333333336</v>
      </c>
      <c r="N910">
        <v>1336885200</v>
      </c>
      <c r="O910" s="7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84"/>
        <v>478.94444444444446</v>
      </c>
      <c r="G911" s="6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 s="7">
        <f t="shared" si="86"/>
        <v>43255.208333333328</v>
      </c>
      <c r="N911">
        <v>1530421200</v>
      </c>
      <c r="O911" s="7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84"/>
        <v>19.556634304207122</v>
      </c>
      <c r="G912" s="6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>
        <v>1421906400</v>
      </c>
      <c r="M912" s="7">
        <f t="shared" si="86"/>
        <v>42026.25</v>
      </c>
      <c r="N912">
        <v>1421992800</v>
      </c>
      <c r="O912" s="7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84"/>
        <v>198.94827586206895</v>
      </c>
      <c r="G913" s="6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>
        <v>1568005200</v>
      </c>
      <c r="M913" s="7">
        <f t="shared" si="86"/>
        <v>43717.208333333328</v>
      </c>
      <c r="N913">
        <v>1568178000</v>
      </c>
      <c r="O913" s="7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84"/>
        <v>795</v>
      </c>
      <c r="G914" s="6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>
        <v>1346821200</v>
      </c>
      <c r="M914" s="7">
        <f t="shared" si="86"/>
        <v>41157.208333333336</v>
      </c>
      <c r="N914">
        <v>1347944400</v>
      </c>
      <c r="O914" s="7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84"/>
        <v>50.621082621082621</v>
      </c>
      <c r="G915" s="6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>
        <v>1557637200</v>
      </c>
      <c r="M915" s="7">
        <f t="shared" si="86"/>
        <v>43597.208333333328</v>
      </c>
      <c r="N915">
        <v>1558760400</v>
      </c>
      <c r="O915" s="7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84"/>
        <v>57.4375</v>
      </c>
      <c r="G916" s="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>
        <v>1375592400</v>
      </c>
      <c r="M916" s="7">
        <f t="shared" si="86"/>
        <v>41490.208333333336</v>
      </c>
      <c r="N916">
        <v>1376629200</v>
      </c>
      <c r="O916" s="7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84"/>
        <v>155.62827640984909</v>
      </c>
      <c r="G917" s="6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>
        <v>1503982800</v>
      </c>
      <c r="M917" s="7">
        <f t="shared" si="86"/>
        <v>42976.208333333328</v>
      </c>
      <c r="N917">
        <v>1504760400</v>
      </c>
      <c r="O917" s="7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84"/>
        <v>36.297297297297298</v>
      </c>
      <c r="G918" s="6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>
        <v>1418882400</v>
      </c>
      <c r="M918" s="7">
        <f t="shared" si="86"/>
        <v>41991.25</v>
      </c>
      <c r="N918">
        <v>1419660000</v>
      </c>
      <c r="O918" s="7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84"/>
        <v>58.25</v>
      </c>
      <c r="G919" s="6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>
        <v>1309237200</v>
      </c>
      <c r="M919" s="7">
        <f t="shared" si="86"/>
        <v>40722.208333333336</v>
      </c>
      <c r="N919">
        <v>1311310800</v>
      </c>
      <c r="O919" s="7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84"/>
        <v>237.39473684210526</v>
      </c>
      <c r="G920" s="6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>
        <v>1343365200</v>
      </c>
      <c r="M920" s="7">
        <f t="shared" si="86"/>
        <v>41117.208333333336</v>
      </c>
      <c r="N920">
        <v>1344315600</v>
      </c>
      <c r="O920" s="7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84"/>
        <v>58.75</v>
      </c>
      <c r="G921" s="6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>
        <v>1507957200</v>
      </c>
      <c r="M921" s="7">
        <f t="shared" si="86"/>
        <v>43022.208333333328</v>
      </c>
      <c r="N921">
        <v>1510725600</v>
      </c>
      <c r="O921" s="7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84"/>
        <v>182.56603773584905</v>
      </c>
      <c r="G922" s="6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>
        <v>1549519200</v>
      </c>
      <c r="M922" s="7">
        <f t="shared" si="86"/>
        <v>43503.25</v>
      </c>
      <c r="N922">
        <v>1551247200</v>
      </c>
      <c r="O922" s="7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84"/>
        <v>0.75436408977556113</v>
      </c>
      <c r="G923" s="6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>
        <v>1329026400</v>
      </c>
      <c r="M923" s="7">
        <f t="shared" si="86"/>
        <v>40951.25</v>
      </c>
      <c r="N923">
        <v>1330236000</v>
      </c>
      <c r="O923" s="7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84"/>
        <v>175.95330739299609</v>
      </c>
      <c r="G924" s="6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 s="7">
        <f t="shared" si="86"/>
        <v>43443.25</v>
      </c>
      <c r="N924">
        <v>1545112800</v>
      </c>
      <c r="O924" s="7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84"/>
        <v>237.88235294117646</v>
      </c>
      <c r="G925" s="6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 s="7">
        <f t="shared" si="86"/>
        <v>40373.208333333336</v>
      </c>
      <c r="N925">
        <v>1279170000</v>
      </c>
      <c r="O925" s="7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84"/>
        <v>488.05076142131981</v>
      </c>
      <c r="G926" s="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>
        <v>1572498000</v>
      </c>
      <c r="M926" s="7">
        <f t="shared" si="86"/>
        <v>43769.208333333328</v>
      </c>
      <c r="N926">
        <v>1573452000</v>
      </c>
      <c r="O926" s="7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84"/>
        <v>224.06666666666669</v>
      </c>
      <c r="G927" s="6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>
        <v>1506056400</v>
      </c>
      <c r="M927" s="7">
        <f t="shared" si="86"/>
        <v>43000.208333333328</v>
      </c>
      <c r="N927">
        <v>1507093200</v>
      </c>
      <c r="O927" s="7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84"/>
        <v>18.126436781609197</v>
      </c>
      <c r="G928" s="6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>
        <v>1463029200</v>
      </c>
      <c r="M928" s="7">
        <f t="shared" si="86"/>
        <v>42502.208333333328</v>
      </c>
      <c r="N928">
        <v>1463374800</v>
      </c>
      <c r="O928" s="7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84"/>
        <v>45.847222222222221</v>
      </c>
      <c r="G929" s="6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>
        <v>1342069200</v>
      </c>
      <c r="M929" s="7">
        <f t="shared" si="86"/>
        <v>41102.208333333336</v>
      </c>
      <c r="N929">
        <v>1344574800</v>
      </c>
      <c r="O929" s="7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84"/>
        <v>117.31541218637993</v>
      </c>
      <c r="G930" s="6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>
        <v>1388296800</v>
      </c>
      <c r="M930" s="7">
        <f t="shared" si="86"/>
        <v>41637.25</v>
      </c>
      <c r="N930">
        <v>1389074400</v>
      </c>
      <c r="O930" s="7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84"/>
        <v>217.30909090909088</v>
      </c>
      <c r="G931" s="6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>
        <v>1493787600</v>
      </c>
      <c r="M931" s="7">
        <f t="shared" si="86"/>
        <v>42858.208333333328</v>
      </c>
      <c r="N931">
        <v>1494997200</v>
      </c>
      <c r="O931" s="7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84"/>
        <v>112.28571428571428</v>
      </c>
      <c r="G932" s="6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>
        <v>1424844000</v>
      </c>
      <c r="M932" s="7">
        <f t="shared" si="86"/>
        <v>42060.25</v>
      </c>
      <c r="N932">
        <v>1425448800</v>
      </c>
      <c r="O932" s="7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84"/>
        <v>72.51898734177216</v>
      </c>
      <c r="G933" s="6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>
        <v>1403931600</v>
      </c>
      <c r="M933" s="7">
        <f t="shared" si="86"/>
        <v>41818.208333333336</v>
      </c>
      <c r="N933">
        <v>1404104400</v>
      </c>
      <c r="O933" s="7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84"/>
        <v>212.30434782608697</v>
      </c>
      <c r="G934" s="6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>
        <v>1394514000</v>
      </c>
      <c r="M934" s="7">
        <f t="shared" si="86"/>
        <v>41709.208333333336</v>
      </c>
      <c r="N934">
        <v>1394773200</v>
      </c>
      <c r="O934" s="7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84"/>
        <v>239.74657534246577</v>
      </c>
      <c r="G935" s="6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>
        <v>1365397200</v>
      </c>
      <c r="M935" s="7">
        <f t="shared" si="86"/>
        <v>41372.208333333336</v>
      </c>
      <c r="N935">
        <v>1366520400</v>
      </c>
      <c r="O935" s="7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84"/>
        <v>181.93548387096774</v>
      </c>
      <c r="G936" s="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>
        <v>1456120800</v>
      </c>
      <c r="M936" s="7">
        <f t="shared" si="86"/>
        <v>42422.25</v>
      </c>
      <c r="N936">
        <v>1456639200</v>
      </c>
      <c r="O936" s="7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84"/>
        <v>164.13114754098362</v>
      </c>
      <c r="G937" s="6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>
        <v>1437714000</v>
      </c>
      <c r="M937" s="7">
        <f t="shared" si="86"/>
        <v>42209.208333333328</v>
      </c>
      <c r="N937">
        <v>1438318800</v>
      </c>
      <c r="O937" s="7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84"/>
        <v>1.6375968992248062</v>
      </c>
      <c r="G938" s="6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>
        <v>1563771600</v>
      </c>
      <c r="M938" s="7">
        <f t="shared" si="86"/>
        <v>43668.208333333328</v>
      </c>
      <c r="N938">
        <v>1564030800</v>
      </c>
      <c r="O938" s="7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84"/>
        <v>49.64385964912281</v>
      </c>
      <c r="G939" s="6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>
        <v>1448517600</v>
      </c>
      <c r="M939" s="7">
        <f t="shared" si="86"/>
        <v>42334.25</v>
      </c>
      <c r="N939">
        <v>1449295200</v>
      </c>
      <c r="O939" s="7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84"/>
        <v>109.70652173913042</v>
      </c>
      <c r="G940" s="6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>
        <v>1528779600</v>
      </c>
      <c r="M940" s="7">
        <f t="shared" si="86"/>
        <v>43263.208333333328</v>
      </c>
      <c r="N940">
        <v>1531890000</v>
      </c>
      <c r="O940" s="7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84"/>
        <v>49.217948717948715</v>
      </c>
      <c r="G941" s="6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>
        <v>1304744400</v>
      </c>
      <c r="M941" s="7">
        <f t="shared" si="86"/>
        <v>40670.208333333336</v>
      </c>
      <c r="N941">
        <v>1306213200</v>
      </c>
      <c r="O941" s="7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84"/>
        <v>62.232323232323225</v>
      </c>
      <c r="G942" s="6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 s="7">
        <f t="shared" si="86"/>
        <v>41244.25</v>
      </c>
      <c r="N942">
        <v>1356242400</v>
      </c>
      <c r="O942" s="7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84"/>
        <v>13.05813953488372</v>
      </c>
      <c r="G943" s="6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>
        <v>1294552800</v>
      </c>
      <c r="M943" s="7">
        <f t="shared" si="86"/>
        <v>40552.25</v>
      </c>
      <c r="N943">
        <v>1297576800</v>
      </c>
      <c r="O943" s="7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84"/>
        <v>64.635416666666671</v>
      </c>
      <c r="G944" s="6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>
        <v>1295935200</v>
      </c>
      <c r="M944" s="7">
        <f t="shared" si="86"/>
        <v>40568.25</v>
      </c>
      <c r="N944">
        <v>1296194400</v>
      </c>
      <c r="O944" s="7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84"/>
        <v>159.58666666666667</v>
      </c>
      <c r="G945" s="6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>
        <v>1411534800</v>
      </c>
      <c r="M945" s="7">
        <f t="shared" si="86"/>
        <v>41906.208333333336</v>
      </c>
      <c r="N945">
        <v>1414558800</v>
      </c>
      <c r="O945" s="7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84"/>
        <v>81.42</v>
      </c>
      <c r="G946" s="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>
        <v>1486706400</v>
      </c>
      <c r="M946" s="7">
        <f t="shared" si="86"/>
        <v>42776.25</v>
      </c>
      <c r="N946">
        <v>1488348000</v>
      </c>
      <c r="O946" s="7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84"/>
        <v>32.444767441860463</v>
      </c>
      <c r="G947" s="6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>
        <v>1333602000</v>
      </c>
      <c r="M947" s="7">
        <f t="shared" si="86"/>
        <v>41004.208333333336</v>
      </c>
      <c r="N947">
        <v>1334898000</v>
      </c>
      <c r="O947" s="7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84"/>
        <v>9.9141184124918666</v>
      </c>
      <c r="G948" s="6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>
        <v>1308200400</v>
      </c>
      <c r="M948" s="7">
        <f t="shared" si="86"/>
        <v>40710.208333333336</v>
      </c>
      <c r="N948">
        <v>1308373200</v>
      </c>
      <c r="O948" s="7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84"/>
        <v>26.694444444444443</v>
      </c>
      <c r="G949" s="6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>
        <v>1411707600</v>
      </c>
      <c r="M949" s="7">
        <f t="shared" si="86"/>
        <v>41908.208333333336</v>
      </c>
      <c r="N949">
        <v>1412312400</v>
      </c>
      <c r="O949" s="7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84"/>
        <v>62.957446808510639</v>
      </c>
      <c r="G950" s="6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>
        <v>1418364000</v>
      </c>
      <c r="M950" s="7">
        <f t="shared" si="86"/>
        <v>41985.25</v>
      </c>
      <c r="N950">
        <v>1419228000</v>
      </c>
      <c r="O950" s="7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84"/>
        <v>161.35593220338984</v>
      </c>
      <c r="G951" s="6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>
        <v>1429333200</v>
      </c>
      <c r="M951" s="7">
        <f t="shared" si="86"/>
        <v>42112.208333333328</v>
      </c>
      <c r="N951">
        <v>1430974800</v>
      </c>
      <c r="O951" s="7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84"/>
        <v>5</v>
      </c>
      <c r="G952" s="6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 s="7">
        <f t="shared" si="86"/>
        <v>43571.208333333328</v>
      </c>
      <c r="N952">
        <v>1555822800</v>
      </c>
      <c r="O952" s="7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84"/>
        <v>1096.9379310344827</v>
      </c>
      <c r="G953" s="6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>
        <v>1482732000</v>
      </c>
      <c r="M953" s="7">
        <f t="shared" si="86"/>
        <v>42730.25</v>
      </c>
      <c r="N953">
        <v>1482818400</v>
      </c>
      <c r="O953" s="7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84"/>
        <v>70.094158075601371</v>
      </c>
      <c r="G954" s="6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>
        <v>1470718800</v>
      </c>
      <c r="M954" s="7">
        <f t="shared" si="86"/>
        <v>42591.208333333328</v>
      </c>
      <c r="N954">
        <v>1471928400</v>
      </c>
      <c r="O954" s="7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84"/>
        <v>60</v>
      </c>
      <c r="G955" s="6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>
        <v>1450591200</v>
      </c>
      <c r="M955" s="7">
        <f t="shared" si="86"/>
        <v>42358.25</v>
      </c>
      <c r="N955">
        <v>1453701600</v>
      </c>
      <c r="O955" s="7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84"/>
        <v>367.0985915492958</v>
      </c>
      <c r="G956" s="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>
        <v>1348290000</v>
      </c>
      <c r="M956" s="7">
        <f t="shared" si="86"/>
        <v>41174.208333333336</v>
      </c>
      <c r="N956">
        <v>1350363600</v>
      </c>
      <c r="O956" s="7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84"/>
        <v>1109</v>
      </c>
      <c r="G957" s="6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>
        <v>1353823200</v>
      </c>
      <c r="M957" s="7">
        <f t="shared" si="86"/>
        <v>41238.25</v>
      </c>
      <c r="N957">
        <v>1353996000</v>
      </c>
      <c r="O957" s="7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84"/>
        <v>19.028784648187631</v>
      </c>
      <c r="G958" s="6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>
        <v>1450764000</v>
      </c>
      <c r="M958" s="7">
        <f t="shared" si="86"/>
        <v>42360.25</v>
      </c>
      <c r="N958">
        <v>1451109600</v>
      </c>
      <c r="O958" s="7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84"/>
        <v>126.87755102040816</v>
      </c>
      <c r="G959" s="6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>
        <v>1329372000</v>
      </c>
      <c r="M959" s="7">
        <f t="shared" si="86"/>
        <v>40955.25</v>
      </c>
      <c r="N959">
        <v>1329631200</v>
      </c>
      <c r="O959" s="7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84"/>
        <v>734.63636363636363</v>
      </c>
      <c r="G960" s="6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>
        <v>1277096400</v>
      </c>
      <c r="M960" s="7">
        <f t="shared" si="86"/>
        <v>40350.208333333336</v>
      </c>
      <c r="N960">
        <v>1278997200</v>
      </c>
      <c r="O960" s="7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84"/>
        <v>4.5731034482758623</v>
      </c>
      <c r="G961" s="6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>
        <v>1277701200</v>
      </c>
      <c r="M961" s="7">
        <f t="shared" si="86"/>
        <v>40357.208333333336</v>
      </c>
      <c r="N961">
        <v>1280120400</v>
      </c>
      <c r="O961" s="7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ref="F962:F1001" si="90">+E962/D962*100</f>
        <v>85.054545454545448</v>
      </c>
      <c r="G962" s="6" t="s">
        <v>14</v>
      </c>
      <c r="H962">
        <v>55</v>
      </c>
      <c r="I962" s="4">
        <f t="shared" ref="I962:I1001" si="91">IFERROR(+E962/H962,0)</f>
        <v>85.054545454545448</v>
      </c>
      <c r="J962" t="s">
        <v>21</v>
      </c>
      <c r="K962" t="s">
        <v>22</v>
      </c>
      <c r="L962">
        <v>1454911200</v>
      </c>
      <c r="M962" s="7">
        <f t="shared" ref="M962:M1001" si="92">+L962/(60*60*24) + DATE(1970,1,1)</f>
        <v>42408.25</v>
      </c>
      <c r="N962">
        <v>1458104400</v>
      </c>
      <c r="O962" s="7">
        <f t="shared" ref="O962:O1001" si="93">+N962/(60*60*24) + DATE(1970,1,1)</f>
        <v>42445.208333333328</v>
      </c>
      <c r="P962" t="b">
        <v>0</v>
      </c>
      <c r="Q962" t="b">
        <v>0</v>
      </c>
      <c r="R962" t="s">
        <v>28</v>
      </c>
      <c r="S962" t="str">
        <f t="shared" ref="S962:S1001" si="94">_xlfn.TEXTBEFORE(R962,"/")</f>
        <v>technology</v>
      </c>
      <c r="T962" t="str">
        <f t="shared" ref="T962:T1001" si="95">_xlfn.TEXTAFTER(R962,"/")</f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si="90"/>
        <v>119.29824561403508</v>
      </c>
      <c r="G963" s="6" t="s">
        <v>20</v>
      </c>
      <c r="H963">
        <v>155</v>
      </c>
      <c r="I963" s="4">
        <f t="shared" si="91"/>
        <v>43.87096774193548</v>
      </c>
      <c r="J963" t="s">
        <v>21</v>
      </c>
      <c r="K963" t="s">
        <v>22</v>
      </c>
      <c r="L963">
        <v>1297922400</v>
      </c>
      <c r="M963" s="7">
        <f t="shared" si="92"/>
        <v>40591.25</v>
      </c>
      <c r="N963">
        <v>1298268000</v>
      </c>
      <c r="O963" s="7">
        <f t="shared" si="93"/>
        <v>40595.25</v>
      </c>
      <c r="P963" t="b">
        <v>0</v>
      </c>
      <c r="Q963" t="b">
        <v>0</v>
      </c>
      <c r="R963" t="s">
        <v>206</v>
      </c>
      <c r="S963" t="str">
        <f t="shared" si="94"/>
        <v>publishing</v>
      </c>
      <c r="T963" t="str">
        <f t="shared" si="95"/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90"/>
        <v>296.02777777777777</v>
      </c>
      <c r="G964" s="6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>
        <v>1384408800</v>
      </c>
      <c r="M964" s="7">
        <f t="shared" si="92"/>
        <v>41592.25</v>
      </c>
      <c r="N964">
        <v>1386223200</v>
      </c>
      <c r="O964" s="7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90"/>
        <v>84.694915254237287</v>
      </c>
      <c r="G965" s="6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>
        <v>1299304800</v>
      </c>
      <c r="M965" s="7">
        <f t="shared" si="92"/>
        <v>40607.25</v>
      </c>
      <c r="N965">
        <v>1299823200</v>
      </c>
      <c r="O965" s="7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90"/>
        <v>355.7837837837838</v>
      </c>
      <c r="G966" s="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>
        <v>1431320400</v>
      </c>
      <c r="M966" s="7">
        <f t="shared" si="92"/>
        <v>42135.208333333328</v>
      </c>
      <c r="N966">
        <v>1431752400</v>
      </c>
      <c r="O966" s="7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90"/>
        <v>386.40909090909093</v>
      </c>
      <c r="G967" s="6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>
        <v>1264399200</v>
      </c>
      <c r="M967" s="7">
        <f t="shared" si="92"/>
        <v>40203.25</v>
      </c>
      <c r="N967">
        <v>1267855200</v>
      </c>
      <c r="O967" s="7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90"/>
        <v>792.23529411764707</v>
      </c>
      <c r="G968" s="6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>
        <v>1497502800</v>
      </c>
      <c r="M968" s="7">
        <f t="shared" si="92"/>
        <v>42901.208333333328</v>
      </c>
      <c r="N968">
        <v>1497675600</v>
      </c>
      <c r="O968" s="7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90"/>
        <v>137.03393665158373</v>
      </c>
      <c r="G969" s="6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>
        <v>1333688400</v>
      </c>
      <c r="M969" s="7">
        <f t="shared" si="92"/>
        <v>41005.208333333336</v>
      </c>
      <c r="N969">
        <v>1336885200</v>
      </c>
      <c r="O969" s="7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90"/>
        <v>338.20833333333337</v>
      </c>
      <c r="G970" s="6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>
        <v>1293861600</v>
      </c>
      <c r="M970" s="7">
        <f t="shared" si="92"/>
        <v>40544.25</v>
      </c>
      <c r="N970">
        <v>1295157600</v>
      </c>
      <c r="O970" s="7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90"/>
        <v>108.22784810126582</v>
      </c>
      <c r="G971" s="6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>
        <v>1576994400</v>
      </c>
      <c r="M971" s="7">
        <f t="shared" si="92"/>
        <v>43821.25</v>
      </c>
      <c r="N971">
        <v>1577599200</v>
      </c>
      <c r="O971" s="7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90"/>
        <v>60.757639620653315</v>
      </c>
      <c r="G972" s="6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>
        <v>1304917200</v>
      </c>
      <c r="M972" s="7">
        <f t="shared" si="92"/>
        <v>40672.208333333336</v>
      </c>
      <c r="N972">
        <v>1305003600</v>
      </c>
      <c r="O972" s="7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90"/>
        <v>27.725490196078432</v>
      </c>
      <c r="G973" s="6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>
        <v>1381208400</v>
      </c>
      <c r="M973" s="7">
        <f t="shared" si="92"/>
        <v>41555.208333333336</v>
      </c>
      <c r="N973">
        <v>1381726800</v>
      </c>
      <c r="O973" s="7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90"/>
        <v>228.3934426229508</v>
      </c>
      <c r="G974" s="6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>
        <v>1401685200</v>
      </c>
      <c r="M974" s="7">
        <f t="shared" si="92"/>
        <v>41792.208333333336</v>
      </c>
      <c r="N974">
        <v>1402462800</v>
      </c>
      <c r="O974" s="7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90"/>
        <v>21.615194054500414</v>
      </c>
      <c r="G975" s="6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>
        <v>1291960800</v>
      </c>
      <c r="M975" s="7">
        <f t="shared" si="92"/>
        <v>40522.25</v>
      </c>
      <c r="N975">
        <v>1292133600</v>
      </c>
      <c r="O975" s="7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90"/>
        <v>373.875</v>
      </c>
      <c r="G976" s="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>
        <v>1368853200</v>
      </c>
      <c r="M976" s="7">
        <f t="shared" si="92"/>
        <v>41412.208333333336</v>
      </c>
      <c r="N976">
        <v>1368939600</v>
      </c>
      <c r="O976" s="7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90"/>
        <v>154.92592592592592</v>
      </c>
      <c r="G977" s="6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>
        <v>1448776800</v>
      </c>
      <c r="M977" s="7">
        <f t="shared" si="92"/>
        <v>42337.25</v>
      </c>
      <c r="N977">
        <v>1452146400</v>
      </c>
      <c r="O977" s="7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90"/>
        <v>322.14999999999998</v>
      </c>
      <c r="G978" s="6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>
        <v>1296194400</v>
      </c>
      <c r="M978" s="7">
        <f t="shared" si="92"/>
        <v>40571.25</v>
      </c>
      <c r="N978">
        <v>1296712800</v>
      </c>
      <c r="O978" s="7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90"/>
        <v>73.957142857142856</v>
      </c>
      <c r="G979" s="6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>
        <v>1517983200</v>
      </c>
      <c r="M979" s="7">
        <f t="shared" si="92"/>
        <v>43138.25</v>
      </c>
      <c r="N979">
        <v>1520748000</v>
      </c>
      <c r="O979" s="7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90"/>
        <v>864.1</v>
      </c>
      <c r="G980" s="6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>
        <v>1478930400</v>
      </c>
      <c r="M980" s="7">
        <f t="shared" si="92"/>
        <v>42686.25</v>
      </c>
      <c r="N980">
        <v>1480831200</v>
      </c>
      <c r="O980" s="7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90"/>
        <v>143.26245847176079</v>
      </c>
      <c r="G981" s="6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>
        <v>1426395600</v>
      </c>
      <c r="M981" s="7">
        <f t="shared" si="92"/>
        <v>42078.208333333328</v>
      </c>
      <c r="N981">
        <v>1426914000</v>
      </c>
      <c r="O981" s="7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90"/>
        <v>40.281762295081968</v>
      </c>
      <c r="G982" s="6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>
        <v>1446181200</v>
      </c>
      <c r="M982" s="7">
        <f t="shared" si="92"/>
        <v>42307.208333333328</v>
      </c>
      <c r="N982">
        <v>1446616800</v>
      </c>
      <c r="O982" s="7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90"/>
        <v>178.22388059701493</v>
      </c>
      <c r="G983" s="6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>
        <v>1514181600</v>
      </c>
      <c r="M983" s="7">
        <f t="shared" si="92"/>
        <v>43094.25</v>
      </c>
      <c r="N983">
        <v>1517032800</v>
      </c>
      <c r="O983" s="7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90"/>
        <v>84.930555555555557</v>
      </c>
      <c r="G984" s="6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>
        <v>1311051600</v>
      </c>
      <c r="M984" s="7">
        <f t="shared" si="92"/>
        <v>40743.208333333336</v>
      </c>
      <c r="N984">
        <v>1311224400</v>
      </c>
      <c r="O984" s="7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90"/>
        <v>145.93648334624322</v>
      </c>
      <c r="G985" s="6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>
        <v>1564894800</v>
      </c>
      <c r="M985" s="7">
        <f t="shared" si="92"/>
        <v>43681.208333333328</v>
      </c>
      <c r="N985">
        <v>1566190800</v>
      </c>
      <c r="O985" s="7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90"/>
        <v>152.46153846153848</v>
      </c>
      <c r="G986" s="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>
        <v>1567918800</v>
      </c>
      <c r="M986" s="7">
        <f t="shared" si="92"/>
        <v>43716.208333333328</v>
      </c>
      <c r="N986">
        <v>1570165200</v>
      </c>
      <c r="O986" s="7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90"/>
        <v>67.129542790152414</v>
      </c>
      <c r="G987" s="6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>
        <v>1386309600</v>
      </c>
      <c r="M987" s="7">
        <f t="shared" si="92"/>
        <v>41614.25</v>
      </c>
      <c r="N987">
        <v>1388556000</v>
      </c>
      <c r="O987" s="7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90"/>
        <v>40.307692307692307</v>
      </c>
      <c r="G988" s="6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>
        <v>1301979600</v>
      </c>
      <c r="M988" s="7">
        <f t="shared" si="92"/>
        <v>40638.208333333336</v>
      </c>
      <c r="N988">
        <v>1303189200</v>
      </c>
      <c r="O988" s="7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90"/>
        <v>216.79032258064518</v>
      </c>
      <c r="G989" s="6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>
        <v>1493269200</v>
      </c>
      <c r="M989" s="7">
        <f t="shared" si="92"/>
        <v>42852.208333333328</v>
      </c>
      <c r="N989">
        <v>1494478800</v>
      </c>
      <c r="O989" s="7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90"/>
        <v>52.117021276595743</v>
      </c>
      <c r="G990" s="6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>
        <v>1478930400</v>
      </c>
      <c r="M990" s="7">
        <f t="shared" si="92"/>
        <v>42686.25</v>
      </c>
      <c r="N990">
        <v>1480744800</v>
      </c>
      <c r="O990" s="7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90"/>
        <v>499.58333333333337</v>
      </c>
      <c r="G991" s="6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>
        <v>1555390800</v>
      </c>
      <c r="M991" s="7">
        <f t="shared" si="92"/>
        <v>43571.208333333328</v>
      </c>
      <c r="N991">
        <v>1555822800</v>
      </c>
      <c r="O991" s="7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90"/>
        <v>87.679487179487182</v>
      </c>
      <c r="G992" s="6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>
        <v>1456984800</v>
      </c>
      <c r="M992" s="7">
        <f t="shared" si="92"/>
        <v>42432.25</v>
      </c>
      <c r="N992">
        <v>1458882000</v>
      </c>
      <c r="O992" s="7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90"/>
        <v>113.17346938775511</v>
      </c>
      <c r="G993" s="6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>
        <v>1411621200</v>
      </c>
      <c r="M993" s="7">
        <f t="shared" si="92"/>
        <v>41907.208333333336</v>
      </c>
      <c r="N993">
        <v>1411966800</v>
      </c>
      <c r="O993" s="7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90"/>
        <v>426.54838709677421</v>
      </c>
      <c r="G994" s="6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>
        <v>1525669200</v>
      </c>
      <c r="M994" s="7">
        <f t="shared" si="92"/>
        <v>43227.208333333328</v>
      </c>
      <c r="N994">
        <v>1526878800</v>
      </c>
      <c r="O994" s="7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90"/>
        <v>77.632653061224488</v>
      </c>
      <c r="G995" s="6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 s="7">
        <f t="shared" si="92"/>
        <v>42362.25</v>
      </c>
      <c r="N995">
        <v>1452405600</v>
      </c>
      <c r="O995" s="7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90"/>
        <v>52.496810772501767</v>
      </c>
      <c r="G996" s="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>
        <v>1413522000</v>
      </c>
      <c r="M996" s="7">
        <f t="shared" si="92"/>
        <v>41929.208333333336</v>
      </c>
      <c r="N996">
        <v>1414040400</v>
      </c>
      <c r="O996" s="7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90"/>
        <v>157.46762589928059</v>
      </c>
      <c r="G997" s="6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>
        <v>1541307600</v>
      </c>
      <c r="M997" s="7">
        <f t="shared" si="92"/>
        <v>43408.208333333328</v>
      </c>
      <c r="N997">
        <v>1543816800</v>
      </c>
      <c r="O997" s="7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90"/>
        <v>72.939393939393938</v>
      </c>
      <c r="G998" s="6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>
        <v>1357106400</v>
      </c>
      <c r="M998" s="7">
        <f t="shared" si="92"/>
        <v>41276.25</v>
      </c>
      <c r="N998">
        <v>1359698400</v>
      </c>
      <c r="O998" s="7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90"/>
        <v>60.565789473684205</v>
      </c>
      <c r="G999" s="6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>
        <v>1390197600</v>
      </c>
      <c r="M999" s="7">
        <f t="shared" si="92"/>
        <v>41659.25</v>
      </c>
      <c r="N999">
        <v>1390629600</v>
      </c>
      <c r="O999" s="7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90"/>
        <v>56.791291291291287</v>
      </c>
      <c r="G1000" s="6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>
        <v>1265868000</v>
      </c>
      <c r="M1000" s="7">
        <f t="shared" si="92"/>
        <v>40220.25</v>
      </c>
      <c r="N1000">
        <v>1267077600</v>
      </c>
      <c r="O1000" s="7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90"/>
        <v>56.542754275427541</v>
      </c>
      <c r="G1001" s="6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>
        <v>1467176400</v>
      </c>
      <c r="M1001" s="7">
        <f t="shared" si="92"/>
        <v>42550.208333333328</v>
      </c>
      <c r="N1001">
        <v>1467781200</v>
      </c>
      <c r="O1001" s="7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  <row r="1004" spans="1:20" x14ac:dyDescent="0.2">
      <c r="C1004" s="12"/>
      <c r="F1004" s="13"/>
      <c r="I1004" s="4"/>
    </row>
  </sheetData>
  <autoFilter ref="A1:T1001" xr:uid="{00000000-0001-0000-0000-000000000000}"/>
  <sortState xmlns:xlrd2="http://schemas.microsoft.com/office/spreadsheetml/2017/richdata2" ref="A2:T1005">
    <sortCondition ref="A2:A1005"/>
  </sortState>
  <conditionalFormatting sqref="F2:F1048576">
    <cfRule type="colorScale" priority="6">
      <colorScale>
        <cfvo type="num" val="0"/>
        <cfvo type="num" val="100"/>
        <cfvo type="num" val="200"/>
        <color rgb="FFFB6B6A"/>
        <color rgb="FF81C55D"/>
        <color rgb="FF4472C4"/>
      </colorScale>
    </cfRule>
  </conditionalFormatting>
  <conditionalFormatting sqref="G2:G1001">
    <cfRule type="containsText" dxfId="11" priority="1" operator="containsText" text="canceled">
      <formula>NOT(ISERROR(SEARCH("canceled",G2)))</formula>
    </cfRule>
    <cfRule type="beginsWith" dxfId="10" priority="2" operator="beginsWith" text="live">
      <formula>LEFT(G2,LEN("live"))="live"</formula>
    </cfRule>
    <cfRule type="containsText" dxfId="9" priority="3" operator="containsText" text="Failed">
      <formula>NOT(ISERROR(SEARCH("Failed",G2)))</formula>
    </cfRule>
    <cfRule type="containsText" dxfId="8" priority="4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A227-AA85-8544-9D40-FF41A9159058}">
  <dimension ref="A1:G14"/>
  <sheetViews>
    <sheetView workbookViewId="0">
      <selection activeCell="F5" sqref="F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7" x14ac:dyDescent="0.2">
      <c r="A1" s="5" t="s">
        <v>6</v>
      </c>
      <c r="B1" t="s">
        <v>2034</v>
      </c>
    </row>
    <row r="3" spans="1:7" x14ac:dyDescent="0.2">
      <c r="A3" s="5" t="s">
        <v>2033</v>
      </c>
      <c r="B3" s="5" t="s">
        <v>2044</v>
      </c>
    </row>
    <row r="4" spans="1:7" x14ac:dyDescent="0.2">
      <c r="A4" s="5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7" x14ac:dyDescent="0.2">
      <c r="A5" s="6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7" x14ac:dyDescent="0.2">
      <c r="A6" s="6" t="s">
        <v>2036</v>
      </c>
      <c r="B6">
        <v>4</v>
      </c>
      <c r="C6">
        <v>20</v>
      </c>
      <c r="E6">
        <v>22</v>
      </c>
      <c r="F6">
        <v>46</v>
      </c>
    </row>
    <row r="7" spans="1:7" x14ac:dyDescent="0.2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  <c r="G7" s="4"/>
    </row>
    <row r="8" spans="1:7" x14ac:dyDescent="0.2">
      <c r="A8" s="6" t="s">
        <v>2038</v>
      </c>
      <c r="E8">
        <v>4</v>
      </c>
      <c r="F8">
        <v>4</v>
      </c>
    </row>
    <row r="9" spans="1:7" x14ac:dyDescent="0.2">
      <c r="A9" s="6" t="s">
        <v>2039</v>
      </c>
      <c r="B9">
        <v>10</v>
      </c>
      <c r="C9">
        <v>66</v>
      </c>
      <c r="E9">
        <v>99</v>
      </c>
      <c r="F9">
        <v>175</v>
      </c>
    </row>
    <row r="10" spans="1:7" x14ac:dyDescent="0.2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  <c r="G10" s="11"/>
    </row>
    <row r="11" spans="1:7" x14ac:dyDescent="0.2">
      <c r="A11" s="6" t="s">
        <v>2041</v>
      </c>
      <c r="B11">
        <v>2</v>
      </c>
      <c r="C11">
        <v>24</v>
      </c>
      <c r="D11">
        <v>1</v>
      </c>
      <c r="E11">
        <v>40</v>
      </c>
      <c r="F11">
        <v>67</v>
      </c>
      <c r="G11" s="11"/>
    </row>
    <row r="12" spans="1:7" x14ac:dyDescent="0.2">
      <c r="A12" s="6" t="s">
        <v>2042</v>
      </c>
      <c r="B12">
        <v>2</v>
      </c>
      <c r="C12">
        <v>28</v>
      </c>
      <c r="D12">
        <v>2</v>
      </c>
      <c r="E12">
        <v>64</v>
      </c>
      <c r="F12">
        <v>96</v>
      </c>
      <c r="G12" s="11"/>
    </row>
    <row r="13" spans="1:7" x14ac:dyDescent="0.2">
      <c r="A13" s="6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  <c r="G13" s="11"/>
    </row>
    <row r="14" spans="1:7" x14ac:dyDescent="0.2">
      <c r="A14" s="6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2334-BBC5-E048-AE18-7E9459A25F2E}">
  <dimension ref="A1:F30"/>
  <sheetViews>
    <sheetView tabSelected="1" workbookViewId="0">
      <selection activeCell="C16" sqref="C1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4.6640625" bestFit="1" customWidth="1"/>
    <col min="8" max="831" width="5.6640625" bestFit="1" customWidth="1"/>
    <col min="832" max="985" width="6.6640625" bestFit="1" customWidth="1"/>
  </cols>
  <sheetData>
    <row r="1" spans="1:6" x14ac:dyDescent="0.2">
      <c r="A1" s="5" t="s">
        <v>6</v>
      </c>
      <c r="B1" t="s">
        <v>2034</v>
      </c>
    </row>
    <row r="2" spans="1:6" x14ac:dyDescent="0.2">
      <c r="A2" s="5" t="s">
        <v>2030</v>
      </c>
      <c r="B2" t="s">
        <v>2034</v>
      </c>
    </row>
    <row r="4" spans="1:6" x14ac:dyDescent="0.2">
      <c r="A4" s="5" t="s">
        <v>2033</v>
      </c>
      <c r="B4" s="5" t="s">
        <v>2044</v>
      </c>
    </row>
    <row r="5" spans="1:6" x14ac:dyDescent="0.2">
      <c r="A5" s="5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2">
      <c r="A6" s="6" t="s">
        <v>2090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">
      <c r="A7" s="6" t="s">
        <v>2091</v>
      </c>
      <c r="B7" s="18"/>
      <c r="C7" s="18"/>
      <c r="D7" s="18"/>
      <c r="E7" s="18">
        <v>4</v>
      </c>
      <c r="F7" s="18">
        <v>4</v>
      </c>
    </row>
    <row r="8" spans="1:6" x14ac:dyDescent="0.2">
      <c r="A8" s="6" t="s">
        <v>2092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">
      <c r="A9" s="6" t="s">
        <v>2093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">
      <c r="A10" s="6" t="s">
        <v>2094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">
      <c r="A11" s="6" t="s">
        <v>2095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">
      <c r="A12" s="6" t="s">
        <v>2096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">
      <c r="A13" s="6" t="s">
        <v>2097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">
      <c r="A14" s="6" t="s">
        <v>2098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">
      <c r="A15" s="6" t="s">
        <v>2099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">
      <c r="A16" s="6" t="s">
        <v>2100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">
      <c r="A17" s="6" t="s">
        <v>2101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">
      <c r="A18" s="6" t="s">
        <v>2102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">
      <c r="A19" s="6" t="s">
        <v>2103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">
      <c r="A20" s="6" t="s">
        <v>2104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">
      <c r="A21" s="6" t="s">
        <v>2105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">
      <c r="A22" s="6" t="s">
        <v>2106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">
      <c r="A23" s="6" t="s">
        <v>2107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">
      <c r="A24" s="6" t="s">
        <v>2108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">
      <c r="A25" s="6" t="s">
        <v>2109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">
      <c r="A26" s="6" t="s">
        <v>2110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">
      <c r="A27" s="6" t="s">
        <v>2111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">
      <c r="A28" s="6" t="s">
        <v>2112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">
      <c r="A29" s="6" t="s">
        <v>2113</v>
      </c>
      <c r="B29" s="18"/>
      <c r="C29" s="18"/>
      <c r="D29" s="18"/>
      <c r="E29" s="18">
        <v>3</v>
      </c>
      <c r="F29" s="18">
        <v>3</v>
      </c>
    </row>
    <row r="30" spans="1:6" x14ac:dyDescent="0.2">
      <c r="A30" s="6" t="s">
        <v>2032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81C9-58B8-E443-831B-E7C1CA060FD0}">
  <dimension ref="A1:I13"/>
  <sheetViews>
    <sheetView workbookViewId="0">
      <selection activeCell="B2" sqref="B2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13.33203125" bestFit="1" customWidth="1"/>
    <col min="4" max="4" width="17" bestFit="1" customWidth="1"/>
    <col min="5" max="5" width="12.33203125" bestFit="1" customWidth="1"/>
    <col min="6" max="6" width="19.33203125" bestFit="1" customWidth="1"/>
    <col min="7" max="7" width="15.83203125" bestFit="1" customWidth="1"/>
    <col min="8" max="8" width="18.83203125" bestFit="1" customWidth="1"/>
  </cols>
  <sheetData>
    <row r="1" spans="1:9" x14ac:dyDescent="0.2">
      <c r="A1" s="14" t="s">
        <v>2061</v>
      </c>
      <c r="B1" s="14" t="s">
        <v>2062</v>
      </c>
      <c r="C1" s="14" t="s">
        <v>2063</v>
      </c>
      <c r="D1" s="14" t="s">
        <v>2080</v>
      </c>
      <c r="E1" s="14" t="s">
        <v>2064</v>
      </c>
      <c r="F1" s="14" t="s">
        <v>2065</v>
      </c>
      <c r="G1" s="14" t="s">
        <v>2066</v>
      </c>
      <c r="H1" s="14" t="s">
        <v>2067</v>
      </c>
      <c r="I1" s="14"/>
    </row>
    <row r="2" spans="1:9" x14ac:dyDescent="0.2">
      <c r="A2" t="s">
        <v>2068</v>
      </c>
      <c r="B2">
        <f>COUNTIFS(Crowdfunding!$D$2:$D$1001,"&lt;1000",Crowdfunding!$G$2:$G$1001,"successful" )</f>
        <v>30</v>
      </c>
      <c r="C2">
        <f>COUNTIFS(Crowdfunding!$D$2:$D$1001,"&lt;1000",Crowdfunding!$G$2:$G$1001,"failed" )</f>
        <v>20</v>
      </c>
      <c r="D2">
        <f>COUNTIFS(Crowdfunding!$D$2:$D$1001,"&lt;1000",Crowdfunding!$G$2:$G$1001,"canceled" )</f>
        <v>1</v>
      </c>
      <c r="E2">
        <f>SUM(B2:D2)</f>
        <v>51</v>
      </c>
      <c r="F2" s="15">
        <f>B2/E2</f>
        <v>0.58823529411764708</v>
      </c>
      <c r="G2" s="15">
        <f>+C2/E2</f>
        <v>0.39215686274509803</v>
      </c>
      <c r="H2" s="15">
        <f>+D2/E2</f>
        <v>1.9607843137254902E-2</v>
      </c>
    </row>
    <row r="3" spans="1:9" x14ac:dyDescent="0.2">
      <c r="A3" t="s">
        <v>2069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+C3/E3</f>
        <v>0.16450216450216451</v>
      </c>
      <c r="H3" s="15">
        <f t="shared" ref="H3:H13" si="3">+D3/E3</f>
        <v>8.658008658008658E-3</v>
      </c>
    </row>
    <row r="4" spans="1:9" x14ac:dyDescent="0.2">
      <c r="A4" t="s">
        <v>2070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9" x14ac:dyDescent="0.2">
      <c r="A5" t="s">
        <v>2071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9" x14ac:dyDescent="0.2">
      <c r="A6" t="s">
        <v>2072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9" x14ac:dyDescent="0.2">
      <c r="A7" t="s">
        <v>2073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9" x14ac:dyDescent="0.2">
      <c r="A8" t="s">
        <v>2074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9" x14ac:dyDescent="0.2">
      <c r="A9" t="s">
        <v>2075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9" x14ac:dyDescent="0.2">
      <c r="A10" t="s">
        <v>2076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9" x14ac:dyDescent="0.2">
      <c r="A11" t="s">
        <v>2077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9" x14ac:dyDescent="0.2">
      <c r="A12" t="s">
        <v>2078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9" x14ac:dyDescent="0.2">
      <c r="A13" t="s">
        <v>2079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0CF3-3FA0-7642-B0FB-DA33FF2BC14D}">
  <dimension ref="A3:E17"/>
  <sheetViews>
    <sheetView workbookViewId="0">
      <selection activeCell="A5" sqref="A5:A16"/>
      <pivotSelection pane="bottomRight" showHeader="1" activeRow="16" click="1" r:id="rId1">
        <pivotArea dataOnly="0" labelOnly="1" fieldPosition="0">
          <references count="1">
            <reference field="12" count="0"/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3" spans="1:5" x14ac:dyDescent="0.2">
      <c r="A3" s="5" t="s">
        <v>2033</v>
      </c>
      <c r="B3" s="5" t="s">
        <v>2044</v>
      </c>
    </row>
    <row r="4" spans="1:5" x14ac:dyDescent="0.2">
      <c r="A4" s="5" t="s">
        <v>2031</v>
      </c>
      <c r="B4" t="s">
        <v>74</v>
      </c>
      <c r="C4" t="s">
        <v>14</v>
      </c>
      <c r="D4" t="s">
        <v>20</v>
      </c>
      <c r="E4" t="s">
        <v>2032</v>
      </c>
    </row>
    <row r="5" spans="1:5" x14ac:dyDescent="0.2">
      <c r="A5" s="6" t="s">
        <v>2048</v>
      </c>
      <c r="B5">
        <v>6</v>
      </c>
      <c r="C5">
        <v>36</v>
      </c>
      <c r="D5">
        <v>49</v>
      </c>
      <c r="E5">
        <v>91</v>
      </c>
    </row>
    <row r="6" spans="1:5" x14ac:dyDescent="0.2">
      <c r="A6" s="6" t="s">
        <v>2049</v>
      </c>
      <c r="B6">
        <v>7</v>
      </c>
      <c r="C6">
        <v>28</v>
      </c>
      <c r="D6">
        <v>44</v>
      </c>
      <c r="E6">
        <v>79</v>
      </c>
    </row>
    <row r="7" spans="1:5" x14ac:dyDescent="0.2">
      <c r="A7" s="6" t="s">
        <v>2050</v>
      </c>
      <c r="B7">
        <v>4</v>
      </c>
      <c r="C7">
        <v>33</v>
      </c>
      <c r="D7">
        <v>49</v>
      </c>
      <c r="E7">
        <v>86</v>
      </c>
    </row>
    <row r="8" spans="1:5" x14ac:dyDescent="0.2">
      <c r="A8" s="6" t="s">
        <v>2051</v>
      </c>
      <c r="B8">
        <v>1</v>
      </c>
      <c r="C8">
        <v>30</v>
      </c>
      <c r="D8">
        <v>46</v>
      </c>
      <c r="E8">
        <v>77</v>
      </c>
    </row>
    <row r="9" spans="1:5" x14ac:dyDescent="0.2">
      <c r="A9" s="6" t="s">
        <v>2052</v>
      </c>
      <c r="B9">
        <v>3</v>
      </c>
      <c r="C9">
        <v>35</v>
      </c>
      <c r="D9">
        <v>46</v>
      </c>
      <c r="E9">
        <v>84</v>
      </c>
    </row>
    <row r="10" spans="1:5" x14ac:dyDescent="0.2">
      <c r="A10" s="6" t="s">
        <v>2053</v>
      </c>
      <c r="B10">
        <v>3</v>
      </c>
      <c r="C10">
        <v>28</v>
      </c>
      <c r="D10">
        <v>55</v>
      </c>
      <c r="E10">
        <v>86</v>
      </c>
    </row>
    <row r="11" spans="1:5" x14ac:dyDescent="0.2">
      <c r="A11" s="6" t="s">
        <v>2054</v>
      </c>
      <c r="B11">
        <v>4</v>
      </c>
      <c r="C11">
        <v>31</v>
      </c>
      <c r="D11">
        <v>58</v>
      </c>
      <c r="E11">
        <v>93</v>
      </c>
    </row>
    <row r="12" spans="1:5" x14ac:dyDescent="0.2">
      <c r="A12" s="6" t="s">
        <v>2055</v>
      </c>
      <c r="B12">
        <v>8</v>
      </c>
      <c r="C12">
        <v>35</v>
      </c>
      <c r="D12">
        <v>41</v>
      </c>
      <c r="E12">
        <v>84</v>
      </c>
    </row>
    <row r="13" spans="1:5" x14ac:dyDescent="0.2">
      <c r="A13" s="6" t="s">
        <v>2056</v>
      </c>
      <c r="B13">
        <v>5</v>
      </c>
      <c r="C13">
        <v>23</v>
      </c>
      <c r="D13">
        <v>45</v>
      </c>
      <c r="E13">
        <v>73</v>
      </c>
    </row>
    <row r="14" spans="1:5" x14ac:dyDescent="0.2">
      <c r="A14" s="6" t="s">
        <v>2057</v>
      </c>
      <c r="B14">
        <v>6</v>
      </c>
      <c r="C14">
        <v>26</v>
      </c>
      <c r="D14">
        <v>45</v>
      </c>
      <c r="E14">
        <v>77</v>
      </c>
    </row>
    <row r="15" spans="1:5" x14ac:dyDescent="0.2">
      <c r="A15" s="6" t="s">
        <v>2058</v>
      </c>
      <c r="B15">
        <v>3</v>
      </c>
      <c r="C15">
        <v>27</v>
      </c>
      <c r="D15">
        <v>45</v>
      </c>
      <c r="E15">
        <v>75</v>
      </c>
    </row>
    <row r="16" spans="1:5" x14ac:dyDescent="0.2">
      <c r="A16" s="6" t="s">
        <v>2059</v>
      </c>
      <c r="B16">
        <v>7</v>
      </c>
      <c r="C16">
        <v>32</v>
      </c>
      <c r="D16">
        <v>42</v>
      </c>
      <c r="E16">
        <v>81</v>
      </c>
    </row>
    <row r="17" spans="1:5" x14ac:dyDescent="0.2">
      <c r="A17" s="6" t="s">
        <v>2032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6531-BA71-9945-8F74-F8459C1DAD3F}">
  <dimension ref="A1:K566"/>
  <sheetViews>
    <sheetView workbookViewId="0">
      <selection activeCell="K7" sqref="K7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25.6640625" bestFit="1" customWidth="1"/>
    <col min="7" max="7" width="8.33203125" bestFit="1" customWidth="1"/>
    <col min="8" max="8" width="13" bestFit="1" customWidth="1"/>
    <col min="10" max="10" width="25.6640625" bestFit="1" customWidth="1"/>
  </cols>
  <sheetData>
    <row r="1" spans="1:11" x14ac:dyDescent="0.2">
      <c r="A1" s="1" t="s">
        <v>4</v>
      </c>
      <c r="B1" s="1" t="s">
        <v>5</v>
      </c>
      <c r="G1" s="1" t="s">
        <v>4</v>
      </c>
      <c r="H1" s="1" t="s">
        <v>5</v>
      </c>
    </row>
    <row r="2" spans="1:11" x14ac:dyDescent="0.2">
      <c r="A2" s="6" t="s">
        <v>20</v>
      </c>
      <c r="B2">
        <v>158</v>
      </c>
      <c r="G2" s="6" t="s">
        <v>14</v>
      </c>
      <c r="H2">
        <v>0</v>
      </c>
    </row>
    <row r="3" spans="1:11" x14ac:dyDescent="0.2">
      <c r="A3" s="10" t="s">
        <v>20</v>
      </c>
      <c r="B3">
        <v>1425</v>
      </c>
      <c r="D3" s="16" t="s">
        <v>2086</v>
      </c>
      <c r="E3" s="16"/>
      <c r="G3" s="6" t="s">
        <v>14</v>
      </c>
      <c r="H3">
        <v>24</v>
      </c>
      <c r="J3" s="16" t="s">
        <v>2086</v>
      </c>
      <c r="K3" s="16"/>
    </row>
    <row r="4" spans="1:11" x14ac:dyDescent="0.2">
      <c r="A4" s="6" t="s">
        <v>20</v>
      </c>
      <c r="B4">
        <v>174</v>
      </c>
      <c r="D4" s="16" t="s">
        <v>2081</v>
      </c>
      <c r="E4" s="17">
        <f>AVERAGE(successful)</f>
        <v>851.14690265486729</v>
      </c>
      <c r="G4" s="6" t="s">
        <v>14</v>
      </c>
      <c r="H4">
        <v>53</v>
      </c>
      <c r="J4" s="16" t="s">
        <v>2081</v>
      </c>
      <c r="K4" s="17">
        <f>AVERAGE(failed)</f>
        <v>585.61538461538464</v>
      </c>
    </row>
    <row r="5" spans="1:11" x14ac:dyDescent="0.2">
      <c r="A5" s="6" t="s">
        <v>20</v>
      </c>
      <c r="B5">
        <v>227</v>
      </c>
      <c r="D5" s="16" t="s">
        <v>2082</v>
      </c>
      <c r="E5" s="16">
        <f>MEDIAN(successful)</f>
        <v>201</v>
      </c>
      <c r="G5" s="6" t="s">
        <v>14</v>
      </c>
      <c r="H5">
        <v>18</v>
      </c>
      <c r="J5" s="16" t="s">
        <v>2082</v>
      </c>
      <c r="K5" s="16">
        <f>MEDIAN(failed)</f>
        <v>114.5</v>
      </c>
    </row>
    <row r="6" spans="1:11" x14ac:dyDescent="0.2">
      <c r="A6" s="6" t="s">
        <v>20</v>
      </c>
      <c r="B6">
        <v>220</v>
      </c>
      <c r="D6" s="16" t="s">
        <v>2087</v>
      </c>
      <c r="E6" s="16" cm="1">
        <f t="array" ref="E6:E7">_xlfn.MODE.MULT(successful)</f>
        <v>85</v>
      </c>
      <c r="G6" s="6" t="s">
        <v>14</v>
      </c>
      <c r="H6">
        <v>44</v>
      </c>
      <c r="J6" s="16" t="s">
        <v>2087</v>
      </c>
      <c r="K6" s="16" cm="1">
        <f t="array" ref="K6">_xlfn.MODE.MULT(failed)</f>
        <v>1</v>
      </c>
    </row>
    <row r="7" spans="1:11" x14ac:dyDescent="0.2">
      <c r="A7" s="6" t="s">
        <v>20</v>
      </c>
      <c r="B7">
        <v>98</v>
      </c>
      <c r="D7" s="16" t="s">
        <v>2088</v>
      </c>
      <c r="E7" s="16">
        <v>80</v>
      </c>
      <c r="G7" s="6" t="s">
        <v>14</v>
      </c>
      <c r="H7">
        <v>27</v>
      </c>
      <c r="J7" s="16" t="s">
        <v>2088</v>
      </c>
      <c r="K7" s="16"/>
    </row>
    <row r="8" spans="1:11" x14ac:dyDescent="0.2">
      <c r="A8" s="6" t="s">
        <v>20</v>
      </c>
      <c r="B8">
        <v>100</v>
      </c>
      <c r="D8" s="16" t="s">
        <v>2085</v>
      </c>
      <c r="E8" s="16">
        <f>_xlfn.VAR.P(successful)</f>
        <v>1603373.7324019109</v>
      </c>
      <c r="G8" s="6" t="s">
        <v>14</v>
      </c>
      <c r="H8">
        <v>55</v>
      </c>
      <c r="J8" s="16" t="s">
        <v>2085</v>
      </c>
      <c r="K8" s="16">
        <f>_xlfn.VAR.P(failed)</f>
        <v>921574.68174133555</v>
      </c>
    </row>
    <row r="9" spans="1:11" x14ac:dyDescent="0.2">
      <c r="A9" s="6" t="s">
        <v>20</v>
      </c>
      <c r="B9">
        <v>1249</v>
      </c>
      <c r="D9" s="16" t="s">
        <v>2089</v>
      </c>
      <c r="E9" s="17">
        <f>_xlfn.STDEV.P(successful)</f>
        <v>1266.2439466397898</v>
      </c>
      <c r="G9" s="6" t="s">
        <v>14</v>
      </c>
      <c r="H9">
        <v>200</v>
      </c>
      <c r="J9" s="16" t="s">
        <v>2089</v>
      </c>
      <c r="K9" s="16">
        <f>_xlfn.STDEV.P(failed)</f>
        <v>959.98681331637863</v>
      </c>
    </row>
    <row r="10" spans="1:11" x14ac:dyDescent="0.2">
      <c r="A10" s="6" t="s">
        <v>20</v>
      </c>
      <c r="B10">
        <v>1396</v>
      </c>
      <c r="D10" s="16" t="s">
        <v>2083</v>
      </c>
      <c r="E10" s="16">
        <f>MIN(successful)</f>
        <v>16</v>
      </c>
      <c r="G10" s="6" t="s">
        <v>14</v>
      </c>
      <c r="H10">
        <v>452</v>
      </c>
      <c r="J10" s="16" t="s">
        <v>2083</v>
      </c>
      <c r="K10" s="16">
        <f>MIN(failed)</f>
        <v>0</v>
      </c>
    </row>
    <row r="11" spans="1:11" x14ac:dyDescent="0.2">
      <c r="A11" s="6" t="s">
        <v>20</v>
      </c>
      <c r="B11">
        <v>890</v>
      </c>
      <c r="D11" s="16" t="s">
        <v>2084</v>
      </c>
      <c r="E11" s="16">
        <f>MAX(successful)</f>
        <v>7295</v>
      </c>
      <c r="G11" s="6" t="s">
        <v>14</v>
      </c>
      <c r="H11">
        <v>674</v>
      </c>
      <c r="J11" s="16" t="s">
        <v>2084</v>
      </c>
      <c r="K11" s="16">
        <f>MAX(failed)</f>
        <v>6080</v>
      </c>
    </row>
    <row r="12" spans="1:11" x14ac:dyDescent="0.2">
      <c r="A12" s="6" t="s">
        <v>20</v>
      </c>
      <c r="B12">
        <v>142</v>
      </c>
      <c r="G12" s="6" t="s">
        <v>14</v>
      </c>
      <c r="H12">
        <v>558</v>
      </c>
    </row>
    <row r="13" spans="1:11" x14ac:dyDescent="0.2">
      <c r="A13" s="6" t="s">
        <v>20</v>
      </c>
      <c r="B13">
        <v>2673</v>
      </c>
      <c r="G13" s="6" t="s">
        <v>14</v>
      </c>
      <c r="H13">
        <v>15</v>
      </c>
    </row>
    <row r="14" spans="1:11" x14ac:dyDescent="0.2">
      <c r="A14" s="6" t="s">
        <v>20</v>
      </c>
      <c r="B14">
        <v>163</v>
      </c>
      <c r="G14" s="6" t="s">
        <v>14</v>
      </c>
      <c r="H14">
        <v>2307</v>
      </c>
    </row>
    <row r="15" spans="1:11" x14ac:dyDescent="0.2">
      <c r="A15" s="6" t="s">
        <v>20</v>
      </c>
      <c r="B15">
        <v>2220</v>
      </c>
      <c r="G15" s="6" t="s">
        <v>14</v>
      </c>
      <c r="H15">
        <v>88</v>
      </c>
    </row>
    <row r="16" spans="1:11" x14ac:dyDescent="0.2">
      <c r="A16" s="6" t="s">
        <v>20</v>
      </c>
      <c r="B16">
        <v>1606</v>
      </c>
      <c r="G16" s="6" t="s">
        <v>14</v>
      </c>
      <c r="H16">
        <v>48</v>
      </c>
    </row>
    <row r="17" spans="1:8" x14ac:dyDescent="0.2">
      <c r="A17" s="6" t="s">
        <v>20</v>
      </c>
      <c r="B17">
        <v>129</v>
      </c>
      <c r="G17" s="6" t="s">
        <v>14</v>
      </c>
      <c r="H17">
        <v>1</v>
      </c>
    </row>
    <row r="18" spans="1:8" x14ac:dyDescent="0.2">
      <c r="A18" s="6" t="s">
        <v>20</v>
      </c>
      <c r="B18">
        <v>226</v>
      </c>
      <c r="G18" s="6" t="s">
        <v>14</v>
      </c>
      <c r="H18">
        <v>1467</v>
      </c>
    </row>
    <row r="19" spans="1:8" x14ac:dyDescent="0.2">
      <c r="A19" s="6" t="s">
        <v>20</v>
      </c>
      <c r="B19">
        <v>5419</v>
      </c>
      <c r="G19" s="6" t="s">
        <v>14</v>
      </c>
      <c r="H19">
        <v>75</v>
      </c>
    </row>
    <row r="20" spans="1:8" x14ac:dyDescent="0.2">
      <c r="A20" s="6" t="s">
        <v>20</v>
      </c>
      <c r="B20">
        <v>165</v>
      </c>
      <c r="G20" s="6" t="s">
        <v>14</v>
      </c>
      <c r="H20">
        <v>120</v>
      </c>
    </row>
    <row r="21" spans="1:8" x14ac:dyDescent="0.2">
      <c r="A21" s="6" t="s">
        <v>20</v>
      </c>
      <c r="B21">
        <v>1965</v>
      </c>
      <c r="G21" s="6" t="s">
        <v>14</v>
      </c>
      <c r="H21">
        <v>2253</v>
      </c>
    </row>
    <row r="22" spans="1:8" x14ac:dyDescent="0.2">
      <c r="A22" s="6" t="s">
        <v>20</v>
      </c>
      <c r="B22">
        <v>16</v>
      </c>
      <c r="G22" s="6" t="s">
        <v>14</v>
      </c>
      <c r="H22">
        <v>5</v>
      </c>
    </row>
    <row r="23" spans="1:8" x14ac:dyDescent="0.2">
      <c r="A23" s="6" t="s">
        <v>20</v>
      </c>
      <c r="B23">
        <v>107</v>
      </c>
      <c r="G23" s="6" t="s">
        <v>14</v>
      </c>
      <c r="H23">
        <v>38</v>
      </c>
    </row>
    <row r="24" spans="1:8" x14ac:dyDescent="0.2">
      <c r="A24" s="6" t="s">
        <v>20</v>
      </c>
      <c r="B24">
        <v>134</v>
      </c>
      <c r="G24" s="6" t="s">
        <v>14</v>
      </c>
      <c r="H24">
        <v>12</v>
      </c>
    </row>
    <row r="25" spans="1:8" x14ac:dyDescent="0.2">
      <c r="A25" s="6" t="s">
        <v>20</v>
      </c>
      <c r="B25">
        <v>198</v>
      </c>
      <c r="G25" s="6" t="s">
        <v>14</v>
      </c>
      <c r="H25">
        <v>1684</v>
      </c>
    </row>
    <row r="26" spans="1:8" x14ac:dyDescent="0.2">
      <c r="A26" s="6" t="s">
        <v>20</v>
      </c>
      <c r="B26">
        <v>111</v>
      </c>
      <c r="G26" s="6" t="s">
        <v>14</v>
      </c>
      <c r="H26">
        <v>56</v>
      </c>
    </row>
    <row r="27" spans="1:8" x14ac:dyDescent="0.2">
      <c r="A27" s="6" t="s">
        <v>20</v>
      </c>
      <c r="B27">
        <v>222</v>
      </c>
      <c r="G27" s="6" t="s">
        <v>14</v>
      </c>
      <c r="H27">
        <v>838</v>
      </c>
    </row>
    <row r="28" spans="1:8" x14ac:dyDescent="0.2">
      <c r="A28" s="6" t="s">
        <v>20</v>
      </c>
      <c r="B28">
        <v>6212</v>
      </c>
      <c r="G28" s="6" t="s">
        <v>14</v>
      </c>
      <c r="H28">
        <v>1000</v>
      </c>
    </row>
    <row r="29" spans="1:8" x14ac:dyDescent="0.2">
      <c r="A29" s="6" t="s">
        <v>20</v>
      </c>
      <c r="B29">
        <v>98</v>
      </c>
      <c r="G29" s="6" t="s">
        <v>14</v>
      </c>
      <c r="H29">
        <v>1482</v>
      </c>
    </row>
    <row r="30" spans="1:8" x14ac:dyDescent="0.2">
      <c r="A30" s="6" t="s">
        <v>20</v>
      </c>
      <c r="B30">
        <v>92</v>
      </c>
      <c r="G30" s="6" t="s">
        <v>14</v>
      </c>
      <c r="H30">
        <v>106</v>
      </c>
    </row>
    <row r="31" spans="1:8" x14ac:dyDescent="0.2">
      <c r="A31" s="6" t="s">
        <v>20</v>
      </c>
      <c r="B31">
        <v>149</v>
      </c>
      <c r="G31" s="6" t="s">
        <v>14</v>
      </c>
      <c r="H31">
        <v>679</v>
      </c>
    </row>
    <row r="32" spans="1:8" x14ac:dyDescent="0.2">
      <c r="A32" s="6" t="s">
        <v>20</v>
      </c>
      <c r="B32">
        <v>2431</v>
      </c>
      <c r="G32" s="6" t="s">
        <v>14</v>
      </c>
      <c r="H32">
        <v>1220</v>
      </c>
    </row>
    <row r="33" spans="1:8" x14ac:dyDescent="0.2">
      <c r="A33" s="6" t="s">
        <v>20</v>
      </c>
      <c r="B33">
        <v>303</v>
      </c>
      <c r="G33" s="6" t="s">
        <v>14</v>
      </c>
      <c r="H33">
        <v>1</v>
      </c>
    </row>
    <row r="34" spans="1:8" x14ac:dyDescent="0.2">
      <c r="A34" s="6" t="s">
        <v>20</v>
      </c>
      <c r="B34">
        <v>209</v>
      </c>
      <c r="G34" s="6" t="s">
        <v>14</v>
      </c>
      <c r="H34">
        <v>37</v>
      </c>
    </row>
    <row r="35" spans="1:8" x14ac:dyDescent="0.2">
      <c r="A35" s="6" t="s">
        <v>20</v>
      </c>
      <c r="B35">
        <v>131</v>
      </c>
      <c r="G35" s="6" t="s">
        <v>14</v>
      </c>
      <c r="H35">
        <v>60</v>
      </c>
    </row>
    <row r="36" spans="1:8" x14ac:dyDescent="0.2">
      <c r="A36" s="6" t="s">
        <v>20</v>
      </c>
      <c r="B36">
        <v>164</v>
      </c>
      <c r="G36" s="6" t="s">
        <v>14</v>
      </c>
      <c r="H36">
        <v>296</v>
      </c>
    </row>
    <row r="37" spans="1:8" x14ac:dyDescent="0.2">
      <c r="A37" s="6" t="s">
        <v>20</v>
      </c>
      <c r="B37">
        <v>201</v>
      </c>
      <c r="G37" s="6" t="s">
        <v>14</v>
      </c>
      <c r="H37">
        <v>3304</v>
      </c>
    </row>
    <row r="38" spans="1:8" x14ac:dyDescent="0.2">
      <c r="A38" s="6" t="s">
        <v>20</v>
      </c>
      <c r="B38">
        <v>211</v>
      </c>
      <c r="G38" s="6" t="s">
        <v>14</v>
      </c>
      <c r="H38">
        <v>73</v>
      </c>
    </row>
    <row r="39" spans="1:8" x14ac:dyDescent="0.2">
      <c r="A39" s="6" t="s">
        <v>20</v>
      </c>
      <c r="B39">
        <v>128</v>
      </c>
      <c r="G39" s="6" t="s">
        <v>14</v>
      </c>
      <c r="H39">
        <v>3387</v>
      </c>
    </row>
    <row r="40" spans="1:8" x14ac:dyDescent="0.2">
      <c r="A40" s="6" t="s">
        <v>20</v>
      </c>
      <c r="B40">
        <v>1600</v>
      </c>
      <c r="G40" s="6" t="s">
        <v>14</v>
      </c>
      <c r="H40">
        <v>662</v>
      </c>
    </row>
    <row r="41" spans="1:8" x14ac:dyDescent="0.2">
      <c r="A41" s="6" t="s">
        <v>20</v>
      </c>
      <c r="B41">
        <v>249</v>
      </c>
      <c r="G41" s="6" t="s">
        <v>14</v>
      </c>
      <c r="H41">
        <v>774</v>
      </c>
    </row>
    <row r="42" spans="1:8" x14ac:dyDescent="0.2">
      <c r="A42" s="6" t="s">
        <v>20</v>
      </c>
      <c r="B42">
        <v>236</v>
      </c>
      <c r="G42" s="6" t="s">
        <v>14</v>
      </c>
      <c r="H42">
        <v>672</v>
      </c>
    </row>
    <row r="43" spans="1:8" x14ac:dyDescent="0.2">
      <c r="A43" s="6" t="s">
        <v>20</v>
      </c>
      <c r="B43">
        <v>4065</v>
      </c>
      <c r="G43" s="6" t="s">
        <v>14</v>
      </c>
      <c r="H43">
        <v>940</v>
      </c>
    </row>
    <row r="44" spans="1:8" x14ac:dyDescent="0.2">
      <c r="A44" s="6" t="s">
        <v>20</v>
      </c>
      <c r="B44">
        <v>246</v>
      </c>
      <c r="G44" s="6" t="s">
        <v>14</v>
      </c>
      <c r="H44">
        <v>117</v>
      </c>
    </row>
    <row r="45" spans="1:8" x14ac:dyDescent="0.2">
      <c r="A45" s="6" t="s">
        <v>20</v>
      </c>
      <c r="B45">
        <v>2475</v>
      </c>
      <c r="G45" s="6" t="s">
        <v>14</v>
      </c>
      <c r="H45">
        <v>115</v>
      </c>
    </row>
    <row r="46" spans="1:8" x14ac:dyDescent="0.2">
      <c r="A46" s="6" t="s">
        <v>20</v>
      </c>
      <c r="B46">
        <v>76</v>
      </c>
      <c r="G46" s="6" t="s">
        <v>14</v>
      </c>
      <c r="H46">
        <v>326</v>
      </c>
    </row>
    <row r="47" spans="1:8" x14ac:dyDescent="0.2">
      <c r="A47" s="6" t="s">
        <v>20</v>
      </c>
      <c r="B47">
        <v>54</v>
      </c>
      <c r="G47" s="6" t="s">
        <v>14</v>
      </c>
      <c r="H47">
        <v>1</v>
      </c>
    </row>
    <row r="48" spans="1:8" x14ac:dyDescent="0.2">
      <c r="A48" s="6" t="s">
        <v>20</v>
      </c>
      <c r="B48">
        <v>88</v>
      </c>
      <c r="G48" s="6" t="s">
        <v>14</v>
      </c>
      <c r="H48">
        <v>1467</v>
      </c>
    </row>
    <row r="49" spans="1:8" x14ac:dyDescent="0.2">
      <c r="A49" s="6" t="s">
        <v>20</v>
      </c>
      <c r="B49">
        <v>85</v>
      </c>
      <c r="G49" s="6" t="s">
        <v>14</v>
      </c>
      <c r="H49">
        <v>5681</v>
      </c>
    </row>
    <row r="50" spans="1:8" x14ac:dyDescent="0.2">
      <c r="A50" s="6" t="s">
        <v>20</v>
      </c>
      <c r="B50">
        <v>170</v>
      </c>
      <c r="G50" s="6" t="s">
        <v>14</v>
      </c>
      <c r="H50">
        <v>1059</v>
      </c>
    </row>
    <row r="51" spans="1:8" x14ac:dyDescent="0.2">
      <c r="A51" s="6" t="s">
        <v>20</v>
      </c>
      <c r="B51">
        <v>330</v>
      </c>
      <c r="G51" s="6" t="s">
        <v>14</v>
      </c>
      <c r="H51">
        <v>1194</v>
      </c>
    </row>
    <row r="52" spans="1:8" x14ac:dyDescent="0.2">
      <c r="A52" s="6" t="s">
        <v>20</v>
      </c>
      <c r="B52">
        <v>127</v>
      </c>
      <c r="G52" s="6" t="s">
        <v>14</v>
      </c>
      <c r="H52">
        <v>30</v>
      </c>
    </row>
    <row r="53" spans="1:8" x14ac:dyDescent="0.2">
      <c r="A53" s="6" t="s">
        <v>20</v>
      </c>
      <c r="B53">
        <v>411</v>
      </c>
      <c r="G53" s="6" t="s">
        <v>14</v>
      </c>
      <c r="H53">
        <v>75</v>
      </c>
    </row>
    <row r="54" spans="1:8" x14ac:dyDescent="0.2">
      <c r="A54" s="6" t="s">
        <v>20</v>
      </c>
      <c r="B54">
        <v>180</v>
      </c>
      <c r="G54" s="6" t="s">
        <v>14</v>
      </c>
      <c r="H54">
        <v>955</v>
      </c>
    </row>
    <row r="55" spans="1:8" x14ac:dyDescent="0.2">
      <c r="A55" s="6" t="s">
        <v>20</v>
      </c>
      <c r="B55">
        <v>374</v>
      </c>
      <c r="G55" s="6" t="s">
        <v>14</v>
      </c>
      <c r="H55">
        <v>67</v>
      </c>
    </row>
    <row r="56" spans="1:8" x14ac:dyDescent="0.2">
      <c r="A56" s="6" t="s">
        <v>20</v>
      </c>
      <c r="B56">
        <v>71</v>
      </c>
      <c r="G56" s="6" t="s">
        <v>14</v>
      </c>
      <c r="H56">
        <v>5</v>
      </c>
    </row>
    <row r="57" spans="1:8" x14ac:dyDescent="0.2">
      <c r="A57" s="6" t="s">
        <v>20</v>
      </c>
      <c r="B57">
        <v>203</v>
      </c>
      <c r="G57" s="6" t="s">
        <v>14</v>
      </c>
      <c r="H57">
        <v>26</v>
      </c>
    </row>
    <row r="58" spans="1:8" x14ac:dyDescent="0.2">
      <c r="A58" s="6" t="s">
        <v>20</v>
      </c>
      <c r="B58">
        <v>113</v>
      </c>
      <c r="G58" s="6" t="s">
        <v>14</v>
      </c>
      <c r="H58">
        <v>1130</v>
      </c>
    </row>
    <row r="59" spans="1:8" x14ac:dyDescent="0.2">
      <c r="A59" s="6" t="s">
        <v>20</v>
      </c>
      <c r="B59">
        <v>96</v>
      </c>
      <c r="G59" s="6" t="s">
        <v>14</v>
      </c>
      <c r="H59">
        <v>782</v>
      </c>
    </row>
    <row r="60" spans="1:8" x14ac:dyDescent="0.2">
      <c r="A60" s="6" t="s">
        <v>20</v>
      </c>
      <c r="B60">
        <v>498</v>
      </c>
      <c r="G60" s="6" t="s">
        <v>14</v>
      </c>
      <c r="H60">
        <v>210</v>
      </c>
    </row>
    <row r="61" spans="1:8" x14ac:dyDescent="0.2">
      <c r="A61" s="6" t="s">
        <v>20</v>
      </c>
      <c r="B61">
        <v>180</v>
      </c>
      <c r="G61" s="6" t="s">
        <v>14</v>
      </c>
      <c r="H61">
        <v>136</v>
      </c>
    </row>
    <row r="62" spans="1:8" x14ac:dyDescent="0.2">
      <c r="A62" s="6" t="s">
        <v>20</v>
      </c>
      <c r="B62">
        <v>27</v>
      </c>
      <c r="G62" s="6" t="s">
        <v>14</v>
      </c>
      <c r="H62">
        <v>86</v>
      </c>
    </row>
    <row r="63" spans="1:8" x14ac:dyDescent="0.2">
      <c r="A63" s="6" t="s">
        <v>20</v>
      </c>
      <c r="B63">
        <v>2331</v>
      </c>
      <c r="G63" s="6" t="s">
        <v>14</v>
      </c>
      <c r="H63">
        <v>19</v>
      </c>
    </row>
    <row r="64" spans="1:8" x14ac:dyDescent="0.2">
      <c r="A64" s="6" t="s">
        <v>20</v>
      </c>
      <c r="B64">
        <v>113</v>
      </c>
      <c r="G64" s="6" t="s">
        <v>14</v>
      </c>
      <c r="H64">
        <v>886</v>
      </c>
    </row>
    <row r="65" spans="1:8" x14ac:dyDescent="0.2">
      <c r="A65" s="6" t="s">
        <v>20</v>
      </c>
      <c r="B65">
        <v>164</v>
      </c>
      <c r="G65" s="6" t="s">
        <v>14</v>
      </c>
      <c r="H65">
        <v>35</v>
      </c>
    </row>
    <row r="66" spans="1:8" x14ac:dyDescent="0.2">
      <c r="A66" s="6" t="s">
        <v>20</v>
      </c>
      <c r="B66">
        <v>164</v>
      </c>
      <c r="G66" s="6" t="s">
        <v>14</v>
      </c>
      <c r="H66">
        <v>24</v>
      </c>
    </row>
    <row r="67" spans="1:8" x14ac:dyDescent="0.2">
      <c r="A67" s="6" t="s">
        <v>20</v>
      </c>
      <c r="B67">
        <v>336</v>
      </c>
      <c r="G67" s="6" t="s">
        <v>14</v>
      </c>
      <c r="H67">
        <v>86</v>
      </c>
    </row>
    <row r="68" spans="1:8" x14ac:dyDescent="0.2">
      <c r="A68" s="6" t="s">
        <v>20</v>
      </c>
      <c r="B68">
        <v>1917</v>
      </c>
      <c r="G68" s="6" t="s">
        <v>14</v>
      </c>
      <c r="H68">
        <v>243</v>
      </c>
    </row>
    <row r="69" spans="1:8" x14ac:dyDescent="0.2">
      <c r="A69" s="6" t="s">
        <v>20</v>
      </c>
      <c r="B69">
        <v>95</v>
      </c>
      <c r="G69" s="6" t="s">
        <v>14</v>
      </c>
      <c r="H69">
        <v>65</v>
      </c>
    </row>
    <row r="70" spans="1:8" x14ac:dyDescent="0.2">
      <c r="A70" s="6" t="s">
        <v>20</v>
      </c>
      <c r="B70">
        <v>147</v>
      </c>
      <c r="G70" s="6" t="s">
        <v>14</v>
      </c>
      <c r="H70">
        <v>100</v>
      </c>
    </row>
    <row r="71" spans="1:8" x14ac:dyDescent="0.2">
      <c r="A71" s="6" t="s">
        <v>20</v>
      </c>
      <c r="B71">
        <v>86</v>
      </c>
      <c r="G71" s="6" t="s">
        <v>14</v>
      </c>
      <c r="H71">
        <v>168</v>
      </c>
    </row>
    <row r="72" spans="1:8" x14ac:dyDescent="0.2">
      <c r="A72" s="6" t="s">
        <v>20</v>
      </c>
      <c r="B72">
        <v>83</v>
      </c>
      <c r="G72" s="6" t="s">
        <v>14</v>
      </c>
      <c r="H72">
        <v>13</v>
      </c>
    </row>
    <row r="73" spans="1:8" x14ac:dyDescent="0.2">
      <c r="A73" s="6" t="s">
        <v>20</v>
      </c>
      <c r="B73">
        <v>676</v>
      </c>
      <c r="G73" s="6" t="s">
        <v>14</v>
      </c>
      <c r="H73">
        <v>1</v>
      </c>
    </row>
    <row r="74" spans="1:8" x14ac:dyDescent="0.2">
      <c r="A74" s="6" t="s">
        <v>20</v>
      </c>
      <c r="B74">
        <v>361</v>
      </c>
      <c r="G74" s="6" t="s">
        <v>14</v>
      </c>
      <c r="H74">
        <v>40</v>
      </c>
    </row>
    <row r="75" spans="1:8" x14ac:dyDescent="0.2">
      <c r="A75" s="6" t="s">
        <v>20</v>
      </c>
      <c r="B75">
        <v>131</v>
      </c>
      <c r="G75" s="6" t="s">
        <v>14</v>
      </c>
      <c r="H75">
        <v>226</v>
      </c>
    </row>
    <row r="76" spans="1:8" x14ac:dyDescent="0.2">
      <c r="A76" s="6" t="s">
        <v>20</v>
      </c>
      <c r="B76">
        <v>126</v>
      </c>
      <c r="G76" s="6" t="s">
        <v>14</v>
      </c>
      <c r="H76">
        <v>1625</v>
      </c>
    </row>
    <row r="77" spans="1:8" x14ac:dyDescent="0.2">
      <c r="A77" s="6" t="s">
        <v>20</v>
      </c>
      <c r="B77">
        <v>275</v>
      </c>
      <c r="G77" s="6" t="s">
        <v>14</v>
      </c>
      <c r="H77">
        <v>143</v>
      </c>
    </row>
    <row r="78" spans="1:8" x14ac:dyDescent="0.2">
      <c r="A78" s="6" t="s">
        <v>20</v>
      </c>
      <c r="B78">
        <v>67</v>
      </c>
      <c r="G78" s="6" t="s">
        <v>14</v>
      </c>
      <c r="H78">
        <v>934</v>
      </c>
    </row>
    <row r="79" spans="1:8" x14ac:dyDescent="0.2">
      <c r="A79" s="6" t="s">
        <v>20</v>
      </c>
      <c r="B79">
        <v>154</v>
      </c>
      <c r="G79" s="6" t="s">
        <v>14</v>
      </c>
      <c r="H79">
        <v>17</v>
      </c>
    </row>
    <row r="80" spans="1:8" x14ac:dyDescent="0.2">
      <c r="A80" s="6" t="s">
        <v>20</v>
      </c>
      <c r="B80">
        <v>1782</v>
      </c>
      <c r="G80" s="6" t="s">
        <v>14</v>
      </c>
      <c r="H80">
        <v>2179</v>
      </c>
    </row>
    <row r="81" spans="1:8" x14ac:dyDescent="0.2">
      <c r="A81" s="6" t="s">
        <v>20</v>
      </c>
      <c r="B81">
        <v>903</v>
      </c>
      <c r="G81" s="6" t="s">
        <v>14</v>
      </c>
      <c r="H81">
        <v>931</v>
      </c>
    </row>
    <row r="82" spans="1:8" x14ac:dyDescent="0.2">
      <c r="A82" s="6" t="s">
        <v>20</v>
      </c>
      <c r="B82">
        <v>94</v>
      </c>
      <c r="G82" s="6" t="s">
        <v>14</v>
      </c>
      <c r="H82">
        <v>92</v>
      </c>
    </row>
    <row r="83" spans="1:8" x14ac:dyDescent="0.2">
      <c r="A83" s="6" t="s">
        <v>20</v>
      </c>
      <c r="B83">
        <v>180</v>
      </c>
      <c r="G83" s="6" t="s">
        <v>14</v>
      </c>
      <c r="H83">
        <v>57</v>
      </c>
    </row>
    <row r="84" spans="1:8" x14ac:dyDescent="0.2">
      <c r="A84" s="6" t="s">
        <v>20</v>
      </c>
      <c r="B84">
        <v>533</v>
      </c>
      <c r="G84" s="6" t="s">
        <v>14</v>
      </c>
      <c r="H84">
        <v>41</v>
      </c>
    </row>
    <row r="85" spans="1:8" x14ac:dyDescent="0.2">
      <c r="A85" s="6" t="s">
        <v>20</v>
      </c>
      <c r="B85">
        <v>2443</v>
      </c>
      <c r="G85" s="6" t="s">
        <v>14</v>
      </c>
      <c r="H85">
        <v>1</v>
      </c>
    </row>
    <row r="86" spans="1:8" x14ac:dyDescent="0.2">
      <c r="A86" s="6" t="s">
        <v>20</v>
      </c>
      <c r="B86">
        <v>89</v>
      </c>
      <c r="G86" s="6" t="s">
        <v>14</v>
      </c>
      <c r="H86">
        <v>101</v>
      </c>
    </row>
    <row r="87" spans="1:8" x14ac:dyDescent="0.2">
      <c r="A87" s="6" t="s">
        <v>20</v>
      </c>
      <c r="B87">
        <v>159</v>
      </c>
      <c r="G87" s="6" t="s">
        <v>14</v>
      </c>
      <c r="H87">
        <v>1335</v>
      </c>
    </row>
    <row r="88" spans="1:8" x14ac:dyDescent="0.2">
      <c r="A88" s="6" t="s">
        <v>20</v>
      </c>
      <c r="B88">
        <v>50</v>
      </c>
      <c r="G88" s="6" t="s">
        <v>14</v>
      </c>
      <c r="H88">
        <v>15</v>
      </c>
    </row>
    <row r="89" spans="1:8" x14ac:dyDescent="0.2">
      <c r="A89" s="6" t="s">
        <v>20</v>
      </c>
      <c r="B89">
        <v>186</v>
      </c>
      <c r="G89" s="6" t="s">
        <v>14</v>
      </c>
      <c r="H89">
        <v>454</v>
      </c>
    </row>
    <row r="90" spans="1:8" x14ac:dyDescent="0.2">
      <c r="A90" s="6" t="s">
        <v>20</v>
      </c>
      <c r="B90">
        <v>1071</v>
      </c>
      <c r="G90" s="6" t="s">
        <v>14</v>
      </c>
      <c r="H90">
        <v>3182</v>
      </c>
    </row>
    <row r="91" spans="1:8" x14ac:dyDescent="0.2">
      <c r="A91" s="6" t="s">
        <v>20</v>
      </c>
      <c r="B91">
        <v>117</v>
      </c>
      <c r="G91" s="6" t="s">
        <v>14</v>
      </c>
      <c r="H91">
        <v>15</v>
      </c>
    </row>
    <row r="92" spans="1:8" x14ac:dyDescent="0.2">
      <c r="A92" s="6" t="s">
        <v>20</v>
      </c>
      <c r="B92">
        <v>70</v>
      </c>
      <c r="G92" s="6" t="s">
        <v>14</v>
      </c>
      <c r="H92">
        <v>133</v>
      </c>
    </row>
    <row r="93" spans="1:8" x14ac:dyDescent="0.2">
      <c r="A93" s="6" t="s">
        <v>20</v>
      </c>
      <c r="B93">
        <v>135</v>
      </c>
      <c r="G93" s="6" t="s">
        <v>14</v>
      </c>
      <c r="H93">
        <v>2062</v>
      </c>
    </row>
    <row r="94" spans="1:8" x14ac:dyDescent="0.2">
      <c r="A94" s="6" t="s">
        <v>20</v>
      </c>
      <c r="B94">
        <v>768</v>
      </c>
      <c r="G94" s="6" t="s">
        <v>14</v>
      </c>
      <c r="H94">
        <v>29</v>
      </c>
    </row>
    <row r="95" spans="1:8" x14ac:dyDescent="0.2">
      <c r="A95" s="6" t="s">
        <v>20</v>
      </c>
      <c r="B95">
        <v>199</v>
      </c>
      <c r="G95" s="6" t="s">
        <v>14</v>
      </c>
      <c r="H95">
        <v>132</v>
      </c>
    </row>
    <row r="96" spans="1:8" x14ac:dyDescent="0.2">
      <c r="A96" s="6" t="s">
        <v>20</v>
      </c>
      <c r="B96">
        <v>107</v>
      </c>
      <c r="G96" s="6" t="s">
        <v>14</v>
      </c>
      <c r="H96">
        <v>137</v>
      </c>
    </row>
    <row r="97" spans="1:8" x14ac:dyDescent="0.2">
      <c r="A97" s="6" t="s">
        <v>20</v>
      </c>
      <c r="B97">
        <v>195</v>
      </c>
      <c r="G97" s="6" t="s">
        <v>14</v>
      </c>
      <c r="H97">
        <v>908</v>
      </c>
    </row>
    <row r="98" spans="1:8" x14ac:dyDescent="0.2">
      <c r="A98" s="6" t="s">
        <v>20</v>
      </c>
      <c r="B98">
        <v>3376</v>
      </c>
      <c r="G98" s="6" t="s">
        <v>14</v>
      </c>
      <c r="H98">
        <v>10</v>
      </c>
    </row>
    <row r="99" spans="1:8" x14ac:dyDescent="0.2">
      <c r="A99" s="6" t="s">
        <v>20</v>
      </c>
      <c r="B99">
        <v>41</v>
      </c>
      <c r="G99" s="6" t="s">
        <v>14</v>
      </c>
      <c r="H99">
        <v>1910</v>
      </c>
    </row>
    <row r="100" spans="1:8" x14ac:dyDescent="0.2">
      <c r="A100" s="6" t="s">
        <v>20</v>
      </c>
      <c r="B100">
        <v>1821</v>
      </c>
      <c r="G100" s="6" t="s">
        <v>14</v>
      </c>
      <c r="H100">
        <v>38</v>
      </c>
    </row>
    <row r="101" spans="1:8" x14ac:dyDescent="0.2">
      <c r="A101" s="6" t="s">
        <v>20</v>
      </c>
      <c r="B101">
        <v>164</v>
      </c>
      <c r="G101" s="6" t="s">
        <v>14</v>
      </c>
      <c r="H101">
        <v>104</v>
      </c>
    </row>
    <row r="102" spans="1:8" x14ac:dyDescent="0.2">
      <c r="A102" s="6" t="s">
        <v>20</v>
      </c>
      <c r="B102">
        <v>157</v>
      </c>
      <c r="G102" s="6" t="s">
        <v>14</v>
      </c>
      <c r="H102">
        <v>49</v>
      </c>
    </row>
    <row r="103" spans="1:8" x14ac:dyDescent="0.2">
      <c r="A103" s="6" t="s">
        <v>20</v>
      </c>
      <c r="B103">
        <v>246</v>
      </c>
      <c r="G103" s="6" t="s">
        <v>14</v>
      </c>
      <c r="H103">
        <v>1</v>
      </c>
    </row>
    <row r="104" spans="1:8" x14ac:dyDescent="0.2">
      <c r="A104" s="6" t="s">
        <v>20</v>
      </c>
      <c r="B104">
        <v>1396</v>
      </c>
      <c r="G104" s="6" t="s">
        <v>14</v>
      </c>
      <c r="H104">
        <v>245</v>
      </c>
    </row>
    <row r="105" spans="1:8" x14ac:dyDescent="0.2">
      <c r="A105" s="6" t="s">
        <v>20</v>
      </c>
      <c r="B105">
        <v>2506</v>
      </c>
      <c r="G105" s="6" t="s">
        <v>14</v>
      </c>
      <c r="H105">
        <v>32</v>
      </c>
    </row>
    <row r="106" spans="1:8" x14ac:dyDescent="0.2">
      <c r="A106" s="6" t="s">
        <v>20</v>
      </c>
      <c r="B106">
        <v>244</v>
      </c>
      <c r="G106" s="6" t="s">
        <v>14</v>
      </c>
      <c r="H106">
        <v>7</v>
      </c>
    </row>
    <row r="107" spans="1:8" x14ac:dyDescent="0.2">
      <c r="A107" s="6" t="s">
        <v>20</v>
      </c>
      <c r="B107">
        <v>146</v>
      </c>
      <c r="G107" s="6" t="s">
        <v>14</v>
      </c>
      <c r="H107">
        <v>803</v>
      </c>
    </row>
    <row r="108" spans="1:8" x14ac:dyDescent="0.2">
      <c r="A108" s="6" t="s">
        <v>20</v>
      </c>
      <c r="B108">
        <v>1267</v>
      </c>
      <c r="G108" s="6" t="s">
        <v>14</v>
      </c>
      <c r="H108">
        <v>16</v>
      </c>
    </row>
    <row r="109" spans="1:8" x14ac:dyDescent="0.2">
      <c r="A109" s="6" t="s">
        <v>20</v>
      </c>
      <c r="B109">
        <v>1561</v>
      </c>
      <c r="G109" s="6" t="s">
        <v>14</v>
      </c>
      <c r="H109">
        <v>31</v>
      </c>
    </row>
    <row r="110" spans="1:8" x14ac:dyDescent="0.2">
      <c r="A110" s="6" t="s">
        <v>20</v>
      </c>
      <c r="B110">
        <v>48</v>
      </c>
      <c r="G110" s="6" t="s">
        <v>14</v>
      </c>
      <c r="H110">
        <v>108</v>
      </c>
    </row>
    <row r="111" spans="1:8" x14ac:dyDescent="0.2">
      <c r="A111" s="6" t="s">
        <v>20</v>
      </c>
      <c r="B111">
        <v>2739</v>
      </c>
      <c r="G111" s="6" t="s">
        <v>14</v>
      </c>
      <c r="H111">
        <v>30</v>
      </c>
    </row>
    <row r="112" spans="1:8" x14ac:dyDescent="0.2">
      <c r="A112" s="6" t="s">
        <v>20</v>
      </c>
      <c r="B112">
        <v>3537</v>
      </c>
      <c r="G112" s="6" t="s">
        <v>14</v>
      </c>
      <c r="H112">
        <v>17</v>
      </c>
    </row>
    <row r="113" spans="1:8" x14ac:dyDescent="0.2">
      <c r="A113" s="6" t="s">
        <v>20</v>
      </c>
      <c r="B113">
        <v>2107</v>
      </c>
      <c r="G113" s="6" t="s">
        <v>14</v>
      </c>
      <c r="H113">
        <v>80</v>
      </c>
    </row>
    <row r="114" spans="1:8" x14ac:dyDescent="0.2">
      <c r="A114" s="6" t="s">
        <v>20</v>
      </c>
      <c r="B114">
        <v>3318</v>
      </c>
      <c r="G114" s="6" t="s">
        <v>14</v>
      </c>
      <c r="H114">
        <v>2468</v>
      </c>
    </row>
    <row r="115" spans="1:8" x14ac:dyDescent="0.2">
      <c r="A115" s="6" t="s">
        <v>20</v>
      </c>
      <c r="B115">
        <v>340</v>
      </c>
      <c r="G115" s="6" t="s">
        <v>14</v>
      </c>
      <c r="H115">
        <v>26</v>
      </c>
    </row>
    <row r="116" spans="1:8" x14ac:dyDescent="0.2">
      <c r="A116" s="6" t="s">
        <v>20</v>
      </c>
      <c r="B116">
        <v>1442</v>
      </c>
      <c r="G116" s="6" t="s">
        <v>14</v>
      </c>
      <c r="H116">
        <v>73</v>
      </c>
    </row>
    <row r="117" spans="1:8" x14ac:dyDescent="0.2">
      <c r="A117" s="6" t="s">
        <v>20</v>
      </c>
      <c r="B117">
        <v>126</v>
      </c>
      <c r="G117" s="6" t="s">
        <v>14</v>
      </c>
      <c r="H117">
        <v>128</v>
      </c>
    </row>
    <row r="118" spans="1:8" x14ac:dyDescent="0.2">
      <c r="A118" s="6" t="s">
        <v>20</v>
      </c>
      <c r="B118">
        <v>524</v>
      </c>
      <c r="G118" s="6" t="s">
        <v>14</v>
      </c>
      <c r="H118">
        <v>33</v>
      </c>
    </row>
    <row r="119" spans="1:8" x14ac:dyDescent="0.2">
      <c r="A119" s="6" t="s">
        <v>20</v>
      </c>
      <c r="B119">
        <v>1989</v>
      </c>
      <c r="G119" s="6" t="s">
        <v>14</v>
      </c>
      <c r="H119">
        <v>1072</v>
      </c>
    </row>
    <row r="120" spans="1:8" x14ac:dyDescent="0.2">
      <c r="A120" s="6" t="s">
        <v>20</v>
      </c>
      <c r="B120">
        <v>157</v>
      </c>
      <c r="G120" s="6" t="s">
        <v>14</v>
      </c>
      <c r="H120">
        <v>393</v>
      </c>
    </row>
    <row r="121" spans="1:8" x14ac:dyDescent="0.2">
      <c r="A121" s="6" t="s">
        <v>20</v>
      </c>
      <c r="B121">
        <v>4498</v>
      </c>
      <c r="G121" s="6" t="s">
        <v>14</v>
      </c>
      <c r="H121">
        <v>1257</v>
      </c>
    </row>
    <row r="122" spans="1:8" x14ac:dyDescent="0.2">
      <c r="A122" s="6" t="s">
        <v>20</v>
      </c>
      <c r="B122">
        <v>80</v>
      </c>
      <c r="G122" s="6" t="s">
        <v>14</v>
      </c>
      <c r="H122">
        <v>328</v>
      </c>
    </row>
    <row r="123" spans="1:8" x14ac:dyDescent="0.2">
      <c r="A123" s="6" t="s">
        <v>20</v>
      </c>
      <c r="B123">
        <v>43</v>
      </c>
      <c r="G123" s="6" t="s">
        <v>14</v>
      </c>
      <c r="H123">
        <v>147</v>
      </c>
    </row>
    <row r="124" spans="1:8" x14ac:dyDescent="0.2">
      <c r="A124" s="6" t="s">
        <v>20</v>
      </c>
      <c r="B124">
        <v>2053</v>
      </c>
      <c r="G124" s="6" t="s">
        <v>14</v>
      </c>
      <c r="H124">
        <v>830</v>
      </c>
    </row>
    <row r="125" spans="1:8" x14ac:dyDescent="0.2">
      <c r="A125" s="6" t="s">
        <v>20</v>
      </c>
      <c r="B125">
        <v>168</v>
      </c>
      <c r="G125" s="6" t="s">
        <v>14</v>
      </c>
      <c r="H125">
        <v>331</v>
      </c>
    </row>
    <row r="126" spans="1:8" x14ac:dyDescent="0.2">
      <c r="A126" s="6" t="s">
        <v>20</v>
      </c>
      <c r="B126">
        <v>4289</v>
      </c>
      <c r="G126" s="6" t="s">
        <v>14</v>
      </c>
      <c r="H126">
        <v>25</v>
      </c>
    </row>
    <row r="127" spans="1:8" x14ac:dyDescent="0.2">
      <c r="A127" s="6" t="s">
        <v>20</v>
      </c>
      <c r="B127">
        <v>165</v>
      </c>
      <c r="G127" s="6" t="s">
        <v>14</v>
      </c>
      <c r="H127">
        <v>3483</v>
      </c>
    </row>
    <row r="128" spans="1:8" x14ac:dyDescent="0.2">
      <c r="A128" s="6" t="s">
        <v>20</v>
      </c>
      <c r="B128">
        <v>1815</v>
      </c>
      <c r="G128" s="6" t="s">
        <v>14</v>
      </c>
      <c r="H128">
        <v>923</v>
      </c>
    </row>
    <row r="129" spans="1:8" x14ac:dyDescent="0.2">
      <c r="A129" s="6" t="s">
        <v>20</v>
      </c>
      <c r="B129">
        <v>397</v>
      </c>
      <c r="G129" s="6" t="s">
        <v>14</v>
      </c>
      <c r="H129">
        <v>1</v>
      </c>
    </row>
    <row r="130" spans="1:8" x14ac:dyDescent="0.2">
      <c r="A130" s="6" t="s">
        <v>20</v>
      </c>
      <c r="B130">
        <v>1539</v>
      </c>
      <c r="G130" s="6" t="s">
        <v>14</v>
      </c>
      <c r="H130">
        <v>33</v>
      </c>
    </row>
    <row r="131" spans="1:8" x14ac:dyDescent="0.2">
      <c r="A131" s="6" t="s">
        <v>20</v>
      </c>
      <c r="B131">
        <v>138</v>
      </c>
      <c r="G131" s="6" t="s">
        <v>14</v>
      </c>
      <c r="H131">
        <v>40</v>
      </c>
    </row>
    <row r="132" spans="1:8" x14ac:dyDescent="0.2">
      <c r="A132" s="6" t="s">
        <v>20</v>
      </c>
      <c r="B132">
        <v>3594</v>
      </c>
      <c r="G132" s="6" t="s">
        <v>14</v>
      </c>
      <c r="H132">
        <v>23</v>
      </c>
    </row>
    <row r="133" spans="1:8" x14ac:dyDescent="0.2">
      <c r="A133" s="6" t="s">
        <v>20</v>
      </c>
      <c r="B133">
        <v>5880</v>
      </c>
      <c r="G133" s="6" t="s">
        <v>14</v>
      </c>
      <c r="H133">
        <v>75</v>
      </c>
    </row>
    <row r="134" spans="1:8" x14ac:dyDescent="0.2">
      <c r="A134" s="6" t="s">
        <v>20</v>
      </c>
      <c r="B134">
        <v>112</v>
      </c>
      <c r="G134" s="6" t="s">
        <v>14</v>
      </c>
      <c r="H134">
        <v>2176</v>
      </c>
    </row>
    <row r="135" spans="1:8" x14ac:dyDescent="0.2">
      <c r="A135" s="6" t="s">
        <v>20</v>
      </c>
      <c r="B135">
        <v>943</v>
      </c>
      <c r="G135" s="6" t="s">
        <v>14</v>
      </c>
      <c r="H135">
        <v>441</v>
      </c>
    </row>
    <row r="136" spans="1:8" x14ac:dyDescent="0.2">
      <c r="A136" s="6" t="s">
        <v>20</v>
      </c>
      <c r="B136">
        <v>2468</v>
      </c>
      <c r="G136" s="6" t="s">
        <v>14</v>
      </c>
      <c r="H136">
        <v>25</v>
      </c>
    </row>
    <row r="137" spans="1:8" x14ac:dyDescent="0.2">
      <c r="A137" s="6" t="s">
        <v>20</v>
      </c>
      <c r="B137">
        <v>2551</v>
      </c>
      <c r="G137" s="6" t="s">
        <v>14</v>
      </c>
      <c r="H137">
        <v>127</v>
      </c>
    </row>
    <row r="138" spans="1:8" x14ac:dyDescent="0.2">
      <c r="A138" s="6" t="s">
        <v>20</v>
      </c>
      <c r="B138">
        <v>101</v>
      </c>
      <c r="G138" s="6" t="s">
        <v>14</v>
      </c>
      <c r="H138">
        <v>355</v>
      </c>
    </row>
    <row r="139" spans="1:8" x14ac:dyDescent="0.2">
      <c r="A139" s="6" t="s">
        <v>20</v>
      </c>
      <c r="B139">
        <v>92</v>
      </c>
      <c r="G139" s="6" t="s">
        <v>14</v>
      </c>
      <c r="H139">
        <v>44</v>
      </c>
    </row>
    <row r="140" spans="1:8" x14ac:dyDescent="0.2">
      <c r="A140" s="6" t="s">
        <v>20</v>
      </c>
      <c r="B140">
        <v>62</v>
      </c>
      <c r="G140" s="6" t="s">
        <v>14</v>
      </c>
      <c r="H140">
        <v>67</v>
      </c>
    </row>
    <row r="141" spans="1:8" x14ac:dyDescent="0.2">
      <c r="A141" s="6" t="s">
        <v>20</v>
      </c>
      <c r="B141">
        <v>149</v>
      </c>
      <c r="G141" s="6" t="s">
        <v>14</v>
      </c>
      <c r="H141">
        <v>1068</v>
      </c>
    </row>
    <row r="142" spans="1:8" x14ac:dyDescent="0.2">
      <c r="A142" s="6" t="s">
        <v>20</v>
      </c>
      <c r="B142">
        <v>329</v>
      </c>
      <c r="G142" s="6" t="s">
        <v>14</v>
      </c>
      <c r="H142">
        <v>424</v>
      </c>
    </row>
    <row r="143" spans="1:8" x14ac:dyDescent="0.2">
      <c r="A143" s="6" t="s">
        <v>20</v>
      </c>
      <c r="B143">
        <v>97</v>
      </c>
      <c r="G143" s="6" t="s">
        <v>14</v>
      </c>
      <c r="H143">
        <v>151</v>
      </c>
    </row>
    <row r="144" spans="1:8" x14ac:dyDescent="0.2">
      <c r="A144" s="6" t="s">
        <v>20</v>
      </c>
      <c r="B144">
        <v>1784</v>
      </c>
      <c r="G144" s="6" t="s">
        <v>14</v>
      </c>
      <c r="H144">
        <v>1608</v>
      </c>
    </row>
    <row r="145" spans="1:8" x14ac:dyDescent="0.2">
      <c r="A145" s="6" t="s">
        <v>20</v>
      </c>
      <c r="B145">
        <v>1684</v>
      </c>
      <c r="G145" s="6" t="s">
        <v>14</v>
      </c>
      <c r="H145">
        <v>941</v>
      </c>
    </row>
    <row r="146" spans="1:8" x14ac:dyDescent="0.2">
      <c r="A146" s="6" t="s">
        <v>20</v>
      </c>
      <c r="B146">
        <v>250</v>
      </c>
      <c r="G146" s="6" t="s">
        <v>14</v>
      </c>
      <c r="H146">
        <v>1</v>
      </c>
    </row>
    <row r="147" spans="1:8" x14ac:dyDescent="0.2">
      <c r="A147" s="6" t="s">
        <v>20</v>
      </c>
      <c r="B147">
        <v>238</v>
      </c>
      <c r="G147" s="6" t="s">
        <v>14</v>
      </c>
      <c r="H147">
        <v>40</v>
      </c>
    </row>
    <row r="148" spans="1:8" x14ac:dyDescent="0.2">
      <c r="A148" s="6" t="s">
        <v>20</v>
      </c>
      <c r="B148">
        <v>53</v>
      </c>
      <c r="G148" s="6" t="s">
        <v>14</v>
      </c>
      <c r="H148">
        <v>3015</v>
      </c>
    </row>
    <row r="149" spans="1:8" x14ac:dyDescent="0.2">
      <c r="A149" s="6" t="s">
        <v>20</v>
      </c>
      <c r="B149">
        <v>214</v>
      </c>
      <c r="G149" s="6" t="s">
        <v>14</v>
      </c>
      <c r="H149">
        <v>435</v>
      </c>
    </row>
    <row r="150" spans="1:8" x14ac:dyDescent="0.2">
      <c r="A150" s="6" t="s">
        <v>20</v>
      </c>
      <c r="B150">
        <v>222</v>
      </c>
      <c r="G150" s="6" t="s">
        <v>14</v>
      </c>
      <c r="H150">
        <v>714</v>
      </c>
    </row>
    <row r="151" spans="1:8" x14ac:dyDescent="0.2">
      <c r="A151" s="6" t="s">
        <v>20</v>
      </c>
      <c r="B151">
        <v>1884</v>
      </c>
      <c r="G151" s="6" t="s">
        <v>14</v>
      </c>
      <c r="H151">
        <v>5497</v>
      </c>
    </row>
    <row r="152" spans="1:8" x14ac:dyDescent="0.2">
      <c r="A152" s="6" t="s">
        <v>20</v>
      </c>
      <c r="B152">
        <v>218</v>
      </c>
      <c r="G152" s="6" t="s">
        <v>14</v>
      </c>
      <c r="H152">
        <v>418</v>
      </c>
    </row>
    <row r="153" spans="1:8" x14ac:dyDescent="0.2">
      <c r="A153" s="6" t="s">
        <v>20</v>
      </c>
      <c r="B153">
        <v>6465</v>
      </c>
      <c r="G153" s="6" t="s">
        <v>14</v>
      </c>
      <c r="H153">
        <v>1439</v>
      </c>
    </row>
    <row r="154" spans="1:8" x14ac:dyDescent="0.2">
      <c r="A154" s="6" t="s">
        <v>20</v>
      </c>
      <c r="B154">
        <v>59</v>
      </c>
      <c r="G154" s="6" t="s">
        <v>14</v>
      </c>
      <c r="H154">
        <v>15</v>
      </c>
    </row>
    <row r="155" spans="1:8" x14ac:dyDescent="0.2">
      <c r="A155" s="6" t="s">
        <v>20</v>
      </c>
      <c r="B155">
        <v>88</v>
      </c>
      <c r="G155" s="6" t="s">
        <v>14</v>
      </c>
      <c r="H155">
        <v>1999</v>
      </c>
    </row>
    <row r="156" spans="1:8" x14ac:dyDescent="0.2">
      <c r="A156" s="6" t="s">
        <v>20</v>
      </c>
      <c r="B156">
        <v>1697</v>
      </c>
      <c r="G156" s="6" t="s">
        <v>14</v>
      </c>
      <c r="H156">
        <v>118</v>
      </c>
    </row>
    <row r="157" spans="1:8" x14ac:dyDescent="0.2">
      <c r="A157" s="6" t="s">
        <v>20</v>
      </c>
      <c r="B157">
        <v>92</v>
      </c>
      <c r="G157" s="6" t="s">
        <v>14</v>
      </c>
      <c r="H157">
        <v>162</v>
      </c>
    </row>
    <row r="158" spans="1:8" x14ac:dyDescent="0.2">
      <c r="A158" s="6" t="s">
        <v>20</v>
      </c>
      <c r="B158">
        <v>186</v>
      </c>
      <c r="G158" s="6" t="s">
        <v>14</v>
      </c>
      <c r="H158">
        <v>83</v>
      </c>
    </row>
    <row r="159" spans="1:8" x14ac:dyDescent="0.2">
      <c r="A159" s="6" t="s">
        <v>20</v>
      </c>
      <c r="B159">
        <v>138</v>
      </c>
      <c r="G159" s="6" t="s">
        <v>14</v>
      </c>
      <c r="H159">
        <v>747</v>
      </c>
    </row>
    <row r="160" spans="1:8" x14ac:dyDescent="0.2">
      <c r="A160" s="6" t="s">
        <v>20</v>
      </c>
      <c r="B160">
        <v>261</v>
      </c>
      <c r="G160" s="6" t="s">
        <v>14</v>
      </c>
      <c r="H160">
        <v>84</v>
      </c>
    </row>
    <row r="161" spans="1:8" x14ac:dyDescent="0.2">
      <c r="A161" s="6" t="s">
        <v>20</v>
      </c>
      <c r="B161">
        <v>107</v>
      </c>
      <c r="G161" s="6" t="s">
        <v>14</v>
      </c>
      <c r="H161">
        <v>91</v>
      </c>
    </row>
    <row r="162" spans="1:8" x14ac:dyDescent="0.2">
      <c r="A162" s="6" t="s">
        <v>20</v>
      </c>
      <c r="B162">
        <v>199</v>
      </c>
      <c r="G162" s="6" t="s">
        <v>14</v>
      </c>
      <c r="H162">
        <v>792</v>
      </c>
    </row>
    <row r="163" spans="1:8" x14ac:dyDescent="0.2">
      <c r="A163" s="6" t="s">
        <v>20</v>
      </c>
      <c r="B163">
        <v>5512</v>
      </c>
      <c r="G163" s="6" t="s">
        <v>14</v>
      </c>
      <c r="H163">
        <v>32</v>
      </c>
    </row>
    <row r="164" spans="1:8" x14ac:dyDescent="0.2">
      <c r="A164" s="6" t="s">
        <v>20</v>
      </c>
      <c r="B164">
        <v>86</v>
      </c>
      <c r="G164" s="6" t="s">
        <v>14</v>
      </c>
      <c r="H164">
        <v>186</v>
      </c>
    </row>
    <row r="165" spans="1:8" x14ac:dyDescent="0.2">
      <c r="A165" s="6" t="s">
        <v>20</v>
      </c>
      <c r="B165">
        <v>2768</v>
      </c>
      <c r="G165" s="6" t="s">
        <v>14</v>
      </c>
      <c r="H165">
        <v>605</v>
      </c>
    </row>
    <row r="166" spans="1:8" x14ac:dyDescent="0.2">
      <c r="A166" s="6" t="s">
        <v>20</v>
      </c>
      <c r="B166">
        <v>48</v>
      </c>
      <c r="G166" s="6" t="s">
        <v>14</v>
      </c>
      <c r="H166">
        <v>1</v>
      </c>
    </row>
    <row r="167" spans="1:8" x14ac:dyDescent="0.2">
      <c r="A167" s="6" t="s">
        <v>20</v>
      </c>
      <c r="B167">
        <v>87</v>
      </c>
      <c r="G167" s="6" t="s">
        <v>14</v>
      </c>
      <c r="H167">
        <v>31</v>
      </c>
    </row>
    <row r="168" spans="1:8" x14ac:dyDescent="0.2">
      <c r="A168" s="6" t="s">
        <v>20</v>
      </c>
      <c r="B168">
        <v>1894</v>
      </c>
      <c r="G168" s="6" t="s">
        <v>14</v>
      </c>
      <c r="H168">
        <v>1181</v>
      </c>
    </row>
    <row r="169" spans="1:8" x14ac:dyDescent="0.2">
      <c r="A169" s="6" t="s">
        <v>20</v>
      </c>
      <c r="B169">
        <v>282</v>
      </c>
      <c r="G169" s="6" t="s">
        <v>14</v>
      </c>
      <c r="H169">
        <v>39</v>
      </c>
    </row>
    <row r="170" spans="1:8" x14ac:dyDescent="0.2">
      <c r="A170" s="6" t="s">
        <v>20</v>
      </c>
      <c r="B170">
        <v>116</v>
      </c>
      <c r="G170" s="6" t="s">
        <v>14</v>
      </c>
      <c r="H170">
        <v>46</v>
      </c>
    </row>
    <row r="171" spans="1:8" x14ac:dyDescent="0.2">
      <c r="A171" s="6" t="s">
        <v>20</v>
      </c>
      <c r="B171">
        <v>83</v>
      </c>
      <c r="G171" s="6" t="s">
        <v>14</v>
      </c>
      <c r="H171">
        <v>105</v>
      </c>
    </row>
    <row r="172" spans="1:8" x14ac:dyDescent="0.2">
      <c r="A172" s="6" t="s">
        <v>20</v>
      </c>
      <c r="B172">
        <v>91</v>
      </c>
      <c r="G172" s="6" t="s">
        <v>14</v>
      </c>
      <c r="H172">
        <v>535</v>
      </c>
    </row>
    <row r="173" spans="1:8" x14ac:dyDescent="0.2">
      <c r="A173" s="6" t="s">
        <v>20</v>
      </c>
      <c r="B173">
        <v>546</v>
      </c>
      <c r="G173" s="6" t="s">
        <v>14</v>
      </c>
      <c r="H173">
        <v>16</v>
      </c>
    </row>
    <row r="174" spans="1:8" x14ac:dyDescent="0.2">
      <c r="A174" s="6" t="s">
        <v>20</v>
      </c>
      <c r="B174">
        <v>393</v>
      </c>
      <c r="G174" s="6" t="s">
        <v>14</v>
      </c>
      <c r="H174">
        <v>575</v>
      </c>
    </row>
    <row r="175" spans="1:8" x14ac:dyDescent="0.2">
      <c r="A175" s="6" t="s">
        <v>20</v>
      </c>
      <c r="B175">
        <v>133</v>
      </c>
      <c r="G175" s="6" t="s">
        <v>14</v>
      </c>
      <c r="H175">
        <v>1120</v>
      </c>
    </row>
    <row r="176" spans="1:8" x14ac:dyDescent="0.2">
      <c r="A176" s="6" t="s">
        <v>20</v>
      </c>
      <c r="B176">
        <v>254</v>
      </c>
      <c r="G176" s="6" t="s">
        <v>14</v>
      </c>
      <c r="H176">
        <v>113</v>
      </c>
    </row>
    <row r="177" spans="1:8" x14ac:dyDescent="0.2">
      <c r="A177" s="6" t="s">
        <v>20</v>
      </c>
      <c r="B177">
        <v>176</v>
      </c>
      <c r="G177" s="6" t="s">
        <v>14</v>
      </c>
      <c r="H177">
        <v>1538</v>
      </c>
    </row>
    <row r="178" spans="1:8" x14ac:dyDescent="0.2">
      <c r="A178" s="6" t="s">
        <v>20</v>
      </c>
      <c r="B178">
        <v>337</v>
      </c>
      <c r="G178" s="6" t="s">
        <v>14</v>
      </c>
      <c r="H178">
        <v>9</v>
      </c>
    </row>
    <row r="179" spans="1:8" x14ac:dyDescent="0.2">
      <c r="A179" s="6" t="s">
        <v>20</v>
      </c>
      <c r="B179">
        <v>107</v>
      </c>
      <c r="G179" s="6" t="s">
        <v>14</v>
      </c>
      <c r="H179">
        <v>554</v>
      </c>
    </row>
    <row r="180" spans="1:8" x14ac:dyDescent="0.2">
      <c r="A180" s="6" t="s">
        <v>20</v>
      </c>
      <c r="B180">
        <v>183</v>
      </c>
      <c r="G180" s="6" t="s">
        <v>14</v>
      </c>
      <c r="H180">
        <v>648</v>
      </c>
    </row>
    <row r="181" spans="1:8" x14ac:dyDescent="0.2">
      <c r="A181" s="6" t="s">
        <v>20</v>
      </c>
      <c r="B181">
        <v>72</v>
      </c>
      <c r="G181" s="6" t="s">
        <v>14</v>
      </c>
      <c r="H181">
        <v>21</v>
      </c>
    </row>
    <row r="182" spans="1:8" x14ac:dyDescent="0.2">
      <c r="A182" s="6" t="s">
        <v>20</v>
      </c>
      <c r="B182">
        <v>295</v>
      </c>
      <c r="G182" s="6" t="s">
        <v>14</v>
      </c>
      <c r="H182">
        <v>54</v>
      </c>
    </row>
    <row r="183" spans="1:8" x14ac:dyDescent="0.2">
      <c r="A183" s="6" t="s">
        <v>20</v>
      </c>
      <c r="B183">
        <v>142</v>
      </c>
      <c r="G183" s="6" t="s">
        <v>14</v>
      </c>
      <c r="H183">
        <v>120</v>
      </c>
    </row>
    <row r="184" spans="1:8" x14ac:dyDescent="0.2">
      <c r="A184" s="6" t="s">
        <v>20</v>
      </c>
      <c r="B184">
        <v>85</v>
      </c>
      <c r="G184" s="6" t="s">
        <v>14</v>
      </c>
      <c r="H184">
        <v>579</v>
      </c>
    </row>
    <row r="185" spans="1:8" x14ac:dyDescent="0.2">
      <c r="A185" s="6" t="s">
        <v>20</v>
      </c>
      <c r="B185">
        <v>659</v>
      </c>
      <c r="G185" s="6" t="s">
        <v>14</v>
      </c>
      <c r="H185">
        <v>2072</v>
      </c>
    </row>
    <row r="186" spans="1:8" x14ac:dyDescent="0.2">
      <c r="A186" s="6" t="s">
        <v>20</v>
      </c>
      <c r="B186">
        <v>121</v>
      </c>
      <c r="G186" s="6" t="s">
        <v>14</v>
      </c>
      <c r="H186">
        <v>0</v>
      </c>
    </row>
    <row r="187" spans="1:8" x14ac:dyDescent="0.2">
      <c r="A187" s="6" t="s">
        <v>20</v>
      </c>
      <c r="B187">
        <v>3742</v>
      </c>
      <c r="G187" s="6" t="s">
        <v>14</v>
      </c>
      <c r="H187">
        <v>1796</v>
      </c>
    </row>
    <row r="188" spans="1:8" x14ac:dyDescent="0.2">
      <c r="A188" s="6" t="s">
        <v>20</v>
      </c>
      <c r="B188">
        <v>223</v>
      </c>
      <c r="G188" s="6" t="s">
        <v>14</v>
      </c>
      <c r="H188">
        <v>62</v>
      </c>
    </row>
    <row r="189" spans="1:8" x14ac:dyDescent="0.2">
      <c r="A189" s="6" t="s">
        <v>20</v>
      </c>
      <c r="B189">
        <v>133</v>
      </c>
      <c r="G189" s="6" t="s">
        <v>14</v>
      </c>
      <c r="H189">
        <v>347</v>
      </c>
    </row>
    <row r="190" spans="1:8" x14ac:dyDescent="0.2">
      <c r="A190" s="6" t="s">
        <v>20</v>
      </c>
      <c r="B190">
        <v>5168</v>
      </c>
      <c r="G190" s="6" t="s">
        <v>14</v>
      </c>
      <c r="H190">
        <v>19</v>
      </c>
    </row>
    <row r="191" spans="1:8" x14ac:dyDescent="0.2">
      <c r="A191" s="6" t="s">
        <v>20</v>
      </c>
      <c r="B191">
        <v>307</v>
      </c>
      <c r="G191" s="6" t="s">
        <v>14</v>
      </c>
      <c r="H191">
        <v>1258</v>
      </c>
    </row>
    <row r="192" spans="1:8" x14ac:dyDescent="0.2">
      <c r="A192" s="6" t="s">
        <v>20</v>
      </c>
      <c r="B192">
        <v>2441</v>
      </c>
      <c r="G192" s="6" t="s">
        <v>14</v>
      </c>
      <c r="H192">
        <v>362</v>
      </c>
    </row>
    <row r="193" spans="1:8" x14ac:dyDescent="0.2">
      <c r="A193" s="6" t="s">
        <v>20</v>
      </c>
      <c r="B193">
        <v>1385</v>
      </c>
      <c r="G193" s="6" t="s">
        <v>14</v>
      </c>
      <c r="H193">
        <v>133</v>
      </c>
    </row>
    <row r="194" spans="1:8" x14ac:dyDescent="0.2">
      <c r="A194" s="6" t="s">
        <v>20</v>
      </c>
      <c r="B194">
        <v>190</v>
      </c>
      <c r="G194" s="6" t="s">
        <v>14</v>
      </c>
      <c r="H194">
        <v>846</v>
      </c>
    </row>
    <row r="195" spans="1:8" x14ac:dyDescent="0.2">
      <c r="A195" s="6" t="s">
        <v>20</v>
      </c>
      <c r="B195">
        <v>470</v>
      </c>
      <c r="G195" s="6" t="s">
        <v>14</v>
      </c>
      <c r="H195">
        <v>10</v>
      </c>
    </row>
    <row r="196" spans="1:8" x14ac:dyDescent="0.2">
      <c r="A196" s="6" t="s">
        <v>20</v>
      </c>
      <c r="B196">
        <v>253</v>
      </c>
      <c r="G196" s="6" t="s">
        <v>14</v>
      </c>
      <c r="H196">
        <v>191</v>
      </c>
    </row>
    <row r="197" spans="1:8" x14ac:dyDescent="0.2">
      <c r="A197" s="6" t="s">
        <v>20</v>
      </c>
      <c r="B197">
        <v>1113</v>
      </c>
      <c r="G197" s="6" t="s">
        <v>14</v>
      </c>
      <c r="H197">
        <v>1979</v>
      </c>
    </row>
    <row r="198" spans="1:8" x14ac:dyDescent="0.2">
      <c r="A198" s="6" t="s">
        <v>20</v>
      </c>
      <c r="B198">
        <v>2283</v>
      </c>
      <c r="G198" s="6" t="s">
        <v>14</v>
      </c>
      <c r="H198">
        <v>63</v>
      </c>
    </row>
    <row r="199" spans="1:8" x14ac:dyDescent="0.2">
      <c r="A199" s="6" t="s">
        <v>20</v>
      </c>
      <c r="B199">
        <v>1095</v>
      </c>
      <c r="G199" s="6" t="s">
        <v>14</v>
      </c>
      <c r="H199">
        <v>6080</v>
      </c>
    </row>
    <row r="200" spans="1:8" x14ac:dyDescent="0.2">
      <c r="A200" s="6" t="s">
        <v>20</v>
      </c>
      <c r="B200">
        <v>1690</v>
      </c>
      <c r="G200" s="6" t="s">
        <v>14</v>
      </c>
      <c r="H200">
        <v>80</v>
      </c>
    </row>
    <row r="201" spans="1:8" x14ac:dyDescent="0.2">
      <c r="A201" s="6" t="s">
        <v>20</v>
      </c>
      <c r="B201">
        <v>191</v>
      </c>
      <c r="G201" s="6" t="s">
        <v>14</v>
      </c>
      <c r="H201">
        <v>9</v>
      </c>
    </row>
    <row r="202" spans="1:8" x14ac:dyDescent="0.2">
      <c r="A202" s="6" t="s">
        <v>20</v>
      </c>
      <c r="B202">
        <v>2013</v>
      </c>
      <c r="G202" s="6" t="s">
        <v>14</v>
      </c>
      <c r="H202">
        <v>1784</v>
      </c>
    </row>
    <row r="203" spans="1:8" x14ac:dyDescent="0.2">
      <c r="A203" s="6" t="s">
        <v>20</v>
      </c>
      <c r="B203">
        <v>1703</v>
      </c>
      <c r="G203" s="6" t="s">
        <v>14</v>
      </c>
      <c r="H203">
        <v>243</v>
      </c>
    </row>
    <row r="204" spans="1:8" x14ac:dyDescent="0.2">
      <c r="A204" s="6" t="s">
        <v>20</v>
      </c>
      <c r="B204">
        <v>80</v>
      </c>
      <c r="G204" s="6" t="s">
        <v>14</v>
      </c>
      <c r="H204">
        <v>1296</v>
      </c>
    </row>
    <row r="205" spans="1:8" x14ac:dyDescent="0.2">
      <c r="A205" s="6" t="s">
        <v>20</v>
      </c>
      <c r="B205">
        <v>41</v>
      </c>
      <c r="G205" s="6" t="s">
        <v>14</v>
      </c>
      <c r="H205">
        <v>77</v>
      </c>
    </row>
    <row r="206" spans="1:8" x14ac:dyDescent="0.2">
      <c r="A206" s="6" t="s">
        <v>20</v>
      </c>
      <c r="B206">
        <v>187</v>
      </c>
      <c r="G206" s="6" t="s">
        <v>14</v>
      </c>
      <c r="H206">
        <v>395</v>
      </c>
    </row>
    <row r="207" spans="1:8" x14ac:dyDescent="0.2">
      <c r="A207" s="6" t="s">
        <v>20</v>
      </c>
      <c r="B207">
        <v>2875</v>
      </c>
      <c r="G207" s="6" t="s">
        <v>14</v>
      </c>
      <c r="H207">
        <v>49</v>
      </c>
    </row>
    <row r="208" spans="1:8" x14ac:dyDescent="0.2">
      <c r="A208" s="6" t="s">
        <v>20</v>
      </c>
      <c r="B208">
        <v>88</v>
      </c>
      <c r="G208" s="6" t="s">
        <v>14</v>
      </c>
      <c r="H208">
        <v>180</v>
      </c>
    </row>
    <row r="209" spans="1:8" x14ac:dyDescent="0.2">
      <c r="A209" s="6" t="s">
        <v>20</v>
      </c>
      <c r="B209">
        <v>191</v>
      </c>
      <c r="G209" s="6" t="s">
        <v>14</v>
      </c>
      <c r="H209">
        <v>2690</v>
      </c>
    </row>
    <row r="210" spans="1:8" x14ac:dyDescent="0.2">
      <c r="A210" s="6" t="s">
        <v>20</v>
      </c>
      <c r="B210">
        <v>139</v>
      </c>
      <c r="G210" s="6" t="s">
        <v>14</v>
      </c>
      <c r="H210">
        <v>2779</v>
      </c>
    </row>
    <row r="211" spans="1:8" x14ac:dyDescent="0.2">
      <c r="A211" s="6" t="s">
        <v>20</v>
      </c>
      <c r="B211">
        <v>186</v>
      </c>
      <c r="G211" s="6" t="s">
        <v>14</v>
      </c>
      <c r="H211">
        <v>92</v>
      </c>
    </row>
    <row r="212" spans="1:8" x14ac:dyDescent="0.2">
      <c r="A212" s="6" t="s">
        <v>20</v>
      </c>
      <c r="B212">
        <v>112</v>
      </c>
      <c r="G212" s="6" t="s">
        <v>14</v>
      </c>
      <c r="H212">
        <v>1028</v>
      </c>
    </row>
    <row r="213" spans="1:8" x14ac:dyDescent="0.2">
      <c r="A213" s="6" t="s">
        <v>20</v>
      </c>
      <c r="B213">
        <v>101</v>
      </c>
      <c r="G213" s="6" t="s">
        <v>14</v>
      </c>
      <c r="H213">
        <v>26</v>
      </c>
    </row>
    <row r="214" spans="1:8" x14ac:dyDescent="0.2">
      <c r="A214" s="6" t="s">
        <v>20</v>
      </c>
      <c r="B214">
        <v>206</v>
      </c>
      <c r="G214" s="6" t="s">
        <v>14</v>
      </c>
      <c r="H214">
        <v>1790</v>
      </c>
    </row>
    <row r="215" spans="1:8" x14ac:dyDescent="0.2">
      <c r="A215" s="6" t="s">
        <v>20</v>
      </c>
      <c r="B215">
        <v>154</v>
      </c>
      <c r="G215" s="6" t="s">
        <v>14</v>
      </c>
      <c r="H215">
        <v>37</v>
      </c>
    </row>
    <row r="216" spans="1:8" x14ac:dyDescent="0.2">
      <c r="A216" s="6" t="s">
        <v>20</v>
      </c>
      <c r="B216">
        <v>5966</v>
      </c>
      <c r="G216" s="6" t="s">
        <v>14</v>
      </c>
      <c r="H216">
        <v>35</v>
      </c>
    </row>
    <row r="217" spans="1:8" x14ac:dyDescent="0.2">
      <c r="A217" s="6" t="s">
        <v>20</v>
      </c>
      <c r="B217">
        <v>169</v>
      </c>
      <c r="G217" s="6" t="s">
        <v>14</v>
      </c>
      <c r="H217">
        <v>558</v>
      </c>
    </row>
    <row r="218" spans="1:8" x14ac:dyDescent="0.2">
      <c r="A218" s="6" t="s">
        <v>20</v>
      </c>
      <c r="B218">
        <v>2106</v>
      </c>
      <c r="G218" s="6" t="s">
        <v>14</v>
      </c>
      <c r="H218">
        <v>64</v>
      </c>
    </row>
    <row r="219" spans="1:8" x14ac:dyDescent="0.2">
      <c r="A219" s="6" t="s">
        <v>20</v>
      </c>
      <c r="B219">
        <v>131</v>
      </c>
      <c r="G219" s="6" t="s">
        <v>14</v>
      </c>
      <c r="H219">
        <v>245</v>
      </c>
    </row>
    <row r="220" spans="1:8" x14ac:dyDescent="0.2">
      <c r="A220" s="6" t="s">
        <v>20</v>
      </c>
      <c r="B220">
        <v>84</v>
      </c>
      <c r="G220" s="6" t="s">
        <v>14</v>
      </c>
      <c r="H220">
        <v>71</v>
      </c>
    </row>
    <row r="221" spans="1:8" x14ac:dyDescent="0.2">
      <c r="A221" s="6" t="s">
        <v>20</v>
      </c>
      <c r="B221">
        <v>155</v>
      </c>
      <c r="G221" s="6" t="s">
        <v>14</v>
      </c>
      <c r="H221">
        <v>42</v>
      </c>
    </row>
    <row r="222" spans="1:8" x14ac:dyDescent="0.2">
      <c r="A222" s="6" t="s">
        <v>20</v>
      </c>
      <c r="B222">
        <v>189</v>
      </c>
      <c r="G222" s="6" t="s">
        <v>14</v>
      </c>
      <c r="H222">
        <v>156</v>
      </c>
    </row>
    <row r="223" spans="1:8" x14ac:dyDescent="0.2">
      <c r="A223" s="6" t="s">
        <v>20</v>
      </c>
      <c r="B223">
        <v>4799</v>
      </c>
      <c r="G223" s="6" t="s">
        <v>14</v>
      </c>
      <c r="H223">
        <v>1368</v>
      </c>
    </row>
    <row r="224" spans="1:8" x14ac:dyDescent="0.2">
      <c r="A224" s="6" t="s">
        <v>20</v>
      </c>
      <c r="B224">
        <v>1137</v>
      </c>
      <c r="G224" s="6" t="s">
        <v>14</v>
      </c>
      <c r="H224">
        <v>102</v>
      </c>
    </row>
    <row r="225" spans="1:8" x14ac:dyDescent="0.2">
      <c r="A225" s="6" t="s">
        <v>20</v>
      </c>
      <c r="B225">
        <v>1152</v>
      </c>
      <c r="G225" s="6" t="s">
        <v>14</v>
      </c>
      <c r="H225">
        <v>86</v>
      </c>
    </row>
    <row r="226" spans="1:8" x14ac:dyDescent="0.2">
      <c r="A226" s="6" t="s">
        <v>20</v>
      </c>
      <c r="B226">
        <v>50</v>
      </c>
      <c r="G226" s="6" t="s">
        <v>14</v>
      </c>
      <c r="H226">
        <v>253</v>
      </c>
    </row>
    <row r="227" spans="1:8" x14ac:dyDescent="0.2">
      <c r="A227" s="6" t="s">
        <v>20</v>
      </c>
      <c r="B227">
        <v>3059</v>
      </c>
      <c r="G227" s="6" t="s">
        <v>14</v>
      </c>
      <c r="H227">
        <v>157</v>
      </c>
    </row>
    <row r="228" spans="1:8" x14ac:dyDescent="0.2">
      <c r="A228" s="6" t="s">
        <v>20</v>
      </c>
      <c r="B228">
        <v>34</v>
      </c>
      <c r="G228" s="6" t="s">
        <v>14</v>
      </c>
      <c r="H228">
        <v>183</v>
      </c>
    </row>
    <row r="229" spans="1:8" x14ac:dyDescent="0.2">
      <c r="A229" s="6" t="s">
        <v>20</v>
      </c>
      <c r="B229">
        <v>220</v>
      </c>
      <c r="G229" s="6" t="s">
        <v>14</v>
      </c>
      <c r="H229">
        <v>82</v>
      </c>
    </row>
    <row r="230" spans="1:8" x14ac:dyDescent="0.2">
      <c r="A230" s="6" t="s">
        <v>20</v>
      </c>
      <c r="B230">
        <v>1604</v>
      </c>
      <c r="G230" s="6" t="s">
        <v>14</v>
      </c>
      <c r="H230">
        <v>1</v>
      </c>
    </row>
    <row r="231" spans="1:8" x14ac:dyDescent="0.2">
      <c r="A231" s="6" t="s">
        <v>20</v>
      </c>
      <c r="B231">
        <v>454</v>
      </c>
      <c r="G231" s="6" t="s">
        <v>14</v>
      </c>
      <c r="H231">
        <v>1198</v>
      </c>
    </row>
    <row r="232" spans="1:8" x14ac:dyDescent="0.2">
      <c r="A232" s="6" t="s">
        <v>20</v>
      </c>
      <c r="B232">
        <v>123</v>
      </c>
      <c r="G232" s="6" t="s">
        <v>14</v>
      </c>
      <c r="H232">
        <v>648</v>
      </c>
    </row>
    <row r="233" spans="1:8" x14ac:dyDescent="0.2">
      <c r="A233" s="6" t="s">
        <v>20</v>
      </c>
      <c r="B233">
        <v>299</v>
      </c>
      <c r="G233" s="6" t="s">
        <v>14</v>
      </c>
      <c r="H233">
        <v>64</v>
      </c>
    </row>
    <row r="234" spans="1:8" x14ac:dyDescent="0.2">
      <c r="A234" s="6" t="s">
        <v>20</v>
      </c>
      <c r="B234">
        <v>2237</v>
      </c>
      <c r="G234" s="6" t="s">
        <v>14</v>
      </c>
      <c r="H234">
        <v>62</v>
      </c>
    </row>
    <row r="235" spans="1:8" x14ac:dyDescent="0.2">
      <c r="A235" s="6" t="s">
        <v>20</v>
      </c>
      <c r="B235">
        <v>645</v>
      </c>
      <c r="G235" s="6" t="s">
        <v>14</v>
      </c>
      <c r="H235">
        <v>750</v>
      </c>
    </row>
    <row r="236" spans="1:8" x14ac:dyDescent="0.2">
      <c r="A236" s="6" t="s">
        <v>20</v>
      </c>
      <c r="B236">
        <v>484</v>
      </c>
      <c r="G236" s="6" t="s">
        <v>14</v>
      </c>
      <c r="H236">
        <v>105</v>
      </c>
    </row>
    <row r="237" spans="1:8" x14ac:dyDescent="0.2">
      <c r="A237" s="6" t="s">
        <v>20</v>
      </c>
      <c r="B237">
        <v>154</v>
      </c>
      <c r="G237" s="6" t="s">
        <v>14</v>
      </c>
      <c r="H237">
        <v>2604</v>
      </c>
    </row>
    <row r="238" spans="1:8" x14ac:dyDescent="0.2">
      <c r="A238" s="6" t="s">
        <v>20</v>
      </c>
      <c r="B238">
        <v>82</v>
      </c>
      <c r="G238" s="6" t="s">
        <v>14</v>
      </c>
      <c r="H238">
        <v>65</v>
      </c>
    </row>
    <row r="239" spans="1:8" x14ac:dyDescent="0.2">
      <c r="A239" s="6" t="s">
        <v>20</v>
      </c>
      <c r="B239">
        <v>134</v>
      </c>
      <c r="G239" s="6" t="s">
        <v>14</v>
      </c>
      <c r="H239">
        <v>94</v>
      </c>
    </row>
    <row r="240" spans="1:8" x14ac:dyDescent="0.2">
      <c r="A240" s="6" t="s">
        <v>20</v>
      </c>
      <c r="B240">
        <v>5203</v>
      </c>
      <c r="G240" s="6" t="s">
        <v>14</v>
      </c>
      <c r="H240">
        <v>257</v>
      </c>
    </row>
    <row r="241" spans="1:8" x14ac:dyDescent="0.2">
      <c r="A241" s="6" t="s">
        <v>20</v>
      </c>
      <c r="B241">
        <v>94</v>
      </c>
      <c r="G241" s="6" t="s">
        <v>14</v>
      </c>
      <c r="H241">
        <v>2928</v>
      </c>
    </row>
    <row r="242" spans="1:8" x14ac:dyDescent="0.2">
      <c r="A242" s="6" t="s">
        <v>20</v>
      </c>
      <c r="B242">
        <v>205</v>
      </c>
      <c r="G242" s="6" t="s">
        <v>14</v>
      </c>
      <c r="H242">
        <v>4697</v>
      </c>
    </row>
    <row r="243" spans="1:8" x14ac:dyDescent="0.2">
      <c r="A243" s="6" t="s">
        <v>20</v>
      </c>
      <c r="B243">
        <v>92</v>
      </c>
      <c r="G243" s="6" t="s">
        <v>14</v>
      </c>
      <c r="H243">
        <v>2915</v>
      </c>
    </row>
    <row r="244" spans="1:8" x14ac:dyDescent="0.2">
      <c r="A244" s="6" t="s">
        <v>20</v>
      </c>
      <c r="B244">
        <v>219</v>
      </c>
      <c r="G244" s="6" t="s">
        <v>14</v>
      </c>
      <c r="H244">
        <v>18</v>
      </c>
    </row>
    <row r="245" spans="1:8" x14ac:dyDescent="0.2">
      <c r="A245" s="6" t="s">
        <v>20</v>
      </c>
      <c r="B245">
        <v>2526</v>
      </c>
      <c r="G245" s="6" t="s">
        <v>14</v>
      </c>
      <c r="H245">
        <v>602</v>
      </c>
    </row>
    <row r="246" spans="1:8" x14ac:dyDescent="0.2">
      <c r="A246" s="6" t="s">
        <v>20</v>
      </c>
      <c r="B246">
        <v>94</v>
      </c>
      <c r="G246" s="6" t="s">
        <v>14</v>
      </c>
      <c r="H246">
        <v>1</v>
      </c>
    </row>
    <row r="247" spans="1:8" x14ac:dyDescent="0.2">
      <c r="A247" s="6" t="s">
        <v>20</v>
      </c>
      <c r="B247">
        <v>1713</v>
      </c>
      <c r="G247" s="6" t="s">
        <v>14</v>
      </c>
      <c r="H247">
        <v>3868</v>
      </c>
    </row>
    <row r="248" spans="1:8" x14ac:dyDescent="0.2">
      <c r="A248" s="6" t="s">
        <v>20</v>
      </c>
      <c r="B248">
        <v>249</v>
      </c>
      <c r="G248" s="6" t="s">
        <v>14</v>
      </c>
      <c r="H248">
        <v>504</v>
      </c>
    </row>
    <row r="249" spans="1:8" x14ac:dyDescent="0.2">
      <c r="A249" s="6" t="s">
        <v>20</v>
      </c>
      <c r="B249">
        <v>192</v>
      </c>
      <c r="G249" s="6" t="s">
        <v>14</v>
      </c>
      <c r="H249">
        <v>14</v>
      </c>
    </row>
    <row r="250" spans="1:8" x14ac:dyDescent="0.2">
      <c r="A250" s="6" t="s">
        <v>20</v>
      </c>
      <c r="B250">
        <v>247</v>
      </c>
      <c r="G250" s="6" t="s">
        <v>14</v>
      </c>
      <c r="H250">
        <v>750</v>
      </c>
    </row>
    <row r="251" spans="1:8" x14ac:dyDescent="0.2">
      <c r="A251" s="6" t="s">
        <v>20</v>
      </c>
      <c r="B251">
        <v>2293</v>
      </c>
      <c r="G251" s="6" t="s">
        <v>14</v>
      </c>
      <c r="H251">
        <v>77</v>
      </c>
    </row>
    <row r="252" spans="1:8" x14ac:dyDescent="0.2">
      <c r="A252" s="6" t="s">
        <v>20</v>
      </c>
      <c r="B252">
        <v>3131</v>
      </c>
      <c r="G252" s="6" t="s">
        <v>14</v>
      </c>
      <c r="H252">
        <v>752</v>
      </c>
    </row>
    <row r="253" spans="1:8" x14ac:dyDescent="0.2">
      <c r="A253" s="6" t="s">
        <v>20</v>
      </c>
      <c r="B253">
        <v>143</v>
      </c>
      <c r="G253" s="6" t="s">
        <v>14</v>
      </c>
      <c r="H253">
        <v>131</v>
      </c>
    </row>
    <row r="254" spans="1:8" x14ac:dyDescent="0.2">
      <c r="A254" s="6" t="s">
        <v>20</v>
      </c>
      <c r="B254">
        <v>296</v>
      </c>
      <c r="G254" s="6" t="s">
        <v>14</v>
      </c>
      <c r="H254">
        <v>87</v>
      </c>
    </row>
    <row r="255" spans="1:8" x14ac:dyDescent="0.2">
      <c r="A255" s="6" t="s">
        <v>20</v>
      </c>
      <c r="B255">
        <v>170</v>
      </c>
      <c r="G255" s="6" t="s">
        <v>14</v>
      </c>
      <c r="H255">
        <v>1063</v>
      </c>
    </row>
    <row r="256" spans="1:8" x14ac:dyDescent="0.2">
      <c r="A256" s="6" t="s">
        <v>20</v>
      </c>
      <c r="B256">
        <v>86</v>
      </c>
      <c r="G256" s="6" t="s">
        <v>14</v>
      </c>
      <c r="H256">
        <v>76</v>
      </c>
    </row>
    <row r="257" spans="1:8" x14ac:dyDescent="0.2">
      <c r="A257" s="6" t="s">
        <v>20</v>
      </c>
      <c r="B257">
        <v>6286</v>
      </c>
      <c r="G257" s="6" t="s">
        <v>14</v>
      </c>
      <c r="H257">
        <v>4428</v>
      </c>
    </row>
    <row r="258" spans="1:8" x14ac:dyDescent="0.2">
      <c r="A258" s="6" t="s">
        <v>20</v>
      </c>
      <c r="B258">
        <v>3727</v>
      </c>
      <c r="G258" s="6" t="s">
        <v>14</v>
      </c>
      <c r="H258">
        <v>58</v>
      </c>
    </row>
    <row r="259" spans="1:8" x14ac:dyDescent="0.2">
      <c r="A259" s="6" t="s">
        <v>20</v>
      </c>
      <c r="B259">
        <v>1605</v>
      </c>
      <c r="G259" s="6" t="s">
        <v>14</v>
      </c>
      <c r="H259">
        <v>111</v>
      </c>
    </row>
    <row r="260" spans="1:8" x14ac:dyDescent="0.2">
      <c r="A260" s="6" t="s">
        <v>20</v>
      </c>
      <c r="B260">
        <v>2120</v>
      </c>
      <c r="G260" s="6" t="s">
        <v>14</v>
      </c>
      <c r="H260">
        <v>2955</v>
      </c>
    </row>
    <row r="261" spans="1:8" x14ac:dyDescent="0.2">
      <c r="A261" s="6" t="s">
        <v>20</v>
      </c>
      <c r="B261">
        <v>50</v>
      </c>
      <c r="G261" s="6" t="s">
        <v>14</v>
      </c>
      <c r="H261">
        <v>1657</v>
      </c>
    </row>
    <row r="262" spans="1:8" x14ac:dyDescent="0.2">
      <c r="A262" s="6" t="s">
        <v>20</v>
      </c>
      <c r="B262">
        <v>2080</v>
      </c>
      <c r="G262" s="6" t="s">
        <v>14</v>
      </c>
      <c r="H262">
        <v>926</v>
      </c>
    </row>
    <row r="263" spans="1:8" x14ac:dyDescent="0.2">
      <c r="A263" s="6" t="s">
        <v>20</v>
      </c>
      <c r="B263">
        <v>2105</v>
      </c>
      <c r="G263" s="6" t="s">
        <v>14</v>
      </c>
      <c r="H263">
        <v>77</v>
      </c>
    </row>
    <row r="264" spans="1:8" x14ac:dyDescent="0.2">
      <c r="A264" s="6" t="s">
        <v>20</v>
      </c>
      <c r="B264">
        <v>2436</v>
      </c>
      <c r="G264" s="6" t="s">
        <v>14</v>
      </c>
      <c r="H264">
        <v>1748</v>
      </c>
    </row>
    <row r="265" spans="1:8" x14ac:dyDescent="0.2">
      <c r="A265" s="6" t="s">
        <v>20</v>
      </c>
      <c r="B265">
        <v>80</v>
      </c>
      <c r="G265" s="6" t="s">
        <v>14</v>
      </c>
      <c r="H265">
        <v>79</v>
      </c>
    </row>
    <row r="266" spans="1:8" x14ac:dyDescent="0.2">
      <c r="A266" s="6" t="s">
        <v>20</v>
      </c>
      <c r="B266">
        <v>42</v>
      </c>
      <c r="G266" s="6" t="s">
        <v>14</v>
      </c>
      <c r="H266">
        <v>889</v>
      </c>
    </row>
    <row r="267" spans="1:8" x14ac:dyDescent="0.2">
      <c r="A267" s="6" t="s">
        <v>20</v>
      </c>
      <c r="B267">
        <v>139</v>
      </c>
      <c r="G267" s="6" t="s">
        <v>14</v>
      </c>
      <c r="H267">
        <v>56</v>
      </c>
    </row>
    <row r="268" spans="1:8" x14ac:dyDescent="0.2">
      <c r="A268" s="6" t="s">
        <v>20</v>
      </c>
      <c r="B268">
        <v>159</v>
      </c>
      <c r="G268" s="6" t="s">
        <v>14</v>
      </c>
      <c r="H268">
        <v>1</v>
      </c>
    </row>
    <row r="269" spans="1:8" x14ac:dyDescent="0.2">
      <c r="A269" s="6" t="s">
        <v>20</v>
      </c>
      <c r="B269">
        <v>381</v>
      </c>
      <c r="G269" s="6" t="s">
        <v>14</v>
      </c>
      <c r="H269">
        <v>83</v>
      </c>
    </row>
    <row r="270" spans="1:8" x14ac:dyDescent="0.2">
      <c r="A270" s="6" t="s">
        <v>20</v>
      </c>
      <c r="B270">
        <v>194</v>
      </c>
      <c r="G270" s="6" t="s">
        <v>14</v>
      </c>
      <c r="H270">
        <v>2025</v>
      </c>
    </row>
    <row r="271" spans="1:8" x14ac:dyDescent="0.2">
      <c r="A271" s="6" t="s">
        <v>20</v>
      </c>
      <c r="B271">
        <v>106</v>
      </c>
      <c r="G271" s="6" t="s">
        <v>14</v>
      </c>
      <c r="H271">
        <v>14</v>
      </c>
    </row>
    <row r="272" spans="1:8" x14ac:dyDescent="0.2">
      <c r="A272" s="6" t="s">
        <v>20</v>
      </c>
      <c r="B272">
        <v>142</v>
      </c>
      <c r="G272" s="6" t="s">
        <v>14</v>
      </c>
      <c r="H272">
        <v>656</v>
      </c>
    </row>
    <row r="273" spans="1:8" x14ac:dyDescent="0.2">
      <c r="A273" s="6" t="s">
        <v>20</v>
      </c>
      <c r="B273">
        <v>211</v>
      </c>
      <c r="G273" s="6" t="s">
        <v>14</v>
      </c>
      <c r="H273">
        <v>1596</v>
      </c>
    </row>
    <row r="274" spans="1:8" x14ac:dyDescent="0.2">
      <c r="A274" s="6" t="s">
        <v>20</v>
      </c>
      <c r="B274">
        <v>2756</v>
      </c>
      <c r="G274" s="6" t="s">
        <v>14</v>
      </c>
      <c r="H274">
        <v>10</v>
      </c>
    </row>
    <row r="275" spans="1:8" x14ac:dyDescent="0.2">
      <c r="A275" s="6" t="s">
        <v>20</v>
      </c>
      <c r="B275">
        <v>173</v>
      </c>
      <c r="G275" s="6" t="s">
        <v>14</v>
      </c>
      <c r="H275">
        <v>1121</v>
      </c>
    </row>
    <row r="276" spans="1:8" x14ac:dyDescent="0.2">
      <c r="A276" s="6" t="s">
        <v>20</v>
      </c>
      <c r="B276">
        <v>87</v>
      </c>
      <c r="G276" s="6" t="s">
        <v>14</v>
      </c>
      <c r="H276">
        <v>15</v>
      </c>
    </row>
    <row r="277" spans="1:8" x14ac:dyDescent="0.2">
      <c r="A277" s="6" t="s">
        <v>20</v>
      </c>
      <c r="B277">
        <v>1572</v>
      </c>
      <c r="G277" s="6" t="s">
        <v>14</v>
      </c>
      <c r="H277">
        <v>191</v>
      </c>
    </row>
    <row r="278" spans="1:8" x14ac:dyDescent="0.2">
      <c r="A278" s="6" t="s">
        <v>20</v>
      </c>
      <c r="B278">
        <v>2346</v>
      </c>
      <c r="G278" s="6" t="s">
        <v>14</v>
      </c>
      <c r="H278">
        <v>16</v>
      </c>
    </row>
    <row r="279" spans="1:8" x14ac:dyDescent="0.2">
      <c r="A279" s="6" t="s">
        <v>20</v>
      </c>
      <c r="B279">
        <v>115</v>
      </c>
      <c r="G279" s="6" t="s">
        <v>14</v>
      </c>
      <c r="H279">
        <v>17</v>
      </c>
    </row>
    <row r="280" spans="1:8" x14ac:dyDescent="0.2">
      <c r="A280" s="6" t="s">
        <v>20</v>
      </c>
      <c r="B280">
        <v>85</v>
      </c>
      <c r="G280" s="6" t="s">
        <v>14</v>
      </c>
      <c r="H280">
        <v>34</v>
      </c>
    </row>
    <row r="281" spans="1:8" x14ac:dyDescent="0.2">
      <c r="A281" s="6" t="s">
        <v>20</v>
      </c>
      <c r="B281">
        <v>144</v>
      </c>
      <c r="G281" s="6" t="s">
        <v>14</v>
      </c>
      <c r="H281">
        <v>1</v>
      </c>
    </row>
    <row r="282" spans="1:8" x14ac:dyDescent="0.2">
      <c r="A282" s="6" t="s">
        <v>20</v>
      </c>
      <c r="B282">
        <v>2443</v>
      </c>
      <c r="G282" s="6" t="s">
        <v>14</v>
      </c>
      <c r="H282">
        <v>1274</v>
      </c>
    </row>
    <row r="283" spans="1:8" x14ac:dyDescent="0.2">
      <c r="A283" s="6" t="s">
        <v>20</v>
      </c>
      <c r="B283">
        <v>64</v>
      </c>
      <c r="G283" s="6" t="s">
        <v>14</v>
      </c>
      <c r="H283">
        <v>210</v>
      </c>
    </row>
    <row r="284" spans="1:8" x14ac:dyDescent="0.2">
      <c r="A284" s="6" t="s">
        <v>20</v>
      </c>
      <c r="B284">
        <v>268</v>
      </c>
      <c r="G284" s="6" t="s">
        <v>14</v>
      </c>
      <c r="H284">
        <v>248</v>
      </c>
    </row>
    <row r="285" spans="1:8" x14ac:dyDescent="0.2">
      <c r="A285" s="6" t="s">
        <v>20</v>
      </c>
      <c r="B285">
        <v>195</v>
      </c>
      <c r="G285" s="6" t="s">
        <v>14</v>
      </c>
      <c r="H285">
        <v>513</v>
      </c>
    </row>
    <row r="286" spans="1:8" x14ac:dyDescent="0.2">
      <c r="A286" s="6" t="s">
        <v>20</v>
      </c>
      <c r="B286">
        <v>186</v>
      </c>
      <c r="G286" s="6" t="s">
        <v>14</v>
      </c>
      <c r="H286">
        <v>3410</v>
      </c>
    </row>
    <row r="287" spans="1:8" x14ac:dyDescent="0.2">
      <c r="A287" s="6" t="s">
        <v>20</v>
      </c>
      <c r="B287">
        <v>460</v>
      </c>
      <c r="G287" s="6" t="s">
        <v>14</v>
      </c>
      <c r="H287">
        <v>10</v>
      </c>
    </row>
    <row r="288" spans="1:8" x14ac:dyDescent="0.2">
      <c r="A288" s="6" t="s">
        <v>20</v>
      </c>
      <c r="B288">
        <v>2528</v>
      </c>
      <c r="G288" s="6" t="s">
        <v>14</v>
      </c>
      <c r="H288">
        <v>2201</v>
      </c>
    </row>
    <row r="289" spans="1:8" x14ac:dyDescent="0.2">
      <c r="A289" s="6" t="s">
        <v>20</v>
      </c>
      <c r="B289">
        <v>3657</v>
      </c>
      <c r="G289" s="6" t="s">
        <v>14</v>
      </c>
      <c r="H289">
        <v>676</v>
      </c>
    </row>
    <row r="290" spans="1:8" x14ac:dyDescent="0.2">
      <c r="A290" s="6" t="s">
        <v>20</v>
      </c>
      <c r="B290">
        <v>131</v>
      </c>
      <c r="G290" s="6" t="s">
        <v>14</v>
      </c>
      <c r="H290">
        <v>831</v>
      </c>
    </row>
    <row r="291" spans="1:8" x14ac:dyDescent="0.2">
      <c r="A291" s="6" t="s">
        <v>20</v>
      </c>
      <c r="B291">
        <v>239</v>
      </c>
      <c r="G291" s="6" t="s">
        <v>14</v>
      </c>
      <c r="H291">
        <v>859</v>
      </c>
    </row>
    <row r="292" spans="1:8" x14ac:dyDescent="0.2">
      <c r="A292" s="6" t="s">
        <v>20</v>
      </c>
      <c r="B292">
        <v>78</v>
      </c>
      <c r="G292" s="6" t="s">
        <v>14</v>
      </c>
      <c r="H292">
        <v>45</v>
      </c>
    </row>
    <row r="293" spans="1:8" x14ac:dyDescent="0.2">
      <c r="A293" s="6" t="s">
        <v>20</v>
      </c>
      <c r="B293">
        <v>1773</v>
      </c>
      <c r="G293" s="6" t="s">
        <v>14</v>
      </c>
      <c r="H293">
        <v>6</v>
      </c>
    </row>
    <row r="294" spans="1:8" x14ac:dyDescent="0.2">
      <c r="A294" s="6" t="s">
        <v>20</v>
      </c>
      <c r="B294">
        <v>32</v>
      </c>
      <c r="G294" s="6" t="s">
        <v>14</v>
      </c>
      <c r="H294">
        <v>7</v>
      </c>
    </row>
    <row r="295" spans="1:8" x14ac:dyDescent="0.2">
      <c r="A295" s="6" t="s">
        <v>20</v>
      </c>
      <c r="B295">
        <v>369</v>
      </c>
      <c r="G295" s="6" t="s">
        <v>14</v>
      </c>
      <c r="H295">
        <v>31</v>
      </c>
    </row>
    <row r="296" spans="1:8" x14ac:dyDescent="0.2">
      <c r="A296" s="6" t="s">
        <v>20</v>
      </c>
      <c r="B296">
        <v>89</v>
      </c>
      <c r="G296" s="6" t="s">
        <v>14</v>
      </c>
      <c r="H296">
        <v>78</v>
      </c>
    </row>
    <row r="297" spans="1:8" x14ac:dyDescent="0.2">
      <c r="A297" s="6" t="s">
        <v>20</v>
      </c>
      <c r="B297">
        <v>147</v>
      </c>
      <c r="G297" s="6" t="s">
        <v>14</v>
      </c>
      <c r="H297">
        <v>1225</v>
      </c>
    </row>
    <row r="298" spans="1:8" x14ac:dyDescent="0.2">
      <c r="A298" s="6" t="s">
        <v>20</v>
      </c>
      <c r="B298">
        <v>126</v>
      </c>
      <c r="G298" s="6" t="s">
        <v>14</v>
      </c>
      <c r="H298">
        <v>1</v>
      </c>
    </row>
    <row r="299" spans="1:8" x14ac:dyDescent="0.2">
      <c r="A299" s="6" t="s">
        <v>20</v>
      </c>
      <c r="B299">
        <v>2218</v>
      </c>
      <c r="G299" s="6" t="s">
        <v>14</v>
      </c>
      <c r="H299">
        <v>67</v>
      </c>
    </row>
    <row r="300" spans="1:8" x14ac:dyDescent="0.2">
      <c r="A300" s="6" t="s">
        <v>20</v>
      </c>
      <c r="B300">
        <v>202</v>
      </c>
      <c r="G300" s="6" t="s">
        <v>14</v>
      </c>
      <c r="H300">
        <v>19</v>
      </c>
    </row>
    <row r="301" spans="1:8" x14ac:dyDescent="0.2">
      <c r="A301" s="6" t="s">
        <v>20</v>
      </c>
      <c r="B301">
        <v>140</v>
      </c>
      <c r="G301" s="6" t="s">
        <v>14</v>
      </c>
      <c r="H301">
        <v>2108</v>
      </c>
    </row>
    <row r="302" spans="1:8" x14ac:dyDescent="0.2">
      <c r="A302" s="6" t="s">
        <v>20</v>
      </c>
      <c r="B302">
        <v>1052</v>
      </c>
      <c r="G302" s="6" t="s">
        <v>14</v>
      </c>
      <c r="H302">
        <v>679</v>
      </c>
    </row>
    <row r="303" spans="1:8" x14ac:dyDescent="0.2">
      <c r="A303" s="6" t="s">
        <v>20</v>
      </c>
      <c r="B303">
        <v>247</v>
      </c>
      <c r="G303" s="6" t="s">
        <v>14</v>
      </c>
      <c r="H303">
        <v>36</v>
      </c>
    </row>
    <row r="304" spans="1:8" x14ac:dyDescent="0.2">
      <c r="A304" s="6" t="s">
        <v>20</v>
      </c>
      <c r="B304">
        <v>84</v>
      </c>
      <c r="G304" s="6" t="s">
        <v>14</v>
      </c>
      <c r="H304">
        <v>47</v>
      </c>
    </row>
    <row r="305" spans="1:8" x14ac:dyDescent="0.2">
      <c r="A305" s="6" t="s">
        <v>20</v>
      </c>
      <c r="B305">
        <v>88</v>
      </c>
      <c r="G305" s="6" t="s">
        <v>14</v>
      </c>
      <c r="H305">
        <v>70</v>
      </c>
    </row>
    <row r="306" spans="1:8" x14ac:dyDescent="0.2">
      <c r="A306" s="6" t="s">
        <v>20</v>
      </c>
      <c r="B306">
        <v>156</v>
      </c>
      <c r="G306" s="6" t="s">
        <v>14</v>
      </c>
      <c r="H306">
        <v>154</v>
      </c>
    </row>
    <row r="307" spans="1:8" x14ac:dyDescent="0.2">
      <c r="A307" s="6" t="s">
        <v>20</v>
      </c>
      <c r="B307">
        <v>2985</v>
      </c>
      <c r="G307" s="6" t="s">
        <v>14</v>
      </c>
      <c r="H307">
        <v>22</v>
      </c>
    </row>
    <row r="308" spans="1:8" x14ac:dyDescent="0.2">
      <c r="A308" s="6" t="s">
        <v>20</v>
      </c>
      <c r="B308">
        <v>762</v>
      </c>
      <c r="G308" s="6" t="s">
        <v>14</v>
      </c>
      <c r="H308">
        <v>1758</v>
      </c>
    </row>
    <row r="309" spans="1:8" x14ac:dyDescent="0.2">
      <c r="A309" s="6" t="s">
        <v>20</v>
      </c>
      <c r="B309">
        <v>554</v>
      </c>
      <c r="G309" s="6" t="s">
        <v>14</v>
      </c>
      <c r="H309">
        <v>94</v>
      </c>
    </row>
    <row r="310" spans="1:8" x14ac:dyDescent="0.2">
      <c r="A310" s="6" t="s">
        <v>20</v>
      </c>
      <c r="B310">
        <v>135</v>
      </c>
      <c r="G310" s="6" t="s">
        <v>14</v>
      </c>
      <c r="H310">
        <v>33</v>
      </c>
    </row>
    <row r="311" spans="1:8" x14ac:dyDescent="0.2">
      <c r="A311" s="6" t="s">
        <v>20</v>
      </c>
      <c r="B311">
        <v>122</v>
      </c>
      <c r="G311" s="6" t="s">
        <v>14</v>
      </c>
      <c r="H311">
        <v>1</v>
      </c>
    </row>
    <row r="312" spans="1:8" x14ac:dyDescent="0.2">
      <c r="A312" s="6" t="s">
        <v>20</v>
      </c>
      <c r="B312">
        <v>221</v>
      </c>
      <c r="G312" s="6" t="s">
        <v>14</v>
      </c>
      <c r="H312">
        <v>31</v>
      </c>
    </row>
    <row r="313" spans="1:8" x14ac:dyDescent="0.2">
      <c r="A313" s="6" t="s">
        <v>20</v>
      </c>
      <c r="B313">
        <v>126</v>
      </c>
      <c r="G313" s="6" t="s">
        <v>14</v>
      </c>
      <c r="H313">
        <v>35</v>
      </c>
    </row>
    <row r="314" spans="1:8" x14ac:dyDescent="0.2">
      <c r="A314" s="6" t="s">
        <v>20</v>
      </c>
      <c r="B314">
        <v>1022</v>
      </c>
      <c r="G314" s="6" t="s">
        <v>14</v>
      </c>
      <c r="H314">
        <v>63</v>
      </c>
    </row>
    <row r="315" spans="1:8" x14ac:dyDescent="0.2">
      <c r="A315" s="6" t="s">
        <v>20</v>
      </c>
      <c r="B315">
        <v>3177</v>
      </c>
      <c r="G315" s="6" t="s">
        <v>14</v>
      </c>
      <c r="H315">
        <v>526</v>
      </c>
    </row>
    <row r="316" spans="1:8" x14ac:dyDescent="0.2">
      <c r="A316" s="6" t="s">
        <v>20</v>
      </c>
      <c r="B316">
        <v>198</v>
      </c>
      <c r="G316" s="6" t="s">
        <v>14</v>
      </c>
      <c r="H316">
        <v>121</v>
      </c>
    </row>
    <row r="317" spans="1:8" x14ac:dyDescent="0.2">
      <c r="A317" s="6" t="s">
        <v>20</v>
      </c>
      <c r="B317">
        <v>85</v>
      </c>
      <c r="G317" s="6" t="s">
        <v>14</v>
      </c>
      <c r="H317">
        <v>67</v>
      </c>
    </row>
    <row r="318" spans="1:8" x14ac:dyDescent="0.2">
      <c r="A318" s="6" t="s">
        <v>20</v>
      </c>
      <c r="B318">
        <v>3596</v>
      </c>
      <c r="G318" s="6" t="s">
        <v>14</v>
      </c>
      <c r="H318">
        <v>57</v>
      </c>
    </row>
    <row r="319" spans="1:8" x14ac:dyDescent="0.2">
      <c r="A319" s="6" t="s">
        <v>20</v>
      </c>
      <c r="B319">
        <v>244</v>
      </c>
      <c r="G319" s="6" t="s">
        <v>14</v>
      </c>
      <c r="H319">
        <v>1229</v>
      </c>
    </row>
    <row r="320" spans="1:8" x14ac:dyDescent="0.2">
      <c r="A320" s="6" t="s">
        <v>20</v>
      </c>
      <c r="B320">
        <v>5180</v>
      </c>
      <c r="G320" s="6" t="s">
        <v>14</v>
      </c>
      <c r="H320">
        <v>12</v>
      </c>
    </row>
    <row r="321" spans="1:8" x14ac:dyDescent="0.2">
      <c r="A321" s="6" t="s">
        <v>20</v>
      </c>
      <c r="B321">
        <v>589</v>
      </c>
      <c r="G321" s="6" t="s">
        <v>14</v>
      </c>
      <c r="H321">
        <v>452</v>
      </c>
    </row>
    <row r="322" spans="1:8" x14ac:dyDescent="0.2">
      <c r="A322" s="6" t="s">
        <v>20</v>
      </c>
      <c r="B322">
        <v>2725</v>
      </c>
      <c r="G322" s="6" t="s">
        <v>14</v>
      </c>
      <c r="H322">
        <v>1886</v>
      </c>
    </row>
    <row r="323" spans="1:8" x14ac:dyDescent="0.2">
      <c r="A323" s="6" t="s">
        <v>20</v>
      </c>
      <c r="B323">
        <v>300</v>
      </c>
      <c r="G323" s="6" t="s">
        <v>14</v>
      </c>
      <c r="H323">
        <v>1825</v>
      </c>
    </row>
    <row r="324" spans="1:8" x14ac:dyDescent="0.2">
      <c r="A324" s="6" t="s">
        <v>20</v>
      </c>
      <c r="B324">
        <v>144</v>
      </c>
      <c r="G324" s="6" t="s">
        <v>14</v>
      </c>
      <c r="H324">
        <v>31</v>
      </c>
    </row>
    <row r="325" spans="1:8" x14ac:dyDescent="0.2">
      <c r="A325" s="6" t="s">
        <v>20</v>
      </c>
      <c r="B325">
        <v>87</v>
      </c>
      <c r="G325" s="6" t="s">
        <v>14</v>
      </c>
      <c r="H325">
        <v>107</v>
      </c>
    </row>
    <row r="326" spans="1:8" x14ac:dyDescent="0.2">
      <c r="A326" s="6" t="s">
        <v>20</v>
      </c>
      <c r="B326">
        <v>3116</v>
      </c>
      <c r="G326" s="6" t="s">
        <v>14</v>
      </c>
      <c r="H326">
        <v>27</v>
      </c>
    </row>
    <row r="327" spans="1:8" x14ac:dyDescent="0.2">
      <c r="A327" s="6" t="s">
        <v>20</v>
      </c>
      <c r="B327">
        <v>909</v>
      </c>
      <c r="G327" s="6" t="s">
        <v>14</v>
      </c>
      <c r="H327">
        <v>1221</v>
      </c>
    </row>
    <row r="328" spans="1:8" x14ac:dyDescent="0.2">
      <c r="A328" s="6" t="s">
        <v>20</v>
      </c>
      <c r="B328">
        <v>1613</v>
      </c>
      <c r="G328" s="6" t="s">
        <v>14</v>
      </c>
      <c r="H328">
        <v>1</v>
      </c>
    </row>
    <row r="329" spans="1:8" x14ac:dyDescent="0.2">
      <c r="A329" s="6" t="s">
        <v>20</v>
      </c>
      <c r="B329">
        <v>136</v>
      </c>
      <c r="G329" s="6" t="s">
        <v>14</v>
      </c>
      <c r="H329">
        <v>16</v>
      </c>
    </row>
    <row r="330" spans="1:8" x14ac:dyDescent="0.2">
      <c r="A330" s="6" t="s">
        <v>20</v>
      </c>
      <c r="B330">
        <v>130</v>
      </c>
      <c r="G330" s="6" t="s">
        <v>14</v>
      </c>
      <c r="H330">
        <v>41</v>
      </c>
    </row>
    <row r="331" spans="1:8" x14ac:dyDescent="0.2">
      <c r="A331" s="6" t="s">
        <v>20</v>
      </c>
      <c r="B331">
        <v>102</v>
      </c>
      <c r="G331" s="6" t="s">
        <v>14</v>
      </c>
      <c r="H331">
        <v>523</v>
      </c>
    </row>
    <row r="332" spans="1:8" x14ac:dyDescent="0.2">
      <c r="A332" s="6" t="s">
        <v>20</v>
      </c>
      <c r="B332">
        <v>4006</v>
      </c>
      <c r="G332" s="6" t="s">
        <v>14</v>
      </c>
      <c r="H332">
        <v>141</v>
      </c>
    </row>
    <row r="333" spans="1:8" x14ac:dyDescent="0.2">
      <c r="A333" s="6" t="s">
        <v>20</v>
      </c>
      <c r="B333">
        <v>1629</v>
      </c>
      <c r="G333" s="6" t="s">
        <v>14</v>
      </c>
      <c r="H333">
        <v>52</v>
      </c>
    </row>
    <row r="334" spans="1:8" x14ac:dyDescent="0.2">
      <c r="A334" s="6" t="s">
        <v>20</v>
      </c>
      <c r="B334">
        <v>2188</v>
      </c>
      <c r="G334" s="6" t="s">
        <v>14</v>
      </c>
      <c r="H334">
        <v>225</v>
      </c>
    </row>
    <row r="335" spans="1:8" x14ac:dyDescent="0.2">
      <c r="A335" s="6" t="s">
        <v>20</v>
      </c>
      <c r="B335">
        <v>2409</v>
      </c>
      <c r="G335" s="6" t="s">
        <v>14</v>
      </c>
      <c r="H335">
        <v>38</v>
      </c>
    </row>
    <row r="336" spans="1:8" x14ac:dyDescent="0.2">
      <c r="A336" s="6" t="s">
        <v>20</v>
      </c>
      <c r="B336">
        <v>194</v>
      </c>
      <c r="G336" s="6" t="s">
        <v>14</v>
      </c>
      <c r="H336">
        <v>15</v>
      </c>
    </row>
    <row r="337" spans="1:8" x14ac:dyDescent="0.2">
      <c r="A337" s="6" t="s">
        <v>20</v>
      </c>
      <c r="B337">
        <v>1140</v>
      </c>
      <c r="G337" s="6" t="s">
        <v>14</v>
      </c>
      <c r="H337">
        <v>37</v>
      </c>
    </row>
    <row r="338" spans="1:8" x14ac:dyDescent="0.2">
      <c r="A338" s="6" t="s">
        <v>20</v>
      </c>
      <c r="B338">
        <v>102</v>
      </c>
      <c r="G338" s="6" t="s">
        <v>14</v>
      </c>
      <c r="H338">
        <v>112</v>
      </c>
    </row>
    <row r="339" spans="1:8" x14ac:dyDescent="0.2">
      <c r="A339" s="6" t="s">
        <v>20</v>
      </c>
      <c r="B339">
        <v>2857</v>
      </c>
      <c r="G339" s="6" t="s">
        <v>14</v>
      </c>
      <c r="H339">
        <v>21</v>
      </c>
    </row>
    <row r="340" spans="1:8" x14ac:dyDescent="0.2">
      <c r="A340" s="6" t="s">
        <v>20</v>
      </c>
      <c r="B340">
        <v>107</v>
      </c>
      <c r="G340" s="6" t="s">
        <v>14</v>
      </c>
      <c r="H340">
        <v>67</v>
      </c>
    </row>
    <row r="341" spans="1:8" x14ac:dyDescent="0.2">
      <c r="A341" s="6" t="s">
        <v>20</v>
      </c>
      <c r="B341">
        <v>160</v>
      </c>
      <c r="G341" s="6" t="s">
        <v>14</v>
      </c>
      <c r="H341">
        <v>78</v>
      </c>
    </row>
    <row r="342" spans="1:8" x14ac:dyDescent="0.2">
      <c r="A342" s="6" t="s">
        <v>20</v>
      </c>
      <c r="B342">
        <v>2230</v>
      </c>
      <c r="G342" s="6" t="s">
        <v>14</v>
      </c>
      <c r="H342">
        <v>67</v>
      </c>
    </row>
    <row r="343" spans="1:8" x14ac:dyDescent="0.2">
      <c r="A343" s="6" t="s">
        <v>20</v>
      </c>
      <c r="B343">
        <v>316</v>
      </c>
      <c r="G343" s="6" t="s">
        <v>14</v>
      </c>
      <c r="H343">
        <v>263</v>
      </c>
    </row>
    <row r="344" spans="1:8" x14ac:dyDescent="0.2">
      <c r="A344" s="6" t="s">
        <v>20</v>
      </c>
      <c r="B344">
        <v>117</v>
      </c>
      <c r="G344" s="6" t="s">
        <v>14</v>
      </c>
      <c r="H344">
        <v>1691</v>
      </c>
    </row>
    <row r="345" spans="1:8" x14ac:dyDescent="0.2">
      <c r="A345" s="6" t="s">
        <v>20</v>
      </c>
      <c r="B345">
        <v>6406</v>
      </c>
      <c r="G345" s="6" t="s">
        <v>14</v>
      </c>
      <c r="H345">
        <v>181</v>
      </c>
    </row>
    <row r="346" spans="1:8" x14ac:dyDescent="0.2">
      <c r="A346" s="6" t="s">
        <v>20</v>
      </c>
      <c r="B346">
        <v>192</v>
      </c>
      <c r="G346" s="6" t="s">
        <v>14</v>
      </c>
      <c r="H346">
        <v>13</v>
      </c>
    </row>
    <row r="347" spans="1:8" x14ac:dyDescent="0.2">
      <c r="A347" s="6" t="s">
        <v>20</v>
      </c>
      <c r="B347">
        <v>26</v>
      </c>
      <c r="G347" s="6" t="s">
        <v>14</v>
      </c>
      <c r="H347">
        <v>1</v>
      </c>
    </row>
    <row r="348" spans="1:8" x14ac:dyDescent="0.2">
      <c r="A348" s="6" t="s">
        <v>20</v>
      </c>
      <c r="B348">
        <v>723</v>
      </c>
      <c r="G348" s="6" t="s">
        <v>14</v>
      </c>
      <c r="H348">
        <v>21</v>
      </c>
    </row>
    <row r="349" spans="1:8" x14ac:dyDescent="0.2">
      <c r="A349" s="6" t="s">
        <v>20</v>
      </c>
      <c r="B349">
        <v>170</v>
      </c>
      <c r="G349" s="6" t="s">
        <v>14</v>
      </c>
      <c r="H349">
        <v>830</v>
      </c>
    </row>
    <row r="350" spans="1:8" x14ac:dyDescent="0.2">
      <c r="A350" s="6" t="s">
        <v>20</v>
      </c>
      <c r="B350">
        <v>238</v>
      </c>
      <c r="G350" s="6" t="s">
        <v>14</v>
      </c>
      <c r="H350">
        <v>130</v>
      </c>
    </row>
    <row r="351" spans="1:8" x14ac:dyDescent="0.2">
      <c r="A351" s="6" t="s">
        <v>20</v>
      </c>
      <c r="B351">
        <v>55</v>
      </c>
      <c r="G351" s="6" t="s">
        <v>14</v>
      </c>
      <c r="H351">
        <v>55</v>
      </c>
    </row>
    <row r="352" spans="1:8" x14ac:dyDescent="0.2">
      <c r="A352" s="6" t="s">
        <v>20</v>
      </c>
      <c r="B352">
        <v>128</v>
      </c>
      <c r="G352" s="6" t="s">
        <v>14</v>
      </c>
      <c r="H352">
        <v>114</v>
      </c>
    </row>
    <row r="353" spans="1:8" x14ac:dyDescent="0.2">
      <c r="A353" s="6" t="s">
        <v>20</v>
      </c>
      <c r="B353">
        <v>2144</v>
      </c>
      <c r="G353" s="6" t="s">
        <v>14</v>
      </c>
      <c r="H353">
        <v>594</v>
      </c>
    </row>
    <row r="354" spans="1:8" x14ac:dyDescent="0.2">
      <c r="A354" s="6" t="s">
        <v>20</v>
      </c>
      <c r="B354">
        <v>2693</v>
      </c>
      <c r="G354" s="6" t="s">
        <v>14</v>
      </c>
      <c r="H354">
        <v>24</v>
      </c>
    </row>
    <row r="355" spans="1:8" x14ac:dyDescent="0.2">
      <c r="A355" s="6" t="s">
        <v>20</v>
      </c>
      <c r="B355">
        <v>432</v>
      </c>
      <c r="G355" s="6" t="s">
        <v>14</v>
      </c>
      <c r="H355">
        <v>252</v>
      </c>
    </row>
    <row r="356" spans="1:8" x14ac:dyDescent="0.2">
      <c r="A356" s="6" t="s">
        <v>20</v>
      </c>
      <c r="B356">
        <v>189</v>
      </c>
      <c r="G356" s="6" t="s">
        <v>14</v>
      </c>
      <c r="H356">
        <v>67</v>
      </c>
    </row>
    <row r="357" spans="1:8" x14ac:dyDescent="0.2">
      <c r="A357" s="6" t="s">
        <v>20</v>
      </c>
      <c r="B357">
        <v>154</v>
      </c>
      <c r="G357" s="6" t="s">
        <v>14</v>
      </c>
      <c r="H357">
        <v>742</v>
      </c>
    </row>
    <row r="358" spans="1:8" x14ac:dyDescent="0.2">
      <c r="A358" s="6" t="s">
        <v>20</v>
      </c>
      <c r="B358">
        <v>96</v>
      </c>
      <c r="G358" s="6" t="s">
        <v>14</v>
      </c>
      <c r="H358">
        <v>75</v>
      </c>
    </row>
    <row r="359" spans="1:8" x14ac:dyDescent="0.2">
      <c r="A359" s="6" t="s">
        <v>20</v>
      </c>
      <c r="B359">
        <v>3063</v>
      </c>
      <c r="G359" s="6" t="s">
        <v>14</v>
      </c>
      <c r="H359">
        <v>4405</v>
      </c>
    </row>
    <row r="360" spans="1:8" x14ac:dyDescent="0.2">
      <c r="A360" s="6" t="s">
        <v>20</v>
      </c>
      <c r="B360">
        <v>2266</v>
      </c>
      <c r="G360" s="6" t="s">
        <v>14</v>
      </c>
      <c r="H360">
        <v>92</v>
      </c>
    </row>
    <row r="361" spans="1:8" x14ac:dyDescent="0.2">
      <c r="A361" s="6" t="s">
        <v>20</v>
      </c>
      <c r="B361">
        <v>194</v>
      </c>
      <c r="G361" s="6" t="s">
        <v>14</v>
      </c>
      <c r="H361">
        <v>64</v>
      </c>
    </row>
    <row r="362" spans="1:8" x14ac:dyDescent="0.2">
      <c r="A362" s="6" t="s">
        <v>20</v>
      </c>
      <c r="B362">
        <v>129</v>
      </c>
      <c r="G362" s="6" t="s">
        <v>14</v>
      </c>
      <c r="H362">
        <v>64</v>
      </c>
    </row>
    <row r="363" spans="1:8" x14ac:dyDescent="0.2">
      <c r="A363" s="6" t="s">
        <v>20</v>
      </c>
      <c r="B363">
        <v>375</v>
      </c>
      <c r="G363" s="6" t="s">
        <v>14</v>
      </c>
      <c r="H363">
        <v>842</v>
      </c>
    </row>
    <row r="364" spans="1:8" x14ac:dyDescent="0.2">
      <c r="A364" s="6" t="s">
        <v>20</v>
      </c>
      <c r="B364">
        <v>409</v>
      </c>
      <c r="G364" s="6" t="s">
        <v>14</v>
      </c>
      <c r="H364">
        <v>112</v>
      </c>
    </row>
    <row r="365" spans="1:8" x14ac:dyDescent="0.2">
      <c r="A365" s="6" t="s">
        <v>20</v>
      </c>
      <c r="B365">
        <v>234</v>
      </c>
      <c r="G365" s="6" t="s">
        <v>14</v>
      </c>
      <c r="H365">
        <v>374</v>
      </c>
    </row>
    <row r="366" spans="1:8" x14ac:dyDescent="0.2">
      <c r="A366" s="6" t="s">
        <v>20</v>
      </c>
      <c r="B366">
        <v>3016</v>
      </c>
    </row>
    <row r="367" spans="1:8" x14ac:dyDescent="0.2">
      <c r="A367" s="6" t="s">
        <v>20</v>
      </c>
      <c r="B367">
        <v>264</v>
      </c>
    </row>
    <row r="368" spans="1:8" x14ac:dyDescent="0.2">
      <c r="A368" s="6" t="s">
        <v>20</v>
      </c>
      <c r="B368">
        <v>272</v>
      </c>
    </row>
    <row r="369" spans="1:2" x14ac:dyDescent="0.2">
      <c r="A369" s="6" t="s">
        <v>20</v>
      </c>
      <c r="B369">
        <v>419</v>
      </c>
    </row>
    <row r="370" spans="1:2" x14ac:dyDescent="0.2">
      <c r="A370" s="6" t="s">
        <v>20</v>
      </c>
      <c r="B370">
        <v>1621</v>
      </c>
    </row>
    <row r="371" spans="1:2" x14ac:dyDescent="0.2">
      <c r="A371" s="6" t="s">
        <v>20</v>
      </c>
      <c r="B371">
        <v>1101</v>
      </c>
    </row>
    <row r="372" spans="1:2" x14ac:dyDescent="0.2">
      <c r="A372" s="6" t="s">
        <v>20</v>
      </c>
      <c r="B372">
        <v>1073</v>
      </c>
    </row>
    <row r="373" spans="1:2" x14ac:dyDescent="0.2">
      <c r="A373" s="6" t="s">
        <v>20</v>
      </c>
      <c r="B373">
        <v>331</v>
      </c>
    </row>
    <row r="374" spans="1:2" x14ac:dyDescent="0.2">
      <c r="A374" s="6" t="s">
        <v>20</v>
      </c>
      <c r="B374">
        <v>1170</v>
      </c>
    </row>
    <row r="375" spans="1:2" x14ac:dyDescent="0.2">
      <c r="A375" s="6" t="s">
        <v>20</v>
      </c>
      <c r="B375">
        <v>363</v>
      </c>
    </row>
    <row r="376" spans="1:2" x14ac:dyDescent="0.2">
      <c r="A376" s="6" t="s">
        <v>20</v>
      </c>
      <c r="B376">
        <v>103</v>
      </c>
    </row>
    <row r="377" spans="1:2" x14ac:dyDescent="0.2">
      <c r="A377" s="6" t="s">
        <v>20</v>
      </c>
      <c r="B377">
        <v>147</v>
      </c>
    </row>
    <row r="378" spans="1:2" x14ac:dyDescent="0.2">
      <c r="A378" s="6" t="s">
        <v>20</v>
      </c>
      <c r="B378">
        <v>110</v>
      </c>
    </row>
    <row r="379" spans="1:2" x14ac:dyDescent="0.2">
      <c r="A379" s="6" t="s">
        <v>20</v>
      </c>
      <c r="B379">
        <v>134</v>
      </c>
    </row>
    <row r="380" spans="1:2" x14ac:dyDescent="0.2">
      <c r="A380" s="6" t="s">
        <v>20</v>
      </c>
      <c r="B380">
        <v>269</v>
      </c>
    </row>
    <row r="381" spans="1:2" x14ac:dyDescent="0.2">
      <c r="A381" s="6" t="s">
        <v>20</v>
      </c>
      <c r="B381">
        <v>175</v>
      </c>
    </row>
    <row r="382" spans="1:2" x14ac:dyDescent="0.2">
      <c r="A382" s="6" t="s">
        <v>20</v>
      </c>
      <c r="B382">
        <v>69</v>
      </c>
    </row>
    <row r="383" spans="1:2" x14ac:dyDescent="0.2">
      <c r="A383" s="6" t="s">
        <v>20</v>
      </c>
      <c r="B383">
        <v>190</v>
      </c>
    </row>
    <row r="384" spans="1:2" x14ac:dyDescent="0.2">
      <c r="A384" s="6" t="s">
        <v>20</v>
      </c>
      <c r="B384">
        <v>237</v>
      </c>
    </row>
    <row r="385" spans="1:2" x14ac:dyDescent="0.2">
      <c r="A385" s="6" t="s">
        <v>20</v>
      </c>
      <c r="B385">
        <v>196</v>
      </c>
    </row>
    <row r="386" spans="1:2" x14ac:dyDescent="0.2">
      <c r="A386" s="6" t="s">
        <v>20</v>
      </c>
      <c r="B386">
        <v>7295</v>
      </c>
    </row>
    <row r="387" spans="1:2" x14ac:dyDescent="0.2">
      <c r="A387" s="6" t="s">
        <v>20</v>
      </c>
      <c r="B387">
        <v>2893</v>
      </c>
    </row>
    <row r="388" spans="1:2" x14ac:dyDescent="0.2">
      <c r="A388" s="6" t="s">
        <v>20</v>
      </c>
      <c r="B388">
        <v>820</v>
      </c>
    </row>
    <row r="389" spans="1:2" x14ac:dyDescent="0.2">
      <c r="A389" s="6" t="s">
        <v>20</v>
      </c>
      <c r="B389">
        <v>2038</v>
      </c>
    </row>
    <row r="390" spans="1:2" x14ac:dyDescent="0.2">
      <c r="A390" s="6" t="s">
        <v>20</v>
      </c>
      <c r="B390">
        <v>116</v>
      </c>
    </row>
    <row r="391" spans="1:2" x14ac:dyDescent="0.2">
      <c r="A391" s="6" t="s">
        <v>20</v>
      </c>
      <c r="B391">
        <v>1345</v>
      </c>
    </row>
    <row r="392" spans="1:2" x14ac:dyDescent="0.2">
      <c r="A392" s="6" t="s">
        <v>20</v>
      </c>
      <c r="B392">
        <v>168</v>
      </c>
    </row>
    <row r="393" spans="1:2" x14ac:dyDescent="0.2">
      <c r="A393" s="6" t="s">
        <v>20</v>
      </c>
      <c r="B393">
        <v>137</v>
      </c>
    </row>
    <row r="394" spans="1:2" x14ac:dyDescent="0.2">
      <c r="A394" s="6" t="s">
        <v>20</v>
      </c>
      <c r="B394">
        <v>186</v>
      </c>
    </row>
    <row r="395" spans="1:2" x14ac:dyDescent="0.2">
      <c r="A395" s="6" t="s">
        <v>20</v>
      </c>
      <c r="B395">
        <v>125</v>
      </c>
    </row>
    <row r="396" spans="1:2" x14ac:dyDescent="0.2">
      <c r="A396" s="6" t="s">
        <v>20</v>
      </c>
      <c r="B396">
        <v>202</v>
      </c>
    </row>
    <row r="397" spans="1:2" x14ac:dyDescent="0.2">
      <c r="A397" s="6" t="s">
        <v>20</v>
      </c>
      <c r="B397">
        <v>103</v>
      </c>
    </row>
    <row r="398" spans="1:2" x14ac:dyDescent="0.2">
      <c r="A398" s="6" t="s">
        <v>20</v>
      </c>
      <c r="B398">
        <v>1785</v>
      </c>
    </row>
    <row r="399" spans="1:2" x14ac:dyDescent="0.2">
      <c r="A399" s="6" t="s">
        <v>20</v>
      </c>
      <c r="B399">
        <v>157</v>
      </c>
    </row>
    <row r="400" spans="1:2" x14ac:dyDescent="0.2">
      <c r="A400" s="6" t="s">
        <v>20</v>
      </c>
      <c r="B400">
        <v>555</v>
      </c>
    </row>
    <row r="401" spans="1:2" x14ac:dyDescent="0.2">
      <c r="A401" s="6" t="s">
        <v>20</v>
      </c>
      <c r="B401">
        <v>297</v>
      </c>
    </row>
    <row r="402" spans="1:2" x14ac:dyDescent="0.2">
      <c r="A402" s="6" t="s">
        <v>20</v>
      </c>
      <c r="B402">
        <v>123</v>
      </c>
    </row>
    <row r="403" spans="1:2" x14ac:dyDescent="0.2">
      <c r="A403" s="6" t="s">
        <v>20</v>
      </c>
      <c r="B403">
        <v>3036</v>
      </c>
    </row>
    <row r="404" spans="1:2" x14ac:dyDescent="0.2">
      <c r="A404" s="6" t="s">
        <v>20</v>
      </c>
      <c r="B404">
        <v>144</v>
      </c>
    </row>
    <row r="405" spans="1:2" x14ac:dyDescent="0.2">
      <c r="A405" s="6" t="s">
        <v>20</v>
      </c>
      <c r="B405">
        <v>121</v>
      </c>
    </row>
    <row r="406" spans="1:2" x14ac:dyDescent="0.2">
      <c r="A406" s="6" t="s">
        <v>20</v>
      </c>
      <c r="B406">
        <v>181</v>
      </c>
    </row>
    <row r="407" spans="1:2" x14ac:dyDescent="0.2">
      <c r="A407" s="6" t="s">
        <v>20</v>
      </c>
      <c r="B407">
        <v>122</v>
      </c>
    </row>
    <row r="408" spans="1:2" x14ac:dyDescent="0.2">
      <c r="A408" s="6" t="s">
        <v>20</v>
      </c>
      <c r="B408">
        <v>1071</v>
      </c>
    </row>
    <row r="409" spans="1:2" x14ac:dyDescent="0.2">
      <c r="A409" s="6" t="s">
        <v>20</v>
      </c>
      <c r="B409">
        <v>980</v>
      </c>
    </row>
    <row r="410" spans="1:2" x14ac:dyDescent="0.2">
      <c r="A410" s="6" t="s">
        <v>20</v>
      </c>
      <c r="B410">
        <v>536</v>
      </c>
    </row>
    <row r="411" spans="1:2" x14ac:dyDescent="0.2">
      <c r="A411" s="6" t="s">
        <v>20</v>
      </c>
      <c r="B411">
        <v>1991</v>
      </c>
    </row>
    <row r="412" spans="1:2" x14ac:dyDescent="0.2">
      <c r="A412" s="6" t="s">
        <v>20</v>
      </c>
      <c r="B412">
        <v>180</v>
      </c>
    </row>
    <row r="413" spans="1:2" x14ac:dyDescent="0.2">
      <c r="A413" s="6" t="s">
        <v>20</v>
      </c>
      <c r="B413">
        <v>130</v>
      </c>
    </row>
    <row r="414" spans="1:2" x14ac:dyDescent="0.2">
      <c r="A414" s="6" t="s">
        <v>20</v>
      </c>
      <c r="B414">
        <v>122</v>
      </c>
    </row>
    <row r="415" spans="1:2" x14ac:dyDescent="0.2">
      <c r="A415" s="6" t="s">
        <v>20</v>
      </c>
      <c r="B415">
        <v>140</v>
      </c>
    </row>
    <row r="416" spans="1:2" x14ac:dyDescent="0.2">
      <c r="A416" s="6" t="s">
        <v>20</v>
      </c>
      <c r="B416">
        <v>3388</v>
      </c>
    </row>
    <row r="417" spans="1:2" x14ac:dyDescent="0.2">
      <c r="A417" s="6" t="s">
        <v>20</v>
      </c>
      <c r="B417">
        <v>280</v>
      </c>
    </row>
    <row r="418" spans="1:2" x14ac:dyDescent="0.2">
      <c r="A418" s="6" t="s">
        <v>20</v>
      </c>
      <c r="B418">
        <v>366</v>
      </c>
    </row>
    <row r="419" spans="1:2" x14ac:dyDescent="0.2">
      <c r="A419" s="6" t="s">
        <v>20</v>
      </c>
      <c r="B419">
        <v>270</v>
      </c>
    </row>
    <row r="420" spans="1:2" x14ac:dyDescent="0.2">
      <c r="A420" s="6" t="s">
        <v>20</v>
      </c>
      <c r="B420">
        <v>137</v>
      </c>
    </row>
    <row r="421" spans="1:2" x14ac:dyDescent="0.2">
      <c r="A421" s="6" t="s">
        <v>20</v>
      </c>
      <c r="B421">
        <v>3205</v>
      </c>
    </row>
    <row r="422" spans="1:2" x14ac:dyDescent="0.2">
      <c r="A422" s="6" t="s">
        <v>20</v>
      </c>
      <c r="B422">
        <v>288</v>
      </c>
    </row>
    <row r="423" spans="1:2" x14ac:dyDescent="0.2">
      <c r="A423" s="6" t="s">
        <v>20</v>
      </c>
      <c r="B423">
        <v>148</v>
      </c>
    </row>
    <row r="424" spans="1:2" x14ac:dyDescent="0.2">
      <c r="A424" s="6" t="s">
        <v>20</v>
      </c>
      <c r="B424">
        <v>114</v>
      </c>
    </row>
    <row r="425" spans="1:2" x14ac:dyDescent="0.2">
      <c r="A425" s="6" t="s">
        <v>20</v>
      </c>
      <c r="B425">
        <v>1518</v>
      </c>
    </row>
    <row r="426" spans="1:2" x14ac:dyDescent="0.2">
      <c r="A426" s="6" t="s">
        <v>20</v>
      </c>
      <c r="B426">
        <v>166</v>
      </c>
    </row>
    <row r="427" spans="1:2" x14ac:dyDescent="0.2">
      <c r="A427" s="6" t="s">
        <v>20</v>
      </c>
      <c r="B427">
        <v>100</v>
      </c>
    </row>
    <row r="428" spans="1:2" x14ac:dyDescent="0.2">
      <c r="A428" s="6" t="s">
        <v>20</v>
      </c>
      <c r="B428">
        <v>235</v>
      </c>
    </row>
    <row r="429" spans="1:2" x14ac:dyDescent="0.2">
      <c r="A429" s="6" t="s">
        <v>20</v>
      </c>
      <c r="B429">
        <v>148</v>
      </c>
    </row>
    <row r="430" spans="1:2" x14ac:dyDescent="0.2">
      <c r="A430" s="6" t="s">
        <v>20</v>
      </c>
      <c r="B430">
        <v>198</v>
      </c>
    </row>
    <row r="431" spans="1:2" x14ac:dyDescent="0.2">
      <c r="A431" s="6" t="s">
        <v>20</v>
      </c>
      <c r="B431">
        <v>150</v>
      </c>
    </row>
    <row r="432" spans="1:2" x14ac:dyDescent="0.2">
      <c r="A432" s="6" t="s">
        <v>20</v>
      </c>
      <c r="B432">
        <v>216</v>
      </c>
    </row>
    <row r="433" spans="1:2" x14ac:dyDescent="0.2">
      <c r="A433" s="6" t="s">
        <v>20</v>
      </c>
      <c r="B433">
        <v>5139</v>
      </c>
    </row>
    <row r="434" spans="1:2" x14ac:dyDescent="0.2">
      <c r="A434" s="6" t="s">
        <v>20</v>
      </c>
      <c r="B434">
        <v>2353</v>
      </c>
    </row>
    <row r="435" spans="1:2" x14ac:dyDescent="0.2">
      <c r="A435" s="6" t="s">
        <v>20</v>
      </c>
      <c r="B435">
        <v>78</v>
      </c>
    </row>
    <row r="436" spans="1:2" x14ac:dyDescent="0.2">
      <c r="A436" s="6" t="s">
        <v>20</v>
      </c>
      <c r="B436">
        <v>174</v>
      </c>
    </row>
    <row r="437" spans="1:2" x14ac:dyDescent="0.2">
      <c r="A437" s="6" t="s">
        <v>20</v>
      </c>
      <c r="B437">
        <v>164</v>
      </c>
    </row>
    <row r="438" spans="1:2" x14ac:dyDescent="0.2">
      <c r="A438" s="6" t="s">
        <v>20</v>
      </c>
      <c r="B438">
        <v>161</v>
      </c>
    </row>
    <row r="439" spans="1:2" x14ac:dyDescent="0.2">
      <c r="A439" s="6" t="s">
        <v>20</v>
      </c>
      <c r="B439">
        <v>138</v>
      </c>
    </row>
    <row r="440" spans="1:2" x14ac:dyDescent="0.2">
      <c r="A440" s="6" t="s">
        <v>20</v>
      </c>
      <c r="B440">
        <v>3308</v>
      </c>
    </row>
    <row r="441" spans="1:2" x14ac:dyDescent="0.2">
      <c r="A441" s="6" t="s">
        <v>20</v>
      </c>
      <c r="B441">
        <v>127</v>
      </c>
    </row>
    <row r="442" spans="1:2" x14ac:dyDescent="0.2">
      <c r="A442" s="6" t="s">
        <v>20</v>
      </c>
      <c r="B442">
        <v>207</v>
      </c>
    </row>
    <row r="443" spans="1:2" x14ac:dyDescent="0.2">
      <c r="A443" s="6" t="s">
        <v>20</v>
      </c>
      <c r="B443">
        <v>181</v>
      </c>
    </row>
    <row r="444" spans="1:2" x14ac:dyDescent="0.2">
      <c r="A444" s="6" t="s">
        <v>20</v>
      </c>
      <c r="B444">
        <v>110</v>
      </c>
    </row>
    <row r="445" spans="1:2" x14ac:dyDescent="0.2">
      <c r="A445" s="6" t="s">
        <v>20</v>
      </c>
      <c r="B445">
        <v>185</v>
      </c>
    </row>
    <row r="446" spans="1:2" x14ac:dyDescent="0.2">
      <c r="A446" s="6" t="s">
        <v>20</v>
      </c>
      <c r="B446">
        <v>121</v>
      </c>
    </row>
    <row r="447" spans="1:2" x14ac:dyDescent="0.2">
      <c r="A447" s="6" t="s">
        <v>20</v>
      </c>
      <c r="B447">
        <v>106</v>
      </c>
    </row>
    <row r="448" spans="1:2" x14ac:dyDescent="0.2">
      <c r="A448" s="6" t="s">
        <v>20</v>
      </c>
      <c r="B448">
        <v>142</v>
      </c>
    </row>
    <row r="449" spans="1:2" x14ac:dyDescent="0.2">
      <c r="A449" s="6" t="s">
        <v>20</v>
      </c>
      <c r="B449">
        <v>233</v>
      </c>
    </row>
    <row r="450" spans="1:2" x14ac:dyDescent="0.2">
      <c r="A450" s="6" t="s">
        <v>20</v>
      </c>
      <c r="B450">
        <v>218</v>
      </c>
    </row>
    <row r="451" spans="1:2" x14ac:dyDescent="0.2">
      <c r="A451" s="6" t="s">
        <v>20</v>
      </c>
      <c r="B451">
        <v>76</v>
      </c>
    </row>
    <row r="452" spans="1:2" x14ac:dyDescent="0.2">
      <c r="A452" s="6" t="s">
        <v>20</v>
      </c>
      <c r="B452">
        <v>43</v>
      </c>
    </row>
    <row r="453" spans="1:2" x14ac:dyDescent="0.2">
      <c r="A453" s="6" t="s">
        <v>20</v>
      </c>
      <c r="B453">
        <v>221</v>
      </c>
    </row>
    <row r="454" spans="1:2" x14ac:dyDescent="0.2">
      <c r="A454" s="6" t="s">
        <v>20</v>
      </c>
      <c r="B454">
        <v>2805</v>
      </c>
    </row>
    <row r="455" spans="1:2" x14ac:dyDescent="0.2">
      <c r="A455" s="6" t="s">
        <v>20</v>
      </c>
      <c r="B455">
        <v>68</v>
      </c>
    </row>
    <row r="456" spans="1:2" x14ac:dyDescent="0.2">
      <c r="A456" s="6" t="s">
        <v>20</v>
      </c>
      <c r="B456">
        <v>183</v>
      </c>
    </row>
    <row r="457" spans="1:2" x14ac:dyDescent="0.2">
      <c r="A457" s="6" t="s">
        <v>20</v>
      </c>
      <c r="B457">
        <v>133</v>
      </c>
    </row>
    <row r="458" spans="1:2" x14ac:dyDescent="0.2">
      <c r="A458" s="6" t="s">
        <v>20</v>
      </c>
      <c r="B458">
        <v>2489</v>
      </c>
    </row>
    <row r="459" spans="1:2" x14ac:dyDescent="0.2">
      <c r="A459" s="6" t="s">
        <v>20</v>
      </c>
      <c r="B459">
        <v>69</v>
      </c>
    </row>
    <row r="460" spans="1:2" x14ac:dyDescent="0.2">
      <c r="A460" s="6" t="s">
        <v>20</v>
      </c>
      <c r="B460">
        <v>279</v>
      </c>
    </row>
    <row r="461" spans="1:2" x14ac:dyDescent="0.2">
      <c r="A461" s="6" t="s">
        <v>20</v>
      </c>
      <c r="B461">
        <v>210</v>
      </c>
    </row>
    <row r="462" spans="1:2" x14ac:dyDescent="0.2">
      <c r="A462" s="6" t="s">
        <v>20</v>
      </c>
      <c r="B462">
        <v>2100</v>
      </c>
    </row>
    <row r="463" spans="1:2" x14ac:dyDescent="0.2">
      <c r="A463" s="6" t="s">
        <v>20</v>
      </c>
      <c r="B463">
        <v>252</v>
      </c>
    </row>
    <row r="464" spans="1:2" x14ac:dyDescent="0.2">
      <c r="A464" s="6" t="s">
        <v>20</v>
      </c>
      <c r="B464">
        <v>1280</v>
      </c>
    </row>
    <row r="465" spans="1:2" x14ac:dyDescent="0.2">
      <c r="A465" s="6" t="s">
        <v>20</v>
      </c>
      <c r="B465">
        <v>157</v>
      </c>
    </row>
    <row r="466" spans="1:2" x14ac:dyDescent="0.2">
      <c r="A466" s="6" t="s">
        <v>20</v>
      </c>
      <c r="B466">
        <v>194</v>
      </c>
    </row>
    <row r="467" spans="1:2" x14ac:dyDescent="0.2">
      <c r="A467" s="6" t="s">
        <v>20</v>
      </c>
      <c r="B467">
        <v>82</v>
      </c>
    </row>
    <row r="468" spans="1:2" x14ac:dyDescent="0.2">
      <c r="A468" s="6" t="s">
        <v>20</v>
      </c>
      <c r="B468">
        <v>4233</v>
      </c>
    </row>
    <row r="469" spans="1:2" x14ac:dyDescent="0.2">
      <c r="A469" s="6" t="s">
        <v>20</v>
      </c>
      <c r="B469">
        <v>1297</v>
      </c>
    </row>
    <row r="470" spans="1:2" x14ac:dyDescent="0.2">
      <c r="A470" s="6" t="s">
        <v>20</v>
      </c>
      <c r="B470">
        <v>165</v>
      </c>
    </row>
    <row r="471" spans="1:2" x14ac:dyDescent="0.2">
      <c r="A471" s="6" t="s">
        <v>20</v>
      </c>
      <c r="B471">
        <v>119</v>
      </c>
    </row>
    <row r="472" spans="1:2" x14ac:dyDescent="0.2">
      <c r="A472" s="6" t="s">
        <v>20</v>
      </c>
      <c r="B472">
        <v>1797</v>
      </c>
    </row>
    <row r="473" spans="1:2" x14ac:dyDescent="0.2">
      <c r="A473" s="6" t="s">
        <v>20</v>
      </c>
      <c r="B473">
        <v>261</v>
      </c>
    </row>
    <row r="474" spans="1:2" x14ac:dyDescent="0.2">
      <c r="A474" s="6" t="s">
        <v>20</v>
      </c>
      <c r="B474">
        <v>157</v>
      </c>
    </row>
    <row r="475" spans="1:2" x14ac:dyDescent="0.2">
      <c r="A475" s="6" t="s">
        <v>20</v>
      </c>
      <c r="B475">
        <v>3533</v>
      </c>
    </row>
    <row r="476" spans="1:2" x14ac:dyDescent="0.2">
      <c r="A476" s="6" t="s">
        <v>20</v>
      </c>
      <c r="B476">
        <v>155</v>
      </c>
    </row>
    <row r="477" spans="1:2" x14ac:dyDescent="0.2">
      <c r="A477" s="6" t="s">
        <v>20</v>
      </c>
      <c r="B477">
        <v>132</v>
      </c>
    </row>
    <row r="478" spans="1:2" x14ac:dyDescent="0.2">
      <c r="A478" s="6" t="s">
        <v>20</v>
      </c>
      <c r="B478">
        <v>1354</v>
      </c>
    </row>
    <row r="479" spans="1:2" x14ac:dyDescent="0.2">
      <c r="A479" s="6" t="s">
        <v>20</v>
      </c>
      <c r="B479">
        <v>48</v>
      </c>
    </row>
    <row r="480" spans="1:2" x14ac:dyDescent="0.2">
      <c r="A480" s="6" t="s">
        <v>20</v>
      </c>
      <c r="B480">
        <v>110</v>
      </c>
    </row>
    <row r="481" spans="1:2" x14ac:dyDescent="0.2">
      <c r="A481" s="6" t="s">
        <v>20</v>
      </c>
      <c r="B481">
        <v>172</v>
      </c>
    </row>
    <row r="482" spans="1:2" x14ac:dyDescent="0.2">
      <c r="A482" s="6" t="s">
        <v>20</v>
      </c>
      <c r="B482">
        <v>307</v>
      </c>
    </row>
    <row r="483" spans="1:2" x14ac:dyDescent="0.2">
      <c r="A483" s="6" t="s">
        <v>20</v>
      </c>
      <c r="B483">
        <v>160</v>
      </c>
    </row>
    <row r="484" spans="1:2" x14ac:dyDescent="0.2">
      <c r="A484" s="6" t="s">
        <v>20</v>
      </c>
      <c r="B484">
        <v>1467</v>
      </c>
    </row>
    <row r="485" spans="1:2" x14ac:dyDescent="0.2">
      <c r="A485" s="6" t="s">
        <v>20</v>
      </c>
      <c r="B485">
        <v>2662</v>
      </c>
    </row>
    <row r="486" spans="1:2" x14ac:dyDescent="0.2">
      <c r="A486" s="6" t="s">
        <v>20</v>
      </c>
      <c r="B486">
        <v>452</v>
      </c>
    </row>
    <row r="487" spans="1:2" x14ac:dyDescent="0.2">
      <c r="A487" s="6" t="s">
        <v>20</v>
      </c>
      <c r="B487">
        <v>158</v>
      </c>
    </row>
    <row r="488" spans="1:2" x14ac:dyDescent="0.2">
      <c r="A488" s="6" t="s">
        <v>20</v>
      </c>
      <c r="B488">
        <v>225</v>
      </c>
    </row>
    <row r="489" spans="1:2" x14ac:dyDescent="0.2">
      <c r="A489" s="6" t="s">
        <v>20</v>
      </c>
      <c r="B489">
        <v>65</v>
      </c>
    </row>
    <row r="490" spans="1:2" x14ac:dyDescent="0.2">
      <c r="A490" s="6" t="s">
        <v>20</v>
      </c>
      <c r="B490">
        <v>163</v>
      </c>
    </row>
    <row r="491" spans="1:2" x14ac:dyDescent="0.2">
      <c r="A491" s="6" t="s">
        <v>20</v>
      </c>
      <c r="B491">
        <v>85</v>
      </c>
    </row>
    <row r="492" spans="1:2" x14ac:dyDescent="0.2">
      <c r="A492" s="6" t="s">
        <v>20</v>
      </c>
      <c r="B492">
        <v>217</v>
      </c>
    </row>
    <row r="493" spans="1:2" x14ac:dyDescent="0.2">
      <c r="A493" s="6" t="s">
        <v>20</v>
      </c>
      <c r="B493">
        <v>150</v>
      </c>
    </row>
    <row r="494" spans="1:2" x14ac:dyDescent="0.2">
      <c r="A494" s="6" t="s">
        <v>20</v>
      </c>
      <c r="B494">
        <v>3272</v>
      </c>
    </row>
    <row r="495" spans="1:2" x14ac:dyDescent="0.2">
      <c r="A495" s="6" t="s">
        <v>20</v>
      </c>
      <c r="B495">
        <v>300</v>
      </c>
    </row>
    <row r="496" spans="1:2" x14ac:dyDescent="0.2">
      <c r="A496" s="6" t="s">
        <v>20</v>
      </c>
      <c r="B496">
        <v>126</v>
      </c>
    </row>
    <row r="497" spans="1:2" x14ac:dyDescent="0.2">
      <c r="A497" s="6" t="s">
        <v>20</v>
      </c>
      <c r="B497">
        <v>2320</v>
      </c>
    </row>
    <row r="498" spans="1:2" x14ac:dyDescent="0.2">
      <c r="A498" s="6" t="s">
        <v>20</v>
      </c>
      <c r="B498">
        <v>81</v>
      </c>
    </row>
    <row r="499" spans="1:2" x14ac:dyDescent="0.2">
      <c r="A499" s="6" t="s">
        <v>20</v>
      </c>
      <c r="B499">
        <v>1887</v>
      </c>
    </row>
    <row r="500" spans="1:2" x14ac:dyDescent="0.2">
      <c r="A500" s="6" t="s">
        <v>20</v>
      </c>
      <c r="B500">
        <v>4358</v>
      </c>
    </row>
    <row r="501" spans="1:2" x14ac:dyDescent="0.2">
      <c r="A501" s="6" t="s">
        <v>20</v>
      </c>
      <c r="B501">
        <v>53</v>
      </c>
    </row>
    <row r="502" spans="1:2" x14ac:dyDescent="0.2">
      <c r="A502" s="6" t="s">
        <v>20</v>
      </c>
      <c r="B502">
        <v>2414</v>
      </c>
    </row>
    <row r="503" spans="1:2" x14ac:dyDescent="0.2">
      <c r="A503" s="6" t="s">
        <v>20</v>
      </c>
      <c r="B503">
        <v>80</v>
      </c>
    </row>
    <row r="504" spans="1:2" x14ac:dyDescent="0.2">
      <c r="A504" s="6" t="s">
        <v>20</v>
      </c>
      <c r="B504">
        <v>193</v>
      </c>
    </row>
    <row r="505" spans="1:2" x14ac:dyDescent="0.2">
      <c r="A505" s="6" t="s">
        <v>20</v>
      </c>
      <c r="B505">
        <v>52</v>
      </c>
    </row>
    <row r="506" spans="1:2" x14ac:dyDescent="0.2">
      <c r="A506" s="6" t="s">
        <v>20</v>
      </c>
      <c r="B506">
        <v>290</v>
      </c>
    </row>
    <row r="507" spans="1:2" x14ac:dyDescent="0.2">
      <c r="A507" s="6" t="s">
        <v>20</v>
      </c>
      <c r="B507">
        <v>122</v>
      </c>
    </row>
    <row r="508" spans="1:2" x14ac:dyDescent="0.2">
      <c r="A508" s="6" t="s">
        <v>20</v>
      </c>
      <c r="B508">
        <v>1470</v>
      </c>
    </row>
    <row r="509" spans="1:2" x14ac:dyDescent="0.2">
      <c r="A509" s="6" t="s">
        <v>20</v>
      </c>
      <c r="B509">
        <v>165</v>
      </c>
    </row>
    <row r="510" spans="1:2" x14ac:dyDescent="0.2">
      <c r="A510" s="6" t="s">
        <v>20</v>
      </c>
      <c r="B510">
        <v>182</v>
      </c>
    </row>
    <row r="511" spans="1:2" x14ac:dyDescent="0.2">
      <c r="A511" s="6" t="s">
        <v>20</v>
      </c>
      <c r="B511">
        <v>199</v>
      </c>
    </row>
    <row r="512" spans="1:2" x14ac:dyDescent="0.2">
      <c r="A512" s="6" t="s">
        <v>20</v>
      </c>
      <c r="B512">
        <v>56</v>
      </c>
    </row>
    <row r="513" spans="1:2" x14ac:dyDescent="0.2">
      <c r="A513" s="6" t="s">
        <v>20</v>
      </c>
      <c r="B513">
        <v>1460</v>
      </c>
    </row>
    <row r="514" spans="1:2" x14ac:dyDescent="0.2">
      <c r="A514" s="6" t="s">
        <v>20</v>
      </c>
      <c r="B514">
        <v>123</v>
      </c>
    </row>
    <row r="515" spans="1:2" x14ac:dyDescent="0.2">
      <c r="A515" s="6" t="s">
        <v>20</v>
      </c>
      <c r="B515">
        <v>159</v>
      </c>
    </row>
    <row r="516" spans="1:2" x14ac:dyDescent="0.2">
      <c r="A516" s="6" t="s">
        <v>20</v>
      </c>
      <c r="B516">
        <v>110</v>
      </c>
    </row>
    <row r="517" spans="1:2" x14ac:dyDescent="0.2">
      <c r="A517" s="6" t="s">
        <v>20</v>
      </c>
      <c r="B517">
        <v>236</v>
      </c>
    </row>
    <row r="518" spans="1:2" x14ac:dyDescent="0.2">
      <c r="A518" s="6" t="s">
        <v>20</v>
      </c>
      <c r="B518">
        <v>191</v>
      </c>
    </row>
    <row r="519" spans="1:2" x14ac:dyDescent="0.2">
      <c r="A519" s="6" t="s">
        <v>20</v>
      </c>
      <c r="B519">
        <v>3934</v>
      </c>
    </row>
    <row r="520" spans="1:2" x14ac:dyDescent="0.2">
      <c r="A520" s="6" t="s">
        <v>20</v>
      </c>
      <c r="B520">
        <v>80</v>
      </c>
    </row>
    <row r="521" spans="1:2" x14ac:dyDescent="0.2">
      <c r="A521" s="6" t="s">
        <v>20</v>
      </c>
      <c r="B521">
        <v>462</v>
      </c>
    </row>
    <row r="522" spans="1:2" x14ac:dyDescent="0.2">
      <c r="A522" s="6" t="s">
        <v>20</v>
      </c>
      <c r="B522">
        <v>179</v>
      </c>
    </row>
    <row r="523" spans="1:2" x14ac:dyDescent="0.2">
      <c r="A523" s="6" t="s">
        <v>20</v>
      </c>
      <c r="B523">
        <v>1866</v>
      </c>
    </row>
    <row r="524" spans="1:2" x14ac:dyDescent="0.2">
      <c r="A524" s="6" t="s">
        <v>20</v>
      </c>
      <c r="B524">
        <v>156</v>
      </c>
    </row>
    <row r="525" spans="1:2" x14ac:dyDescent="0.2">
      <c r="A525" s="6" t="s">
        <v>20</v>
      </c>
      <c r="B525">
        <v>255</v>
      </c>
    </row>
    <row r="526" spans="1:2" x14ac:dyDescent="0.2">
      <c r="A526" s="6" t="s">
        <v>20</v>
      </c>
      <c r="B526">
        <v>2261</v>
      </c>
    </row>
    <row r="527" spans="1:2" x14ac:dyDescent="0.2">
      <c r="A527" s="6" t="s">
        <v>20</v>
      </c>
      <c r="B527">
        <v>40</v>
      </c>
    </row>
    <row r="528" spans="1:2" x14ac:dyDescent="0.2">
      <c r="A528" s="6" t="s">
        <v>20</v>
      </c>
      <c r="B528">
        <v>2289</v>
      </c>
    </row>
    <row r="529" spans="1:2" x14ac:dyDescent="0.2">
      <c r="A529" s="6" t="s">
        <v>20</v>
      </c>
      <c r="B529">
        <v>65</v>
      </c>
    </row>
    <row r="530" spans="1:2" x14ac:dyDescent="0.2">
      <c r="A530" s="6" t="s">
        <v>20</v>
      </c>
      <c r="B530">
        <v>3777</v>
      </c>
    </row>
    <row r="531" spans="1:2" x14ac:dyDescent="0.2">
      <c r="A531" s="6" t="s">
        <v>20</v>
      </c>
      <c r="B531">
        <v>184</v>
      </c>
    </row>
    <row r="532" spans="1:2" x14ac:dyDescent="0.2">
      <c r="A532" s="6" t="s">
        <v>20</v>
      </c>
      <c r="B532">
        <v>85</v>
      </c>
    </row>
    <row r="533" spans="1:2" x14ac:dyDescent="0.2">
      <c r="A533" s="6" t="s">
        <v>20</v>
      </c>
      <c r="B533">
        <v>144</v>
      </c>
    </row>
    <row r="534" spans="1:2" x14ac:dyDescent="0.2">
      <c r="A534" s="6" t="s">
        <v>20</v>
      </c>
      <c r="B534">
        <v>1902</v>
      </c>
    </row>
    <row r="535" spans="1:2" x14ac:dyDescent="0.2">
      <c r="A535" s="6" t="s">
        <v>20</v>
      </c>
      <c r="B535">
        <v>105</v>
      </c>
    </row>
    <row r="536" spans="1:2" x14ac:dyDescent="0.2">
      <c r="A536" s="6" t="s">
        <v>20</v>
      </c>
      <c r="B536">
        <v>132</v>
      </c>
    </row>
    <row r="537" spans="1:2" x14ac:dyDescent="0.2">
      <c r="A537" s="6" t="s">
        <v>20</v>
      </c>
      <c r="B537">
        <v>96</v>
      </c>
    </row>
    <row r="538" spans="1:2" x14ac:dyDescent="0.2">
      <c r="A538" s="6" t="s">
        <v>20</v>
      </c>
      <c r="B538">
        <v>114</v>
      </c>
    </row>
    <row r="539" spans="1:2" x14ac:dyDescent="0.2">
      <c r="A539" s="6" t="s">
        <v>20</v>
      </c>
      <c r="B539">
        <v>203</v>
      </c>
    </row>
    <row r="540" spans="1:2" x14ac:dyDescent="0.2">
      <c r="A540" s="6" t="s">
        <v>20</v>
      </c>
      <c r="B540">
        <v>1559</v>
      </c>
    </row>
    <row r="541" spans="1:2" x14ac:dyDescent="0.2">
      <c r="A541" s="6" t="s">
        <v>20</v>
      </c>
      <c r="B541">
        <v>1548</v>
      </c>
    </row>
    <row r="542" spans="1:2" x14ac:dyDescent="0.2">
      <c r="A542" s="6" t="s">
        <v>20</v>
      </c>
      <c r="B542">
        <v>80</v>
      </c>
    </row>
    <row r="543" spans="1:2" x14ac:dyDescent="0.2">
      <c r="A543" s="6" t="s">
        <v>20</v>
      </c>
      <c r="B543">
        <v>131</v>
      </c>
    </row>
    <row r="544" spans="1:2" x14ac:dyDescent="0.2">
      <c r="A544" s="6" t="s">
        <v>20</v>
      </c>
      <c r="B544">
        <v>112</v>
      </c>
    </row>
    <row r="545" spans="1:2" x14ac:dyDescent="0.2">
      <c r="A545" s="6" t="s">
        <v>20</v>
      </c>
      <c r="B545">
        <v>155</v>
      </c>
    </row>
    <row r="546" spans="1:2" x14ac:dyDescent="0.2">
      <c r="A546" s="6" t="s">
        <v>20</v>
      </c>
      <c r="B546">
        <v>266</v>
      </c>
    </row>
    <row r="547" spans="1:2" x14ac:dyDescent="0.2">
      <c r="A547" s="6" t="s">
        <v>20</v>
      </c>
      <c r="B547">
        <v>155</v>
      </c>
    </row>
    <row r="548" spans="1:2" x14ac:dyDescent="0.2">
      <c r="A548" s="6" t="s">
        <v>20</v>
      </c>
      <c r="B548">
        <v>207</v>
      </c>
    </row>
    <row r="549" spans="1:2" x14ac:dyDescent="0.2">
      <c r="A549" s="6" t="s">
        <v>20</v>
      </c>
      <c r="B549">
        <v>245</v>
      </c>
    </row>
    <row r="550" spans="1:2" x14ac:dyDescent="0.2">
      <c r="A550" s="6" t="s">
        <v>20</v>
      </c>
      <c r="B550">
        <v>1573</v>
      </c>
    </row>
    <row r="551" spans="1:2" x14ac:dyDescent="0.2">
      <c r="A551" s="6" t="s">
        <v>20</v>
      </c>
      <c r="B551">
        <v>114</v>
      </c>
    </row>
    <row r="552" spans="1:2" x14ac:dyDescent="0.2">
      <c r="A552" s="6" t="s">
        <v>20</v>
      </c>
      <c r="B552">
        <v>93</v>
      </c>
    </row>
    <row r="553" spans="1:2" x14ac:dyDescent="0.2">
      <c r="A553" s="6" t="s">
        <v>20</v>
      </c>
      <c r="B553">
        <v>1681</v>
      </c>
    </row>
    <row r="554" spans="1:2" x14ac:dyDescent="0.2">
      <c r="A554" s="6" t="s">
        <v>20</v>
      </c>
      <c r="B554">
        <v>32</v>
      </c>
    </row>
    <row r="555" spans="1:2" x14ac:dyDescent="0.2">
      <c r="A555" s="6" t="s">
        <v>20</v>
      </c>
      <c r="B555">
        <v>135</v>
      </c>
    </row>
    <row r="556" spans="1:2" x14ac:dyDescent="0.2">
      <c r="A556" s="6" t="s">
        <v>20</v>
      </c>
      <c r="B556">
        <v>140</v>
      </c>
    </row>
    <row r="557" spans="1:2" x14ac:dyDescent="0.2">
      <c r="A557" s="6" t="s">
        <v>20</v>
      </c>
      <c r="B557">
        <v>92</v>
      </c>
    </row>
    <row r="558" spans="1:2" x14ac:dyDescent="0.2">
      <c r="A558" s="6" t="s">
        <v>20</v>
      </c>
      <c r="B558">
        <v>1015</v>
      </c>
    </row>
    <row r="559" spans="1:2" x14ac:dyDescent="0.2">
      <c r="A559" s="6" t="s">
        <v>20</v>
      </c>
      <c r="B559">
        <v>323</v>
      </c>
    </row>
    <row r="560" spans="1:2" x14ac:dyDescent="0.2">
      <c r="A560" s="6" t="s">
        <v>20</v>
      </c>
      <c r="B560">
        <v>2326</v>
      </c>
    </row>
    <row r="561" spans="1:2" x14ac:dyDescent="0.2">
      <c r="A561" s="6" t="s">
        <v>20</v>
      </c>
      <c r="B561">
        <v>381</v>
      </c>
    </row>
    <row r="562" spans="1:2" x14ac:dyDescent="0.2">
      <c r="A562" s="6" t="s">
        <v>20</v>
      </c>
      <c r="B562">
        <v>480</v>
      </c>
    </row>
    <row r="563" spans="1:2" x14ac:dyDescent="0.2">
      <c r="A563" s="6" t="s">
        <v>20</v>
      </c>
      <c r="B563">
        <v>226</v>
      </c>
    </row>
    <row r="564" spans="1:2" x14ac:dyDescent="0.2">
      <c r="A564" s="6" t="s">
        <v>20</v>
      </c>
      <c r="B564">
        <v>241</v>
      </c>
    </row>
    <row r="565" spans="1:2" x14ac:dyDescent="0.2">
      <c r="A565" s="6" t="s">
        <v>20</v>
      </c>
      <c r="B565">
        <v>132</v>
      </c>
    </row>
    <row r="566" spans="1:2" x14ac:dyDescent="0.2">
      <c r="A566" s="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7" operator="containsText" text="Failed">
      <formula>NOT(ISERROR(SEARCH("Failed",A2)))</formula>
    </cfRule>
    <cfRule type="beginsWith" dxfId="5" priority="6" operator="beginsWith" text="live">
      <formula>LEFT(A2,LEN("live"))="live"</formula>
    </cfRule>
    <cfRule type="containsText" dxfId="4" priority="8" operator="containsText" text="successful">
      <formula>NOT(ISERROR(SEARCH("successful",A2)))</formula>
    </cfRule>
  </conditionalFormatting>
  <conditionalFormatting sqref="G2:G365">
    <cfRule type="containsText" dxfId="3" priority="4" operator="containsText" text="successful">
      <formula>NOT(ISERROR(SEARCH("successful",G2)))</formula>
    </cfRule>
    <cfRule type="containsText" dxfId="2" priority="3" operator="containsText" text="Failed">
      <formula>NOT(ISERROR(SEARCH("Failed",G2)))</formula>
    </cfRule>
    <cfRule type="beginsWith" dxfId="1" priority="2" operator="beginsWith" text="live">
      <formula>LEFT(G2,LEN("live"))="live"</formula>
    </cfRule>
    <cfRule type="containsText" dxfId="0" priority="1" operator="containsText" text="canceled">
      <formula>NOT(ISERROR(SEARCH("canceled",G2)))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Parent category vs Outcomes</vt:lpstr>
      <vt:lpstr>country,parent category pivot</vt:lpstr>
      <vt:lpstr>Crowdfunding Goal analysis</vt:lpstr>
      <vt:lpstr>Month vs outcomes</vt:lpstr>
      <vt:lpstr>Statistics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Srinivas Jayaram</cp:lastModifiedBy>
  <dcterms:created xsi:type="dcterms:W3CDTF">2021-09-29T18:52:28Z</dcterms:created>
  <dcterms:modified xsi:type="dcterms:W3CDTF">2023-05-02T02:01:33Z</dcterms:modified>
</cp:coreProperties>
</file>