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v1sur\Desktop\Enterprenauership Course\Lecture Slides -2023\"/>
    </mc:Choice>
  </mc:AlternateContent>
  <xr:revisionPtr revIDLastSave="0" documentId="13_ncr:1_{663CC363-080D-4128-A6C2-0D04F3A6EB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mand" sheetId="2" r:id="rId1"/>
    <sheet name="Retailer" sheetId="1" r:id="rId2"/>
    <sheet name="Wholesaler" sheetId="3" r:id="rId3"/>
    <sheet name="Distributor" sheetId="4" r:id="rId4"/>
    <sheet name="Factory" sheetId="5" r:id="rId5"/>
    <sheet name="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D9" i="3" s="1"/>
  <c r="C32" i="6" s="1"/>
  <c r="N10" i="1"/>
  <c r="D10" i="3" s="1"/>
  <c r="C33" i="6" s="1"/>
  <c r="N11" i="1"/>
  <c r="D11" i="3" s="1"/>
  <c r="C34" i="6" s="1"/>
  <c r="N9" i="5"/>
  <c r="N10" i="5"/>
  <c r="N11" i="5"/>
  <c r="B9" i="5"/>
  <c r="B10" i="5"/>
  <c r="B11" i="5"/>
  <c r="O9" i="4"/>
  <c r="D9" i="5" s="1"/>
  <c r="E32" i="6" s="1"/>
  <c r="O10" i="4"/>
  <c r="D10" i="5" s="1"/>
  <c r="E33" i="6" s="1"/>
  <c r="O11" i="4"/>
  <c r="D11" i="5" s="1"/>
  <c r="E34" i="6" s="1"/>
  <c r="N9" i="3"/>
  <c r="D9" i="4" s="1"/>
  <c r="D32" i="6" s="1"/>
  <c r="N10" i="3"/>
  <c r="D10" i="4" s="1"/>
  <c r="D33" i="6" s="1"/>
  <c r="N11" i="3"/>
  <c r="D11" i="4" s="1"/>
  <c r="D34" i="6" s="1"/>
  <c r="C4" i="5"/>
  <c r="C4" i="4"/>
  <c r="D11" i="1"/>
  <c r="B34" i="6" s="1"/>
  <c r="D10" i="1"/>
  <c r="B33" i="6" s="1"/>
  <c r="D9" i="1"/>
  <c r="B32" i="6" s="1"/>
  <c r="D8" i="1"/>
  <c r="B31" i="6" s="1"/>
  <c r="D7" i="1"/>
  <c r="B30" i="6" s="1"/>
  <c r="D6" i="1"/>
  <c r="B29" i="6" s="1"/>
  <c r="D5" i="1"/>
  <c r="B28" i="6" s="1"/>
  <c r="D4" i="1"/>
  <c r="B27" i="6" s="1"/>
  <c r="N8" i="3"/>
  <c r="N8" i="1"/>
  <c r="D8" i="3" s="1"/>
  <c r="C31" i="6" s="1"/>
  <c r="N7" i="3"/>
  <c r="N6" i="1"/>
  <c r="D6" i="3" s="1"/>
  <c r="C29" i="6" s="1"/>
  <c r="N7" i="1"/>
  <c r="D7" i="3" s="1"/>
  <c r="C30" i="6" s="1"/>
  <c r="O6" i="4"/>
  <c r="D6" i="5" s="1"/>
  <c r="E29" i="6" s="1"/>
  <c r="N6" i="3"/>
  <c r="N5" i="3"/>
  <c r="O4" i="4" l="1"/>
  <c r="D4" i="5" s="1"/>
  <c r="D5" i="4"/>
  <c r="D28" i="6" s="1"/>
  <c r="O5" i="4"/>
  <c r="D5" i="5" s="1"/>
  <c r="E28" i="6" s="1"/>
  <c r="D6" i="4"/>
  <c r="D29" i="6" s="1"/>
  <c r="D7" i="4"/>
  <c r="D30" i="6" s="1"/>
  <c r="O7" i="4"/>
  <c r="D7" i="5" s="1"/>
  <c r="E30" i="6" s="1"/>
  <c r="D8" i="4"/>
  <c r="D31" i="6" s="1"/>
  <c r="O8" i="4"/>
  <c r="D8" i="5" s="1"/>
  <c r="E31" i="6" s="1"/>
  <c r="C4" i="1"/>
  <c r="C4" i="3"/>
  <c r="E4" i="5" l="1"/>
  <c r="G4" i="5" s="1"/>
  <c r="H4" i="5" s="1"/>
  <c r="E27" i="6"/>
  <c r="B6" i="5"/>
  <c r="B7" i="5"/>
  <c r="B8" i="5"/>
  <c r="B5" i="5"/>
  <c r="N5" i="5"/>
  <c r="N6" i="5"/>
  <c r="N7" i="5"/>
  <c r="N8" i="5"/>
  <c r="N4" i="5"/>
  <c r="N4" i="3"/>
  <c r="D4" i="4" s="1"/>
  <c r="N5" i="1"/>
  <c r="D5" i="3" s="1"/>
  <c r="C28" i="6" s="1"/>
  <c r="N4" i="1"/>
  <c r="D4" i="3" s="1"/>
  <c r="C27" i="6" s="1"/>
  <c r="F4" i="5" l="1"/>
  <c r="M4" i="5"/>
  <c r="B5" i="4" s="1"/>
  <c r="E4" i="4"/>
  <c r="G4" i="4" s="1"/>
  <c r="I4" i="4" s="1"/>
  <c r="D27" i="6"/>
  <c r="C5" i="5"/>
  <c r="E4" i="3"/>
  <c r="E4" i="1"/>
  <c r="G4" i="1" s="1"/>
  <c r="H4" i="1" s="1"/>
  <c r="I4" i="5" l="1"/>
  <c r="J4" i="5" s="1"/>
  <c r="E5" i="5"/>
  <c r="G5" i="5" s="1"/>
  <c r="C5" i="4"/>
  <c r="N4" i="4"/>
  <c r="B5" i="3" s="1"/>
  <c r="F4" i="4"/>
  <c r="G4" i="3"/>
  <c r="M4" i="3"/>
  <c r="F4" i="3"/>
  <c r="I4" i="3" s="1"/>
  <c r="K4" i="5" l="1"/>
  <c r="E4" i="6"/>
  <c r="C6" i="5"/>
  <c r="E6" i="5" s="1"/>
  <c r="G6" i="5" s="1"/>
  <c r="H5" i="5"/>
  <c r="F5" i="5"/>
  <c r="I5" i="5" s="1"/>
  <c r="M5" i="5"/>
  <c r="B6" i="4" s="1"/>
  <c r="H4" i="4"/>
  <c r="J4" i="4"/>
  <c r="C5" i="3"/>
  <c r="E5" i="3" s="1"/>
  <c r="H4" i="3"/>
  <c r="J4" i="3" s="1"/>
  <c r="E5" i="4"/>
  <c r="G5" i="4" s="1"/>
  <c r="B5" i="1"/>
  <c r="C5" i="1" s="1"/>
  <c r="F6" i="5" l="1"/>
  <c r="I6" i="5" s="1"/>
  <c r="K4" i="3"/>
  <c r="C4" i="6"/>
  <c r="C7" i="5"/>
  <c r="H6" i="5"/>
  <c r="M6" i="5"/>
  <c r="B7" i="4" s="1"/>
  <c r="J5" i="5"/>
  <c r="C6" i="4"/>
  <c r="I5" i="4"/>
  <c r="K4" i="4"/>
  <c r="N5" i="4"/>
  <c r="B6" i="3" s="1"/>
  <c r="F5" i="4"/>
  <c r="F5" i="3"/>
  <c r="I5" i="3" s="1"/>
  <c r="M5" i="3"/>
  <c r="B6" i="1" s="1"/>
  <c r="G5" i="3"/>
  <c r="K5" i="5" l="1"/>
  <c r="E5" i="6"/>
  <c r="J6" i="5"/>
  <c r="E6" i="6" s="1"/>
  <c r="E7" i="5"/>
  <c r="M7" i="5" s="1"/>
  <c r="B8" i="4" s="1"/>
  <c r="L4" i="4"/>
  <c r="D4" i="6"/>
  <c r="H5" i="4"/>
  <c r="J5" i="4"/>
  <c r="K5" i="4" s="1"/>
  <c r="C6" i="3"/>
  <c r="E6" i="3" s="1"/>
  <c r="H5" i="3"/>
  <c r="J5" i="3" s="1"/>
  <c r="E6" i="4"/>
  <c r="G6" i="4" s="1"/>
  <c r="F7" i="5" l="1"/>
  <c r="I7" i="5" s="1"/>
  <c r="G7" i="5"/>
  <c r="C8" i="5" s="1"/>
  <c r="E8" i="5" s="1"/>
  <c r="G8" i="5" s="1"/>
  <c r="K6" i="5"/>
  <c r="L5" i="4"/>
  <c r="D5" i="6"/>
  <c r="K5" i="3"/>
  <c r="C5" i="6"/>
  <c r="C7" i="4"/>
  <c r="I6" i="4"/>
  <c r="F6" i="4"/>
  <c r="N6" i="4"/>
  <c r="B7" i="3" s="1"/>
  <c r="M6" i="3"/>
  <c r="B7" i="1" s="1"/>
  <c r="F6" i="3"/>
  <c r="I6" i="3" s="1"/>
  <c r="G6" i="3"/>
  <c r="H7" i="5" l="1"/>
  <c r="J7" i="5" s="1"/>
  <c r="E7" i="6" s="1"/>
  <c r="C9" i="5"/>
  <c r="H8" i="5"/>
  <c r="H6" i="4"/>
  <c r="J6" i="4"/>
  <c r="K6" i="4" s="1"/>
  <c r="E7" i="4"/>
  <c r="F7" i="4" s="1"/>
  <c r="J7" i="4" s="1"/>
  <c r="C7" i="3"/>
  <c r="E7" i="3" s="1"/>
  <c r="H6" i="3"/>
  <c r="J6" i="3" s="1"/>
  <c r="M8" i="5"/>
  <c r="B9" i="4" s="1"/>
  <c r="F8" i="5"/>
  <c r="K7" i="5" l="1"/>
  <c r="L6" i="4"/>
  <c r="D6" i="6"/>
  <c r="K6" i="3"/>
  <c r="C6" i="6"/>
  <c r="I8" i="5"/>
  <c r="J8" i="5" s="1"/>
  <c r="N7" i="4"/>
  <c r="B8" i="3" s="1"/>
  <c r="G7" i="4"/>
  <c r="E9" i="5"/>
  <c r="F7" i="3"/>
  <c r="I7" i="3" s="1"/>
  <c r="M7" i="3"/>
  <c r="B8" i="1" s="1"/>
  <c r="G7" i="3"/>
  <c r="K8" i="5" l="1"/>
  <c r="E8" i="6"/>
  <c r="H7" i="4"/>
  <c r="I7" i="4"/>
  <c r="C8" i="4"/>
  <c r="E8" i="4" s="1"/>
  <c r="N8" i="4" s="1"/>
  <c r="B9" i="3" s="1"/>
  <c r="C8" i="3"/>
  <c r="E8" i="3" s="1"/>
  <c r="G8" i="3" s="1"/>
  <c r="H7" i="3"/>
  <c r="J7" i="3" s="1"/>
  <c r="M9" i="5"/>
  <c r="B10" i="4" s="1"/>
  <c r="F9" i="5"/>
  <c r="I9" i="5" s="1"/>
  <c r="G9" i="5"/>
  <c r="K7" i="3" l="1"/>
  <c r="C7" i="6"/>
  <c r="C10" i="5"/>
  <c r="E10" i="5" s="1"/>
  <c r="G10" i="5" s="1"/>
  <c r="H9" i="5"/>
  <c r="J9" i="5" s="1"/>
  <c r="K7" i="4"/>
  <c r="G8" i="4"/>
  <c r="F8" i="4"/>
  <c r="J8" i="4" s="1"/>
  <c r="C9" i="3"/>
  <c r="H8" i="3"/>
  <c r="F8" i="3"/>
  <c r="M8" i="3"/>
  <c r="B9" i="1" s="1"/>
  <c r="M4" i="1"/>
  <c r="F4" i="1"/>
  <c r="K9" i="5" l="1"/>
  <c r="E9" i="6"/>
  <c r="L7" i="4"/>
  <c r="D7" i="6"/>
  <c r="C11" i="5"/>
  <c r="H10" i="5"/>
  <c r="H8" i="4"/>
  <c r="C9" i="4"/>
  <c r="E9" i="4" s="1"/>
  <c r="F9" i="4" s="1"/>
  <c r="J9" i="4" s="1"/>
  <c r="I8" i="4"/>
  <c r="I8" i="3"/>
  <c r="J8" i="3" s="1"/>
  <c r="I4" i="1"/>
  <c r="J4" i="1" s="1"/>
  <c r="F10" i="5"/>
  <c r="I10" i="5" s="1"/>
  <c r="M10" i="5"/>
  <c r="B11" i="4" s="1"/>
  <c r="E9" i="3"/>
  <c r="E5" i="1"/>
  <c r="F5" i="1" s="1"/>
  <c r="J10" i="5" l="1"/>
  <c r="E10" i="6" s="1"/>
  <c r="K4" i="1"/>
  <c r="B4" i="6"/>
  <c r="K8" i="3"/>
  <c r="C8" i="6"/>
  <c r="G9" i="4"/>
  <c r="C10" i="4" s="1"/>
  <c r="E10" i="4" s="1"/>
  <c r="G10" i="4" s="1"/>
  <c r="N9" i="4"/>
  <c r="B10" i="3" s="1"/>
  <c r="K8" i="4"/>
  <c r="I5" i="1"/>
  <c r="E11" i="5"/>
  <c r="F9" i="3"/>
  <c r="I9" i="3" s="1"/>
  <c r="M9" i="3"/>
  <c r="B10" i="1" s="1"/>
  <c r="G9" i="3"/>
  <c r="M5" i="1"/>
  <c r="G5" i="1"/>
  <c r="H5" i="1" s="1"/>
  <c r="K10" i="5" l="1"/>
  <c r="I9" i="4"/>
  <c r="K9" i="4" s="1"/>
  <c r="D9" i="6" s="1"/>
  <c r="L8" i="4"/>
  <c r="D8" i="6"/>
  <c r="J5" i="1"/>
  <c r="B5" i="6" s="1"/>
  <c r="C11" i="4"/>
  <c r="I10" i="4"/>
  <c r="C10" i="3"/>
  <c r="E10" i="3" s="1"/>
  <c r="G10" i="3" s="1"/>
  <c r="H10" i="3" s="1"/>
  <c r="H9" i="3"/>
  <c r="J9" i="3" s="1"/>
  <c r="F11" i="5"/>
  <c r="I11" i="5" s="1"/>
  <c r="M11" i="5"/>
  <c r="G11" i="5"/>
  <c r="H11" i="5" s="1"/>
  <c r="F10" i="4"/>
  <c r="N10" i="4"/>
  <c r="B11" i="3" s="1"/>
  <c r="C6" i="1"/>
  <c r="L9" i="4" l="1"/>
  <c r="K5" i="1"/>
  <c r="K9" i="3"/>
  <c r="C9" i="6"/>
  <c r="J11" i="5"/>
  <c r="E11" i="4"/>
  <c r="G11" i="4" s="1"/>
  <c r="I11" i="4" s="1"/>
  <c r="J10" i="4"/>
  <c r="K10" i="4" s="1"/>
  <c r="C11" i="3"/>
  <c r="M10" i="3"/>
  <c r="B11" i="1" s="1"/>
  <c r="F10" i="3"/>
  <c r="E6" i="1"/>
  <c r="K11" i="5" l="1"/>
  <c r="E11" i="6"/>
  <c r="L10" i="4"/>
  <c r="D10" i="6"/>
  <c r="F11" i="4"/>
  <c r="J11" i="4" s="1"/>
  <c r="K11" i="4" s="1"/>
  <c r="N11" i="4"/>
  <c r="I10" i="3"/>
  <c r="J10" i="3" s="1"/>
  <c r="E11" i="3"/>
  <c r="M6" i="1"/>
  <c r="F6" i="1"/>
  <c r="G6" i="1"/>
  <c r="L11" i="4" l="1"/>
  <c r="D11" i="6"/>
  <c r="K10" i="3"/>
  <c r="C10" i="6"/>
  <c r="I6" i="1"/>
  <c r="C7" i="1"/>
  <c r="E7" i="1" s="1"/>
  <c r="G7" i="1" s="1"/>
  <c r="H6" i="1"/>
  <c r="F11" i="3"/>
  <c r="I11" i="3" s="1"/>
  <c r="M11" i="3"/>
  <c r="G11" i="3"/>
  <c r="H11" i="3" s="1"/>
  <c r="J11" i="3" l="1"/>
  <c r="J6" i="1"/>
  <c r="C8" i="1"/>
  <c r="H7" i="1"/>
  <c r="F7" i="1"/>
  <c r="M7" i="1"/>
  <c r="K6" i="1" l="1"/>
  <c r="B6" i="6"/>
  <c r="K11" i="3"/>
  <c r="C11" i="6"/>
  <c r="I7" i="1"/>
  <c r="J7" i="1" s="1"/>
  <c r="E8" i="1"/>
  <c r="F8" i="1" s="1"/>
  <c r="K7" i="1" l="1"/>
  <c r="B7" i="6"/>
  <c r="I8" i="1"/>
  <c r="M8" i="1"/>
  <c r="G8" i="1"/>
  <c r="H8" i="1" s="1"/>
  <c r="J8" i="1" l="1"/>
  <c r="C9" i="1"/>
  <c r="K8" i="1" l="1"/>
  <c r="B8" i="6"/>
  <c r="E9" i="1"/>
  <c r="F9" i="1" l="1"/>
  <c r="M9" i="1"/>
  <c r="G9" i="1"/>
  <c r="I9" i="1" l="1"/>
  <c r="C10" i="1"/>
  <c r="E10" i="1" s="1"/>
  <c r="H9" i="1"/>
  <c r="J9" i="1" l="1"/>
  <c r="B9" i="6" s="1"/>
  <c r="F10" i="1"/>
  <c r="M10" i="1"/>
  <c r="G10" i="1"/>
  <c r="K9" i="1" l="1"/>
  <c r="I10" i="1"/>
  <c r="C11" i="1"/>
  <c r="E11" i="1" s="1"/>
  <c r="H10" i="1"/>
  <c r="J10" i="1" l="1"/>
  <c r="B10" i="6" s="1"/>
  <c r="F11" i="1"/>
  <c r="M11" i="1"/>
  <c r="G11" i="1"/>
  <c r="H11" i="1" s="1"/>
  <c r="K10" i="1" l="1"/>
  <c r="I11" i="1"/>
  <c r="J11" i="1" s="1"/>
  <c r="B11" i="6" s="1"/>
  <c r="K11" i="1" l="1"/>
  <c r="J13" i="1"/>
</calcChain>
</file>

<file path=xl/sharedStrings.xml><?xml version="1.0" encoding="utf-8"?>
<sst xmlns="http://schemas.openxmlformats.org/spreadsheetml/2006/main" count="106" uniqueCount="60">
  <si>
    <t>Available</t>
  </si>
  <si>
    <t>Your delivery</t>
  </si>
  <si>
    <t>Backorder</t>
  </si>
  <si>
    <t>Inventory</t>
  </si>
  <si>
    <t>Your order</t>
  </si>
  <si>
    <t xml:space="preserve">Please fill out pay slips </t>
  </si>
  <si>
    <t>Demand from customer end</t>
  </si>
  <si>
    <t>Period 1</t>
  </si>
  <si>
    <t>Period 2</t>
  </si>
  <si>
    <t>Period 3</t>
  </si>
  <si>
    <t>Period 4</t>
  </si>
  <si>
    <t>Period 5</t>
  </si>
  <si>
    <t>Period</t>
  </si>
  <si>
    <t>Inventory carrying cost/ period</t>
  </si>
  <si>
    <t>Backlog cost</t>
  </si>
  <si>
    <t>Your Order</t>
  </si>
  <si>
    <t>Assumptions</t>
  </si>
  <si>
    <t>Take demand values for 5  periods</t>
  </si>
  <si>
    <t>No communication between 4 members</t>
  </si>
  <si>
    <t>Take order quantity based  upon the requirement of the sub system in supply chain</t>
  </si>
  <si>
    <t>Retailer cost</t>
  </si>
  <si>
    <t>Wholesaler cost</t>
  </si>
  <si>
    <t>Distributor cost</t>
  </si>
  <si>
    <t>Factory cost</t>
  </si>
  <si>
    <t>Week</t>
  </si>
  <si>
    <t>Delivery to Customer</t>
  </si>
  <si>
    <t>Delivery to Retailer</t>
  </si>
  <si>
    <t>order to Distributor</t>
  </si>
  <si>
    <t>Received from wholesaler</t>
  </si>
  <si>
    <t>Received from Distributor</t>
  </si>
  <si>
    <t>order to Factory</t>
  </si>
  <si>
    <t>Delivery to Distributor</t>
  </si>
  <si>
    <t>Received from Factory</t>
  </si>
  <si>
    <t>order to Wholesaler</t>
  </si>
  <si>
    <t xml:space="preserve"> order from Retailer</t>
  </si>
  <si>
    <t>Order from customer</t>
  </si>
  <si>
    <t>order from wholesaler</t>
  </si>
  <si>
    <t>order from Distributor</t>
  </si>
  <si>
    <t>order to production</t>
  </si>
  <si>
    <t>Received from production</t>
  </si>
  <si>
    <t>Delivery to wholesaler</t>
  </si>
  <si>
    <t>Retailer</t>
  </si>
  <si>
    <t>Whole saler</t>
  </si>
  <si>
    <t>Distributor</t>
  </si>
  <si>
    <t>Factory</t>
  </si>
  <si>
    <t>Total cost</t>
  </si>
  <si>
    <t>Period 6</t>
  </si>
  <si>
    <t>Period 7</t>
  </si>
  <si>
    <t>Period 8</t>
  </si>
  <si>
    <t>Enter Your Order</t>
  </si>
  <si>
    <t>Enter Initial Inventory in cell G3</t>
  </si>
  <si>
    <t>Retail Orders</t>
  </si>
  <si>
    <t>Wholesale orders</t>
  </si>
  <si>
    <t>Distributor orders</t>
  </si>
  <si>
    <t>Factory orders</t>
  </si>
  <si>
    <t>Inventory  Holding Cost</t>
  </si>
  <si>
    <t>Back Order Cost</t>
  </si>
  <si>
    <t>Total Cost</t>
  </si>
  <si>
    <t>Cummulative Cost</t>
  </si>
  <si>
    <t>Backlog Order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</si>
</sst>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28"/>
      <color theme="1"/>
      <name val="Times New Roman"/>
      <family val="1"/>
    </font>
    <font>
      <b/>
      <sz val="22"/>
      <color theme="1"/>
      <name val="Times New Roman"/>
      <family val="1"/>
    </font>
    <font>
      <sz val="2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2" fillId="9" borderId="1" xfId="0" applyFont="1" applyFill="1" applyBorder="1"/>
    <xf numFmtId="0" fontId="1" fillId="9" borderId="1" xfId="0" applyFont="1" applyFill="1" applyBorder="1" applyAlignment="1">
      <alignment horizontal="center"/>
    </xf>
    <xf numFmtId="0" fontId="3" fillId="0" borderId="0" xfId="0" applyFont="1"/>
    <xf numFmtId="0" fontId="4" fillId="21" borderId="3" xfId="0" applyFont="1" applyFill="1" applyBorder="1" applyAlignment="1">
      <alignment horizontal="center"/>
    </xf>
    <xf numFmtId="0" fontId="3" fillId="21" borderId="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21" borderId="4" xfId="0" applyFont="1" applyFill="1" applyBorder="1" applyAlignment="1">
      <alignment horizontal="center"/>
    </xf>
    <xf numFmtId="0" fontId="4" fillId="21" borderId="5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3" fillId="21" borderId="7" xfId="0" applyFont="1" applyFill="1" applyBorder="1" applyAlignment="1">
      <alignment horizontal="center"/>
    </xf>
    <xf numFmtId="0" fontId="3" fillId="21" borderId="10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11" borderId="11" xfId="0" applyFont="1" applyFill="1" applyBorder="1"/>
    <xf numFmtId="0" fontId="3" fillId="11" borderId="12" xfId="0" applyFont="1" applyFill="1" applyBorder="1"/>
    <xf numFmtId="0" fontId="4" fillId="12" borderId="13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4" fillId="21" borderId="7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9" borderId="9" xfId="0" applyFont="1" applyFill="1" applyBorder="1" applyAlignment="1">
      <alignment horizontal="center"/>
    </xf>
    <xf numFmtId="0" fontId="3" fillId="20" borderId="9" xfId="0" applyFont="1" applyFill="1" applyBorder="1" applyAlignment="1">
      <alignment horizontal="center"/>
    </xf>
    <xf numFmtId="0" fontId="3" fillId="5" borderId="11" xfId="0" applyFont="1" applyFill="1" applyBorder="1"/>
    <xf numFmtId="0" fontId="3" fillId="5" borderId="12" xfId="0" applyFont="1" applyFill="1" applyBorder="1"/>
    <xf numFmtId="0" fontId="4" fillId="5" borderId="13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19" borderId="7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19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16" borderId="9" xfId="0" applyFont="1" applyFill="1" applyBorder="1" applyAlignment="1">
      <alignment horizontal="center"/>
    </xf>
    <xf numFmtId="0" fontId="3" fillId="18" borderId="9" xfId="0" applyFont="1" applyFill="1" applyBorder="1" applyAlignment="1">
      <alignment horizontal="center"/>
    </xf>
    <xf numFmtId="0" fontId="3" fillId="19" borderId="10" xfId="0" applyFont="1" applyFill="1" applyBorder="1" applyAlignment="1">
      <alignment horizontal="center"/>
    </xf>
    <xf numFmtId="0" fontId="3" fillId="10" borderId="3" xfId="0" applyFont="1" applyFill="1" applyBorder="1"/>
    <xf numFmtId="0" fontId="3" fillId="10" borderId="4" xfId="0" applyFont="1" applyFill="1" applyBorder="1"/>
    <xf numFmtId="0" fontId="4" fillId="10" borderId="4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6" borderId="7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13" borderId="9" xfId="0" applyFont="1" applyFill="1" applyBorder="1" applyAlignment="1">
      <alignment horizontal="center"/>
    </xf>
    <xf numFmtId="0" fontId="3" fillId="15" borderId="9" xfId="0" applyFont="1" applyFill="1" applyBorder="1" applyAlignment="1">
      <alignment horizontal="center"/>
    </xf>
    <xf numFmtId="0" fontId="3" fillId="16" borderId="10" xfId="0" applyFont="1" applyFill="1" applyBorder="1" applyAlignment="1">
      <alignment horizontal="center"/>
    </xf>
    <xf numFmtId="0" fontId="3" fillId="21" borderId="0" xfId="0" applyFont="1" applyFill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14" borderId="9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5" fillId="19" borderId="0" xfId="0" applyFont="1" applyFill="1"/>
    <xf numFmtId="0" fontId="5" fillId="17" borderId="0" xfId="0" applyFont="1" applyFill="1"/>
    <xf numFmtId="0" fontId="5" fillId="15" borderId="0" xfId="0" applyFont="1" applyFill="1"/>
    <xf numFmtId="0" fontId="5" fillId="16" borderId="0" xfId="0" applyFont="1" applyFill="1"/>
    <xf numFmtId="0" fontId="6" fillId="0" borderId="0" xfId="0" applyFont="1" applyAlignment="1">
      <alignment horizontal="right"/>
    </xf>
    <xf numFmtId="0" fontId="7" fillId="22" borderId="0" xfId="0" applyFont="1" applyFill="1" applyAlignment="1">
      <alignment horizontal="right"/>
    </xf>
    <xf numFmtId="0" fontId="0" fillId="22" borderId="0" xfId="0" applyFill="1" applyAlignment="1">
      <alignment horizontal="center"/>
    </xf>
    <xf numFmtId="0" fontId="6" fillId="22" borderId="3" xfId="0" applyFont="1" applyFill="1" applyBorder="1" applyAlignment="1">
      <alignment horizontal="right"/>
    </xf>
    <xf numFmtId="0" fontId="6" fillId="22" borderId="5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right"/>
    </xf>
    <xf numFmtId="0" fontId="6" fillId="22" borderId="11" xfId="0" applyFont="1" applyFill="1" applyBorder="1" applyAlignment="1">
      <alignment horizontal="right"/>
    </xf>
    <xf numFmtId="0" fontId="0" fillId="22" borderId="19" xfId="0" applyFill="1" applyBorder="1" applyAlignment="1">
      <alignment horizontal="center"/>
    </xf>
    <xf numFmtId="0" fontId="7" fillId="22" borderId="15" xfId="0" applyFont="1" applyFill="1" applyBorder="1" applyAlignment="1">
      <alignment horizontal="right"/>
    </xf>
    <xf numFmtId="0" fontId="0" fillId="22" borderId="16" xfId="0" applyFill="1" applyBorder="1" applyAlignment="1">
      <alignment horizontal="center"/>
    </xf>
    <xf numFmtId="0" fontId="6" fillId="22" borderId="15" xfId="0" applyFont="1" applyFill="1" applyBorder="1" applyAlignment="1">
      <alignment horizontal="right"/>
    </xf>
    <xf numFmtId="0" fontId="6" fillId="22" borderId="17" xfId="0" applyFont="1" applyFill="1" applyBorder="1" applyAlignment="1">
      <alignment horizontal="right"/>
    </xf>
    <xf numFmtId="0" fontId="0" fillId="22" borderId="18" xfId="0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0" fillId="14" borderId="0" xfId="0" applyFill="1"/>
    <xf numFmtId="0" fontId="3" fillId="14" borderId="0" xfId="0" applyFont="1" applyFill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left" wrapText="1"/>
    </xf>
    <xf numFmtId="0" fontId="9" fillId="10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22" borderId="0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3" fillId="21" borderId="20" xfId="0" applyFont="1" applyFill="1" applyBorder="1" applyAlignment="1">
      <alignment horizontal="center"/>
    </xf>
    <xf numFmtId="0" fontId="3" fillId="21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  <color rgb="FF009900"/>
      <color rgb="FF00CCFF"/>
      <color rgb="FFCCFF99"/>
      <color rgb="FF66FFCC"/>
      <color rgb="FFFFFFFF"/>
      <color rgb="FFFFFFCC"/>
      <color rgb="FFFF99CC"/>
      <color rgb="FFCC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5507436570429"/>
          <c:y val="2.8252405949256341E-2"/>
          <c:w val="0.56870603674540687"/>
          <c:h val="0.798225065616797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Retailer cost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Summary!$A$3:$A$8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Summary!$B$3:$B$8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2-435A-9610-9C9BFE1F6255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Wholesaler cost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Summary!$A$3:$A$8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Summary!$C$3:$C$8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92-435A-9610-9C9BFE1F6255}"/>
            </c:ext>
          </c:extLst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Distributor cost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Summary!$A$3:$A$8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Summary!$D$3:$D$8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92-435A-9610-9C9BFE1F6255}"/>
            </c:ext>
          </c:extLst>
        </c:ser>
        <c:ser>
          <c:idx val="3"/>
          <c:order val="3"/>
          <c:tx>
            <c:strRef>
              <c:f>Summary!$E$2</c:f>
              <c:strCache>
                <c:ptCount val="1"/>
                <c:pt idx="0">
                  <c:v>Factory cost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Summary!$A$3:$A$8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Summary!$E$3:$E$8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92-435A-9610-9C9BFE1F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38336"/>
        <c:axId val="93836800"/>
      </c:scatterChart>
      <c:valAx>
        <c:axId val="9383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6800"/>
        <c:crosses val="autoZero"/>
        <c:crossBetween val="midCat"/>
      </c:valAx>
      <c:valAx>
        <c:axId val="938368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83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Amplification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93187920475451E-2"/>
          <c:y val="0.35550485289215544"/>
          <c:w val="0.89019685039370078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Summary!$B$26</c:f>
              <c:strCache>
                <c:ptCount val="1"/>
                <c:pt idx="0">
                  <c:v>Retail 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Summary!$A$27:$A$34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Summary!$B$27:$B$34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3-49F0-B69F-045C51D634FA}"/>
            </c:ext>
          </c:extLst>
        </c:ser>
        <c:ser>
          <c:idx val="1"/>
          <c:order val="1"/>
          <c:tx>
            <c:strRef>
              <c:f>Summary!$C$26</c:f>
              <c:strCache>
                <c:ptCount val="1"/>
                <c:pt idx="0">
                  <c:v>Wholesale 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Summary!$A$27:$A$34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Summary!$C$27:$C$34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3-49F0-B69F-045C51D634FA}"/>
            </c:ext>
          </c:extLst>
        </c:ser>
        <c:ser>
          <c:idx val="2"/>
          <c:order val="2"/>
          <c:tx>
            <c:strRef>
              <c:f>Summary!$D$26</c:f>
              <c:strCache>
                <c:ptCount val="1"/>
                <c:pt idx="0">
                  <c:v>Distributor orders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numRef>
              <c:f>Summary!$A$27:$A$34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Summary!$D$27:$D$34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3-49F0-B69F-045C51D634FA}"/>
            </c:ext>
          </c:extLst>
        </c:ser>
        <c:ser>
          <c:idx val="3"/>
          <c:order val="3"/>
          <c:tx>
            <c:strRef>
              <c:f>Summary!$E$26</c:f>
              <c:strCache>
                <c:ptCount val="1"/>
                <c:pt idx="0">
                  <c:v>Factory orders</c:v>
                </c:pt>
              </c:strCache>
            </c:strRef>
          </c:tx>
          <c:spPr>
            <a:ln w="28575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cat>
            <c:numRef>
              <c:f>Summary!$A$27:$A$34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Summary!$E$27:$E$34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D3-49F0-B69F-045C51D63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79824"/>
        <c:axId val="738912032"/>
      </c:lineChart>
      <c:catAx>
        <c:axId val="511479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2032"/>
        <c:crosses val="autoZero"/>
        <c:auto val="0"/>
        <c:lblAlgn val="ctr"/>
        <c:lblOffset val="100"/>
        <c:noMultiLvlLbl val="0"/>
      </c:catAx>
      <c:valAx>
        <c:axId val="7389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7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9388475</xdr:colOff>
      <xdr:row>8</xdr:row>
      <xdr:rowOff>57439</xdr:rowOff>
    </xdr:from>
    <xdr:to>
      <xdr:col>5</xdr:col>
      <xdr:colOff>1104900</xdr:colOff>
      <xdr:row>22</xdr:row>
      <xdr:rowOff>433582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029" t="35616" r="23789" b="20263"/>
        <a:stretch/>
      </xdr:blipFill>
      <xdr:spPr>
        <a:xfrm>
          <a:off x="9388475" y="2000539"/>
          <a:ext cx="6413500" cy="3043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396240</xdr:colOff>
      <xdr:row>13</xdr:row>
      <xdr:rowOff>91440</xdr:rowOff>
    </xdr:from>
    <xdr:to>
      <xdr:col>11</xdr:col>
      <xdr:colOff>725975</xdr:colOff>
      <xdr:row>16</xdr:row>
      <xdr:rowOff>195528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8D92C194-1F98-4488-9850-A226BF50B5DC}"/>
            </a:ext>
          </a:extLst>
        </xdr:cNvPr>
        <xdr:cNvSpPr/>
      </xdr:nvSpPr>
      <xdr:spPr>
        <a:xfrm rot="10800000">
          <a:off x="10706100" y="3070860"/>
          <a:ext cx="329735" cy="789888"/>
        </a:xfrm>
        <a:prstGeom prst="downArrow">
          <a:avLst>
            <a:gd name="adj1" fmla="val 61842"/>
            <a:gd name="adj2" fmla="val 50000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13</xdr:row>
      <xdr:rowOff>60960</xdr:rowOff>
    </xdr:from>
    <xdr:to>
      <xdr:col>11</xdr:col>
      <xdr:colOff>733595</xdr:colOff>
      <xdr:row>16</xdr:row>
      <xdr:rowOff>165048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45A1BE8-742B-4BBA-A322-F7D75432D6B9}"/>
            </a:ext>
          </a:extLst>
        </xdr:cNvPr>
        <xdr:cNvSpPr/>
      </xdr:nvSpPr>
      <xdr:spPr>
        <a:xfrm rot="10800000">
          <a:off x="10835640" y="3040380"/>
          <a:ext cx="329735" cy="789888"/>
        </a:xfrm>
        <a:prstGeom prst="downArrow">
          <a:avLst>
            <a:gd name="adj1" fmla="val 61842"/>
            <a:gd name="adj2" fmla="val 50000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457199</xdr:colOff>
      <xdr:row>13</xdr:row>
      <xdr:rowOff>144780</xdr:rowOff>
    </xdr:from>
    <xdr:to>
      <xdr:col>12</xdr:col>
      <xdr:colOff>786934</xdr:colOff>
      <xdr:row>17</xdr:row>
      <xdr:rowOff>68580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861A8237-9A7B-454C-B527-D6D52BD61235}"/>
            </a:ext>
          </a:extLst>
        </xdr:cNvPr>
        <xdr:cNvSpPr/>
      </xdr:nvSpPr>
      <xdr:spPr>
        <a:xfrm rot="10800000">
          <a:off x="9654539" y="3116580"/>
          <a:ext cx="329735" cy="914400"/>
        </a:xfrm>
        <a:prstGeom prst="downArrow">
          <a:avLst>
            <a:gd name="adj1" fmla="val 61842"/>
            <a:gd name="adj2" fmla="val 50000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400710</xdr:colOff>
      <xdr:row>13</xdr:row>
      <xdr:rowOff>51483</xdr:rowOff>
    </xdr:from>
    <xdr:to>
      <xdr:col>11</xdr:col>
      <xdr:colOff>730445</xdr:colOff>
      <xdr:row>15</xdr:row>
      <xdr:rowOff>384171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D26C73DC-4286-6CE7-11D5-7801CD0D751C}"/>
            </a:ext>
          </a:extLst>
        </xdr:cNvPr>
        <xdr:cNvSpPr/>
      </xdr:nvSpPr>
      <xdr:spPr>
        <a:xfrm rot="10800000">
          <a:off x="10687710" y="3030903"/>
          <a:ext cx="329735" cy="789888"/>
        </a:xfrm>
        <a:prstGeom prst="downArrow">
          <a:avLst>
            <a:gd name="adj1" fmla="val 61842"/>
            <a:gd name="adj2" fmla="val 50000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2</xdr:row>
      <xdr:rowOff>133349</xdr:rowOff>
    </xdr:from>
    <xdr:to>
      <xdr:col>14</xdr:col>
      <xdr:colOff>581024</xdr:colOff>
      <xdr:row>22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236220</xdr:colOff>
      <xdr:row>37</xdr:row>
      <xdr:rowOff>171450</xdr:rowOff>
    </xdr:from>
    <xdr:to>
      <xdr:col>8</xdr:col>
      <xdr:colOff>403860</xdr:colOff>
      <xdr:row>52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3DD6B-DCBD-A9F9-D5B3-A3CE9FF4B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I33"/>
  <sheetViews>
    <sheetView tabSelected="1" workbookViewId="0">
      <selection activeCell="I11" sqref="I11"/>
    </sheetView>
  </sheetViews>
  <sheetFormatPr defaultRowHeight="14.4" x14ac:dyDescent="0.3"/>
  <cols>
    <col min="1" max="1" width="151.33203125" bestFit="1" customWidth="1"/>
    <col min="2" max="6" width="17.33203125" bestFit="1" customWidth="1"/>
    <col min="7" max="7" width="16.77734375" style="1" bestFit="1" customWidth="1"/>
    <col min="8" max="9" width="16.77734375" bestFit="1" customWidth="1"/>
  </cols>
  <sheetData>
    <row r="6" spans="1:9" ht="31.2" x14ac:dyDescent="0.6">
      <c r="A6" s="2"/>
      <c r="B6" s="3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46</v>
      </c>
      <c r="H6" s="3" t="s">
        <v>47</v>
      </c>
      <c r="I6" s="3" t="s">
        <v>48</v>
      </c>
    </row>
    <row r="7" spans="1:9" ht="31.2" x14ac:dyDescent="0.6">
      <c r="A7" s="83" t="s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</row>
    <row r="23" spans="1:2" ht="72.75" customHeight="1" thickBot="1" x14ac:dyDescent="0.35"/>
    <row r="24" spans="1:2" ht="27.6" x14ac:dyDescent="0.45">
      <c r="A24" s="86" t="s">
        <v>13</v>
      </c>
      <c r="B24" s="87">
        <v>0.5</v>
      </c>
    </row>
    <row r="25" spans="1:2" ht="28.2" thickBot="1" x14ac:dyDescent="0.5">
      <c r="A25" s="88" t="s">
        <v>14</v>
      </c>
      <c r="B25" s="96">
        <v>1</v>
      </c>
    </row>
    <row r="26" spans="1:2" ht="28.2" x14ac:dyDescent="0.5">
      <c r="A26" s="84"/>
      <c r="B26" s="85"/>
    </row>
    <row r="27" spans="1:2" ht="28.2" x14ac:dyDescent="0.5">
      <c r="A27" s="84"/>
      <c r="B27" s="85"/>
    </row>
    <row r="28" spans="1:2" ht="28.8" thickBot="1" x14ac:dyDescent="0.55000000000000004">
      <c r="A28" s="84"/>
      <c r="B28" s="85"/>
    </row>
    <row r="29" spans="1:2" ht="27.6" x14ac:dyDescent="0.45">
      <c r="A29" s="89" t="s">
        <v>16</v>
      </c>
      <c r="B29" s="90"/>
    </row>
    <row r="30" spans="1:2" ht="28.2" x14ac:dyDescent="0.5">
      <c r="A30" s="91"/>
      <c r="B30" s="92"/>
    </row>
    <row r="31" spans="1:2" ht="27.6" x14ac:dyDescent="0.45">
      <c r="A31" s="93" t="s">
        <v>17</v>
      </c>
      <c r="B31" s="92"/>
    </row>
    <row r="32" spans="1:2" ht="27.6" x14ac:dyDescent="0.45">
      <c r="A32" s="93" t="s">
        <v>18</v>
      </c>
      <c r="B32" s="92"/>
    </row>
    <row r="33" spans="1:2" ht="28.2" thickBot="1" x14ac:dyDescent="0.5">
      <c r="A33" s="94" t="s">
        <v>19</v>
      </c>
      <c r="B33" s="95"/>
    </row>
  </sheetData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23"/>
  <sheetViews>
    <sheetView workbookViewId="0">
      <selection activeCell="H9" sqref="H9"/>
    </sheetView>
  </sheetViews>
  <sheetFormatPr defaultColWidth="9.109375" defaultRowHeight="18" x14ac:dyDescent="0.35"/>
  <cols>
    <col min="1" max="1" width="9" style="5" bestFit="1" customWidth="1"/>
    <col min="2" max="2" width="32.109375" style="5" bestFit="1" customWidth="1"/>
    <col min="3" max="3" width="12.109375" style="5" bestFit="1" customWidth="1"/>
    <col min="4" max="4" width="26.6640625" style="5" bestFit="1" customWidth="1"/>
    <col min="5" max="5" width="20.109375" style="5" bestFit="1" customWidth="1"/>
    <col min="6" max="6" width="14" style="5" bestFit="1" customWidth="1"/>
    <col min="7" max="7" width="13.77734375" style="5" customWidth="1"/>
    <col min="8" max="8" width="18.6640625" style="5" customWidth="1"/>
    <col min="9" max="11" width="15.6640625" style="5" customWidth="1"/>
    <col min="12" max="12" width="16.44140625" style="5" customWidth="1"/>
    <col min="13" max="13" width="26.6640625" style="5" bestFit="1" customWidth="1"/>
    <col min="14" max="14" width="25.109375" style="5" bestFit="1" customWidth="1"/>
    <col min="15" max="16384" width="9.109375" style="5"/>
  </cols>
  <sheetData>
    <row r="1" spans="1:17" x14ac:dyDescent="0.35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2" t="s">
        <v>5</v>
      </c>
      <c r="N1" s="103"/>
    </row>
    <row r="2" spans="1:17" ht="35.4" x14ac:dyDescent="0.35">
      <c r="A2" s="67" t="s">
        <v>12</v>
      </c>
      <c r="B2" s="68" t="s">
        <v>28</v>
      </c>
      <c r="C2" s="68" t="s">
        <v>0</v>
      </c>
      <c r="D2" s="68" t="s">
        <v>35</v>
      </c>
      <c r="E2" s="68" t="s">
        <v>1</v>
      </c>
      <c r="F2" s="68" t="s">
        <v>2</v>
      </c>
      <c r="G2" s="68" t="s">
        <v>3</v>
      </c>
      <c r="H2" s="108" t="s">
        <v>55</v>
      </c>
      <c r="I2" s="108" t="s">
        <v>56</v>
      </c>
      <c r="J2" s="108" t="s">
        <v>57</v>
      </c>
      <c r="K2" s="108" t="s">
        <v>58</v>
      </c>
      <c r="L2" s="68" t="s">
        <v>4</v>
      </c>
      <c r="M2" s="69" t="s">
        <v>25</v>
      </c>
      <c r="N2" s="70" t="s">
        <v>33</v>
      </c>
    </row>
    <row r="3" spans="1:17" x14ac:dyDescent="0.35">
      <c r="A3" s="71">
        <v>0</v>
      </c>
      <c r="B3" s="59"/>
      <c r="C3" s="72"/>
      <c r="D3" s="72"/>
      <c r="E3" s="72"/>
      <c r="F3" s="73">
        <v>0</v>
      </c>
      <c r="G3" s="73">
        <v>0</v>
      </c>
      <c r="H3" s="72"/>
      <c r="I3" s="72"/>
      <c r="J3" s="72"/>
      <c r="K3" s="72"/>
      <c r="L3" s="20"/>
      <c r="M3" s="73"/>
      <c r="N3" s="74"/>
    </row>
    <row r="4" spans="1:17" x14ac:dyDescent="0.35">
      <c r="A4" s="71">
        <v>1</v>
      </c>
      <c r="B4" s="59"/>
      <c r="C4" s="72">
        <f>G3</f>
        <v>0</v>
      </c>
      <c r="D4" s="72">
        <f>Demand!B7</f>
        <v>0</v>
      </c>
      <c r="E4" s="72">
        <f>IF(C4&gt;(D4+F3),(F3+D4),C4)</f>
        <v>0</v>
      </c>
      <c r="F4" s="72">
        <f>D4-E4+F3</f>
        <v>0</v>
      </c>
      <c r="G4" s="72">
        <f t="shared" ref="G4:G9" si="0">C4-E4</f>
        <v>0</v>
      </c>
      <c r="H4" s="72">
        <f>G4*$F$22</f>
        <v>0</v>
      </c>
      <c r="I4" s="72">
        <f>F4*$F$23</f>
        <v>0</v>
      </c>
      <c r="J4" s="72">
        <f>ABS(H4+I4)</f>
        <v>0</v>
      </c>
      <c r="K4" s="72">
        <f>J4</f>
        <v>0</v>
      </c>
      <c r="L4" s="20">
        <v>0</v>
      </c>
      <c r="M4" s="73">
        <f>E4</f>
        <v>0</v>
      </c>
      <c r="N4" s="74">
        <f>L4</f>
        <v>0</v>
      </c>
    </row>
    <row r="5" spans="1:17" x14ac:dyDescent="0.35">
      <c r="A5" s="71">
        <v>2</v>
      </c>
      <c r="B5" s="59">
        <f>Wholesaler!M4</f>
        <v>0</v>
      </c>
      <c r="C5" s="72">
        <f>B5+G4</f>
        <v>0</v>
      </c>
      <c r="D5" s="72">
        <f>Demand!C7</f>
        <v>0</v>
      </c>
      <c r="E5" s="72">
        <f t="shared" ref="E5:E11" si="1">IF(C5&gt;(D5+F4),(F4+D5),C5)</f>
        <v>0</v>
      </c>
      <c r="F5" s="72">
        <f t="shared" ref="F5:F11" si="2">D5-E5+F4</f>
        <v>0</v>
      </c>
      <c r="G5" s="72">
        <f t="shared" si="0"/>
        <v>0</v>
      </c>
      <c r="H5" s="72">
        <f>G5*$F$22</f>
        <v>0</v>
      </c>
      <c r="I5" s="72">
        <f>F5*$F$23</f>
        <v>0</v>
      </c>
      <c r="J5" s="72">
        <f t="shared" ref="J5:J11" si="3">ABS(H5+I5)</f>
        <v>0</v>
      </c>
      <c r="K5" s="72">
        <f>J5+K4</f>
        <v>0</v>
      </c>
      <c r="L5" s="20">
        <v>0</v>
      </c>
      <c r="M5" s="73">
        <f>E5</f>
        <v>0</v>
      </c>
      <c r="N5" s="74">
        <f t="shared" ref="N5:N11" si="4">L5</f>
        <v>0</v>
      </c>
    </row>
    <row r="6" spans="1:17" x14ac:dyDescent="0.35">
      <c r="A6" s="71">
        <v>3</v>
      </c>
      <c r="B6" s="59">
        <f>Wholesaler!M5</f>
        <v>0</v>
      </c>
      <c r="C6" s="72">
        <f>B6+G5</f>
        <v>0</v>
      </c>
      <c r="D6" s="72">
        <f>Demand!D7</f>
        <v>0</v>
      </c>
      <c r="E6" s="72">
        <f t="shared" si="1"/>
        <v>0</v>
      </c>
      <c r="F6" s="72">
        <f t="shared" si="2"/>
        <v>0</v>
      </c>
      <c r="G6" s="72">
        <f t="shared" si="0"/>
        <v>0</v>
      </c>
      <c r="H6" s="72">
        <f>G6*$F$22</f>
        <v>0</v>
      </c>
      <c r="I6" s="72">
        <f>F6*$F$23</f>
        <v>0</v>
      </c>
      <c r="J6" s="72">
        <f t="shared" si="3"/>
        <v>0</v>
      </c>
      <c r="K6" s="72">
        <f>J6+K5</f>
        <v>0</v>
      </c>
      <c r="L6" s="20">
        <v>0</v>
      </c>
      <c r="M6" s="73">
        <f>E6</f>
        <v>0</v>
      </c>
      <c r="N6" s="74">
        <f t="shared" si="4"/>
        <v>0</v>
      </c>
    </row>
    <row r="7" spans="1:17" x14ac:dyDescent="0.35">
      <c r="A7" s="71">
        <v>4</v>
      </c>
      <c r="B7" s="59">
        <f>Wholesaler!M6</f>
        <v>0</v>
      </c>
      <c r="C7" s="72">
        <f>B7+G6</f>
        <v>0</v>
      </c>
      <c r="D7" s="72">
        <f>Demand!E7</f>
        <v>0</v>
      </c>
      <c r="E7" s="72">
        <f t="shared" si="1"/>
        <v>0</v>
      </c>
      <c r="F7" s="72">
        <f t="shared" si="2"/>
        <v>0</v>
      </c>
      <c r="G7" s="72">
        <f t="shared" si="0"/>
        <v>0</v>
      </c>
      <c r="H7" s="72">
        <f>G7*$F$22</f>
        <v>0</v>
      </c>
      <c r="I7" s="72">
        <f>F7*$F$23</f>
        <v>0</v>
      </c>
      <c r="J7" s="72">
        <f t="shared" si="3"/>
        <v>0</v>
      </c>
      <c r="K7" s="72">
        <f t="shared" ref="K7:K11" si="5">J7+K6</f>
        <v>0</v>
      </c>
      <c r="L7" s="20">
        <v>0</v>
      </c>
      <c r="M7" s="73">
        <f>E7</f>
        <v>0</v>
      </c>
      <c r="N7" s="74">
        <f t="shared" si="4"/>
        <v>0</v>
      </c>
    </row>
    <row r="8" spans="1:17" x14ac:dyDescent="0.35">
      <c r="A8" s="71">
        <v>5</v>
      </c>
      <c r="B8" s="59">
        <f>Wholesaler!M7</f>
        <v>0</v>
      </c>
      <c r="C8" s="72">
        <f>B8+G7</f>
        <v>0</v>
      </c>
      <c r="D8" s="72">
        <f>Demand!F7</f>
        <v>0</v>
      </c>
      <c r="E8" s="72">
        <f t="shared" si="1"/>
        <v>0</v>
      </c>
      <c r="F8" s="72">
        <f t="shared" si="2"/>
        <v>0</v>
      </c>
      <c r="G8" s="72">
        <f t="shared" si="0"/>
        <v>0</v>
      </c>
      <c r="H8" s="72">
        <f>G8*$F$22</f>
        <v>0</v>
      </c>
      <c r="I8" s="72">
        <f>F8*$F$23</f>
        <v>0</v>
      </c>
      <c r="J8" s="72">
        <f t="shared" si="3"/>
        <v>0</v>
      </c>
      <c r="K8" s="72">
        <f t="shared" si="5"/>
        <v>0</v>
      </c>
      <c r="L8" s="20">
        <v>0</v>
      </c>
      <c r="M8" s="73">
        <f>E8</f>
        <v>0</v>
      </c>
      <c r="N8" s="74">
        <f t="shared" si="4"/>
        <v>0</v>
      </c>
    </row>
    <row r="9" spans="1:17" x14ac:dyDescent="0.35">
      <c r="A9" s="71">
        <v>6</v>
      </c>
      <c r="B9" s="59">
        <f>Wholesaler!M8</f>
        <v>0</v>
      </c>
      <c r="C9" s="72">
        <f t="shared" ref="C9:C11" si="6">B9+G8</f>
        <v>0</v>
      </c>
      <c r="D9" s="72">
        <f>Demand!G7</f>
        <v>0</v>
      </c>
      <c r="E9" s="72">
        <f t="shared" si="1"/>
        <v>0</v>
      </c>
      <c r="F9" s="72">
        <f t="shared" si="2"/>
        <v>0</v>
      </c>
      <c r="G9" s="72">
        <f t="shared" si="0"/>
        <v>0</v>
      </c>
      <c r="H9" s="72">
        <f>G9*$F$22</f>
        <v>0</v>
      </c>
      <c r="I9" s="72">
        <f>F9*$F$23</f>
        <v>0</v>
      </c>
      <c r="J9" s="72">
        <f t="shared" si="3"/>
        <v>0</v>
      </c>
      <c r="K9" s="72">
        <f t="shared" si="5"/>
        <v>0</v>
      </c>
      <c r="L9" s="20">
        <v>0</v>
      </c>
      <c r="M9" s="73">
        <f>E9</f>
        <v>0</v>
      </c>
      <c r="N9" s="74">
        <f t="shared" si="4"/>
        <v>0</v>
      </c>
    </row>
    <row r="10" spans="1:17" x14ac:dyDescent="0.35">
      <c r="A10" s="71">
        <v>7</v>
      </c>
      <c r="B10" s="59">
        <f>Wholesaler!M9</f>
        <v>0</v>
      </c>
      <c r="C10" s="72">
        <f t="shared" si="6"/>
        <v>0</v>
      </c>
      <c r="D10" s="72">
        <f>Demand!H7</f>
        <v>0</v>
      </c>
      <c r="E10" s="72">
        <f t="shared" si="1"/>
        <v>0</v>
      </c>
      <c r="F10" s="72">
        <f t="shared" si="2"/>
        <v>0</v>
      </c>
      <c r="G10" s="72">
        <f t="shared" ref="G10:G11" si="7">C10-E10</f>
        <v>0</v>
      </c>
      <c r="H10" s="72">
        <f>G10*$F$22</f>
        <v>0</v>
      </c>
      <c r="I10" s="72">
        <f>F10*$F$23</f>
        <v>0</v>
      </c>
      <c r="J10" s="72">
        <f t="shared" si="3"/>
        <v>0</v>
      </c>
      <c r="K10" s="72">
        <f t="shared" si="5"/>
        <v>0</v>
      </c>
      <c r="L10" s="20">
        <v>0</v>
      </c>
      <c r="M10" s="73">
        <f>E10</f>
        <v>0</v>
      </c>
      <c r="N10" s="74">
        <f t="shared" si="4"/>
        <v>0</v>
      </c>
      <c r="Q10" s="8"/>
    </row>
    <row r="11" spans="1:17" x14ac:dyDescent="0.35">
      <c r="A11" s="71">
        <v>8</v>
      </c>
      <c r="B11" s="59">
        <f>Wholesaler!M10</f>
        <v>0</v>
      </c>
      <c r="C11" s="72">
        <f t="shared" si="6"/>
        <v>0</v>
      </c>
      <c r="D11" s="72">
        <f>Demand!I7</f>
        <v>0</v>
      </c>
      <c r="E11" s="72">
        <f t="shared" si="1"/>
        <v>0</v>
      </c>
      <c r="F11" s="72">
        <f t="shared" si="2"/>
        <v>0</v>
      </c>
      <c r="G11" s="72">
        <f t="shared" si="7"/>
        <v>0</v>
      </c>
      <c r="H11" s="72">
        <f>G11*$F$22</f>
        <v>0</v>
      </c>
      <c r="I11" s="72">
        <f>F11*$F$23</f>
        <v>0</v>
      </c>
      <c r="J11" s="72">
        <f t="shared" si="3"/>
        <v>0</v>
      </c>
      <c r="K11" s="72">
        <f t="shared" si="5"/>
        <v>0</v>
      </c>
      <c r="L11" s="20">
        <v>0</v>
      </c>
      <c r="M11" s="73">
        <f>E11</f>
        <v>0</v>
      </c>
      <c r="N11" s="74">
        <f t="shared" si="4"/>
        <v>0</v>
      </c>
    </row>
    <row r="12" spans="1:17" x14ac:dyDescent="0.35">
      <c r="A12" s="71"/>
      <c r="B12" s="59"/>
      <c r="C12" s="72"/>
      <c r="D12" s="72"/>
      <c r="E12" s="72"/>
      <c r="F12" s="72"/>
      <c r="G12" s="72"/>
      <c r="H12" s="72"/>
      <c r="I12" s="72"/>
      <c r="J12" s="72"/>
      <c r="K12" s="72"/>
      <c r="L12" s="20"/>
      <c r="M12" s="73"/>
      <c r="N12" s="74"/>
    </row>
    <row r="13" spans="1:17" ht="18.600000000000001" thickBot="1" x14ac:dyDescent="0.4">
      <c r="A13" s="75"/>
      <c r="B13" s="64"/>
      <c r="C13" s="76"/>
      <c r="D13" s="76"/>
      <c r="E13" s="76"/>
      <c r="F13" s="76"/>
      <c r="G13" s="76"/>
      <c r="H13" s="76"/>
      <c r="I13" s="76"/>
      <c r="J13" s="76">
        <f>SUM(J4:J11)</f>
        <v>0</v>
      </c>
      <c r="K13" s="76"/>
      <c r="L13" s="20"/>
      <c r="M13" s="77"/>
      <c r="N13" s="78"/>
    </row>
    <row r="14" spans="1:17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7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7" x14ac:dyDescent="0.35">
      <c r="D16" s="5" t="s">
        <v>50</v>
      </c>
    </row>
    <row r="18" spans="5:12" ht="34.799999999999997" x14ac:dyDescent="0.55000000000000004">
      <c r="E18" s="79" t="s">
        <v>41</v>
      </c>
      <c r="L18" s="5" t="s">
        <v>49</v>
      </c>
    </row>
    <row r="21" spans="5:12" ht="18.600000000000001" thickBot="1" x14ac:dyDescent="0.4"/>
    <row r="22" spans="5:12" ht="27.6" x14ac:dyDescent="0.45">
      <c r="E22" s="86" t="s">
        <v>13</v>
      </c>
      <c r="F22" s="87">
        <v>0.5</v>
      </c>
    </row>
    <row r="23" spans="5:12" ht="28.2" thickBot="1" x14ac:dyDescent="0.5">
      <c r="E23" s="88" t="s">
        <v>14</v>
      </c>
      <c r="F23" s="96">
        <v>1</v>
      </c>
    </row>
  </sheetData>
  <mergeCells count="2">
    <mergeCell ref="M1:N1"/>
    <mergeCell ref="A1:L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P24"/>
  <sheetViews>
    <sheetView topLeftCell="B1" workbookViewId="0">
      <selection activeCell="L11" sqref="L11"/>
    </sheetView>
  </sheetViews>
  <sheetFormatPr defaultColWidth="9.109375" defaultRowHeight="18" x14ac:dyDescent="0.35"/>
  <cols>
    <col min="1" max="1" width="9" style="5" bestFit="1" customWidth="1"/>
    <col min="2" max="2" width="32.44140625" style="5" bestFit="1" customWidth="1"/>
    <col min="3" max="3" width="12.109375" style="5" bestFit="1" customWidth="1"/>
    <col min="4" max="4" width="29" style="5" bestFit="1" customWidth="1"/>
    <col min="5" max="5" width="17.109375" style="5" bestFit="1" customWidth="1"/>
    <col min="6" max="6" width="14" style="5" bestFit="1" customWidth="1"/>
    <col min="7" max="7" width="12.44140625" style="5" bestFit="1" customWidth="1"/>
    <col min="8" max="8" width="17" style="5" customWidth="1"/>
    <col min="9" max="10" width="12.44140625" style="5" customWidth="1"/>
    <col min="11" max="11" width="14.109375" style="5" customWidth="1"/>
    <col min="12" max="12" width="14.44140625" style="5" bestFit="1" customWidth="1"/>
    <col min="13" max="13" width="24.5546875" style="5" bestFit="1" customWidth="1"/>
    <col min="14" max="14" width="24.6640625" style="5" bestFit="1" customWidth="1"/>
    <col min="15" max="16384" width="9.109375" style="5"/>
  </cols>
  <sheetData>
    <row r="1" spans="1:16" x14ac:dyDescent="0.35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50"/>
      <c r="M1" s="102" t="s">
        <v>5</v>
      </c>
      <c r="N1" s="103"/>
      <c r="O1" s="51"/>
      <c r="P1" s="51"/>
    </row>
    <row r="2" spans="1:16" ht="52.8" x14ac:dyDescent="0.35">
      <c r="A2" s="52" t="s">
        <v>12</v>
      </c>
      <c r="B2" s="53" t="s">
        <v>29</v>
      </c>
      <c r="C2" s="53" t="s">
        <v>0</v>
      </c>
      <c r="D2" s="53" t="s">
        <v>34</v>
      </c>
      <c r="E2" s="53" t="s">
        <v>1</v>
      </c>
      <c r="F2" s="53" t="s">
        <v>2</v>
      </c>
      <c r="G2" s="53" t="s">
        <v>3</v>
      </c>
      <c r="H2" s="109" t="s">
        <v>55</v>
      </c>
      <c r="I2" s="109" t="s">
        <v>59</v>
      </c>
      <c r="J2" s="53" t="s">
        <v>45</v>
      </c>
      <c r="K2" s="110" t="s">
        <v>58</v>
      </c>
      <c r="L2" s="53" t="s">
        <v>4</v>
      </c>
      <c r="M2" s="54" t="s">
        <v>26</v>
      </c>
      <c r="N2" s="55" t="s">
        <v>27</v>
      </c>
    </row>
    <row r="3" spans="1:16" x14ac:dyDescent="0.35">
      <c r="A3" s="56">
        <v>0</v>
      </c>
      <c r="B3" s="41"/>
      <c r="C3" s="57"/>
      <c r="D3" s="58"/>
      <c r="E3" s="57"/>
      <c r="F3" s="57"/>
      <c r="G3" s="73">
        <v>0</v>
      </c>
      <c r="H3" s="57"/>
      <c r="I3" s="57"/>
      <c r="J3" s="57"/>
      <c r="K3" s="57"/>
      <c r="L3" s="20"/>
      <c r="M3" s="59"/>
      <c r="N3" s="60"/>
    </row>
    <row r="4" spans="1:16" x14ac:dyDescent="0.35">
      <c r="A4" s="56">
        <v>1</v>
      </c>
      <c r="B4" s="41"/>
      <c r="C4" s="57">
        <f>G3</f>
        <v>0</v>
      </c>
      <c r="D4" s="58">
        <f>Retailer!N4</f>
        <v>0</v>
      </c>
      <c r="E4" s="57">
        <f>IF(C4&gt;(D4+F3),(F3+D4),C4)</f>
        <v>0</v>
      </c>
      <c r="F4" s="57">
        <f>D4-E4+F3</f>
        <v>0</v>
      </c>
      <c r="G4" s="57">
        <f>C4-E4</f>
        <v>0</v>
      </c>
      <c r="H4" s="57">
        <f>G4*$F$23</f>
        <v>0</v>
      </c>
      <c r="I4" s="57">
        <f>F4*$F$24</f>
        <v>0</v>
      </c>
      <c r="J4" s="57">
        <f>ABS(H4+I4)</f>
        <v>0</v>
      </c>
      <c r="K4" s="57">
        <f>J4</f>
        <v>0</v>
      </c>
      <c r="L4" s="20">
        <v>0</v>
      </c>
      <c r="M4" s="59">
        <f>E4</f>
        <v>0</v>
      </c>
      <c r="N4" s="60">
        <f t="shared" ref="N4:N11" si="0">L4</f>
        <v>0</v>
      </c>
    </row>
    <row r="5" spans="1:16" x14ac:dyDescent="0.35">
      <c r="A5" s="56">
        <v>2</v>
      </c>
      <c r="B5" s="41">
        <f>Distributor!N4</f>
        <v>0</v>
      </c>
      <c r="C5" s="57">
        <f>B5+G4</f>
        <v>0</v>
      </c>
      <c r="D5" s="58">
        <f>Retailer!N5</f>
        <v>0</v>
      </c>
      <c r="E5" s="57">
        <f>IF(C5&gt;(D5+F4),(F4+D5),C5)</f>
        <v>0</v>
      </c>
      <c r="F5" s="57">
        <f>D5-E5+F4</f>
        <v>0</v>
      </c>
      <c r="G5" s="57">
        <f>C5-E5</f>
        <v>0</v>
      </c>
      <c r="H5" s="57">
        <f t="shared" ref="H5:H11" si="1">G5*$F$23</f>
        <v>0</v>
      </c>
      <c r="I5" s="57">
        <f t="shared" ref="I5:I11" si="2">F5*$F$24</f>
        <v>0</v>
      </c>
      <c r="J5" s="57">
        <f t="shared" ref="J5:J11" si="3">ABS(H5+I5)</f>
        <v>0</v>
      </c>
      <c r="K5" s="57">
        <f>J5+K4</f>
        <v>0</v>
      </c>
      <c r="L5" s="20">
        <v>0</v>
      </c>
      <c r="M5" s="59">
        <f>E5</f>
        <v>0</v>
      </c>
      <c r="N5" s="60">
        <f t="shared" si="0"/>
        <v>0</v>
      </c>
    </row>
    <row r="6" spans="1:16" x14ac:dyDescent="0.35">
      <c r="A6" s="56">
        <v>3</v>
      </c>
      <c r="B6" s="41">
        <f>Distributor!N5</f>
        <v>0</v>
      </c>
      <c r="C6" s="57">
        <f>B6+G5</f>
        <v>0</v>
      </c>
      <c r="D6" s="58">
        <f>Retailer!N6</f>
        <v>0</v>
      </c>
      <c r="E6" s="57">
        <f>IF(C6&gt;(D6+F5),(F5+D6),C6)</f>
        <v>0</v>
      </c>
      <c r="F6" s="57">
        <f>D6-E6+F5</f>
        <v>0</v>
      </c>
      <c r="G6" s="57">
        <f>C6-E6</f>
        <v>0</v>
      </c>
      <c r="H6" s="57">
        <f t="shared" si="1"/>
        <v>0</v>
      </c>
      <c r="I6" s="57">
        <f t="shared" si="2"/>
        <v>0</v>
      </c>
      <c r="J6" s="57">
        <f t="shared" si="3"/>
        <v>0</v>
      </c>
      <c r="K6" s="57">
        <f>J6+K5</f>
        <v>0</v>
      </c>
      <c r="L6" s="20">
        <v>0</v>
      </c>
      <c r="M6" s="59">
        <f>E6</f>
        <v>0</v>
      </c>
      <c r="N6" s="60">
        <f t="shared" si="0"/>
        <v>0</v>
      </c>
    </row>
    <row r="7" spans="1:16" x14ac:dyDescent="0.35">
      <c r="A7" s="56">
        <v>4</v>
      </c>
      <c r="B7" s="41">
        <f>Distributor!N6</f>
        <v>0</v>
      </c>
      <c r="C7" s="57">
        <f>B7+G6</f>
        <v>0</v>
      </c>
      <c r="D7" s="58">
        <f>Retailer!N7</f>
        <v>0</v>
      </c>
      <c r="E7" s="57">
        <f>IF(C7&gt;(D7+F6),(F6+D7),C7)</f>
        <v>0</v>
      </c>
      <c r="F7" s="57">
        <f>D7-E7+F6</f>
        <v>0</v>
      </c>
      <c r="G7" s="57">
        <f>C7-E7</f>
        <v>0</v>
      </c>
      <c r="H7" s="57">
        <f t="shared" si="1"/>
        <v>0</v>
      </c>
      <c r="I7" s="57">
        <f t="shared" si="2"/>
        <v>0</v>
      </c>
      <c r="J7" s="57">
        <f t="shared" si="3"/>
        <v>0</v>
      </c>
      <c r="K7" s="57">
        <f t="shared" ref="K7:K11" si="4">J7+K6</f>
        <v>0</v>
      </c>
      <c r="L7" s="20">
        <v>0</v>
      </c>
      <c r="M7" s="59">
        <f>E7</f>
        <v>0</v>
      </c>
      <c r="N7" s="60">
        <f t="shared" si="0"/>
        <v>0</v>
      </c>
    </row>
    <row r="8" spans="1:16" x14ac:dyDescent="0.35">
      <c r="A8" s="56">
        <v>5</v>
      </c>
      <c r="B8" s="41">
        <f>Distributor!N7</f>
        <v>0</v>
      </c>
      <c r="C8" s="57">
        <f>B8+G7</f>
        <v>0</v>
      </c>
      <c r="D8" s="58">
        <f>Retailer!N8</f>
        <v>0</v>
      </c>
      <c r="E8" s="57">
        <f>IF(C8&gt;(D8+F7),(F7+D8),C8)</f>
        <v>0</v>
      </c>
      <c r="F8" s="57">
        <f>D8-E8+F7</f>
        <v>0</v>
      </c>
      <c r="G8" s="57">
        <f>C8-E8</f>
        <v>0</v>
      </c>
      <c r="H8" s="57">
        <f t="shared" si="1"/>
        <v>0</v>
      </c>
      <c r="I8" s="57">
        <f t="shared" si="2"/>
        <v>0</v>
      </c>
      <c r="J8" s="57">
        <f t="shared" si="3"/>
        <v>0</v>
      </c>
      <c r="K8" s="57">
        <f t="shared" si="4"/>
        <v>0</v>
      </c>
      <c r="L8" s="20">
        <v>0</v>
      </c>
      <c r="M8" s="59">
        <f>E8</f>
        <v>0</v>
      </c>
      <c r="N8" s="60">
        <f t="shared" si="0"/>
        <v>0</v>
      </c>
    </row>
    <row r="9" spans="1:16" x14ac:dyDescent="0.35">
      <c r="A9" s="56">
        <v>6</v>
      </c>
      <c r="B9" s="41">
        <f>Distributor!N8</f>
        <v>0</v>
      </c>
      <c r="C9" s="57">
        <f t="shared" ref="C9:C10" si="5">B9+G8</f>
        <v>0</v>
      </c>
      <c r="D9" s="58">
        <f>Retailer!N9</f>
        <v>0</v>
      </c>
      <c r="E9" s="57">
        <f t="shared" ref="E9:E11" si="6">IF(C9&gt;(D9+F8),(F8+D9),C9)</f>
        <v>0</v>
      </c>
      <c r="F9" s="57">
        <f t="shared" ref="F9:F11" si="7">D9-E9+F8</f>
        <v>0</v>
      </c>
      <c r="G9" s="57">
        <f t="shared" ref="G9:G11" si="8">C9-E9</f>
        <v>0</v>
      </c>
      <c r="H9" s="57">
        <f t="shared" si="1"/>
        <v>0</v>
      </c>
      <c r="I9" s="57">
        <f t="shared" si="2"/>
        <v>0</v>
      </c>
      <c r="J9" s="57">
        <f t="shared" si="3"/>
        <v>0</v>
      </c>
      <c r="K9" s="57">
        <f t="shared" si="4"/>
        <v>0</v>
      </c>
      <c r="L9" s="20">
        <v>0</v>
      </c>
      <c r="M9" s="59">
        <f>E9</f>
        <v>0</v>
      </c>
      <c r="N9" s="60">
        <f t="shared" si="0"/>
        <v>0</v>
      </c>
    </row>
    <row r="10" spans="1:16" x14ac:dyDescent="0.35">
      <c r="A10" s="56">
        <v>7</v>
      </c>
      <c r="B10" s="41">
        <f>Distributor!N9</f>
        <v>0</v>
      </c>
      <c r="C10" s="57">
        <f t="shared" si="5"/>
        <v>0</v>
      </c>
      <c r="D10" s="58">
        <f>Retailer!N10</f>
        <v>0</v>
      </c>
      <c r="E10" s="57">
        <f t="shared" si="6"/>
        <v>0</v>
      </c>
      <c r="F10" s="57">
        <f t="shared" si="7"/>
        <v>0</v>
      </c>
      <c r="G10" s="57">
        <f t="shared" si="8"/>
        <v>0</v>
      </c>
      <c r="H10" s="57">
        <f t="shared" si="1"/>
        <v>0</v>
      </c>
      <c r="I10" s="57">
        <f t="shared" si="2"/>
        <v>0</v>
      </c>
      <c r="J10" s="57">
        <f t="shared" si="3"/>
        <v>0</v>
      </c>
      <c r="K10" s="57">
        <f t="shared" si="4"/>
        <v>0</v>
      </c>
      <c r="L10" s="20">
        <v>0</v>
      </c>
      <c r="M10" s="59">
        <f>E10</f>
        <v>0</v>
      </c>
      <c r="N10" s="60">
        <f t="shared" si="0"/>
        <v>0</v>
      </c>
    </row>
    <row r="11" spans="1:16" x14ac:dyDescent="0.35">
      <c r="A11" s="56">
        <v>8</v>
      </c>
      <c r="B11" s="41">
        <f>Distributor!N10</f>
        <v>0</v>
      </c>
      <c r="C11" s="57">
        <f>B11+G10</f>
        <v>0</v>
      </c>
      <c r="D11" s="58">
        <f>Retailer!N11</f>
        <v>0</v>
      </c>
      <c r="E11" s="57">
        <f t="shared" si="6"/>
        <v>0</v>
      </c>
      <c r="F11" s="57">
        <f t="shared" si="7"/>
        <v>0</v>
      </c>
      <c r="G11" s="57">
        <f t="shared" si="8"/>
        <v>0</v>
      </c>
      <c r="H11" s="57">
        <f t="shared" si="1"/>
        <v>0</v>
      </c>
      <c r="I11" s="57">
        <f t="shared" si="2"/>
        <v>0</v>
      </c>
      <c r="J11" s="57">
        <f t="shared" si="3"/>
        <v>0</v>
      </c>
      <c r="K11" s="57">
        <f t="shared" si="4"/>
        <v>0</v>
      </c>
      <c r="L11" s="20">
        <v>0</v>
      </c>
      <c r="M11" s="59">
        <f>E11</f>
        <v>0</v>
      </c>
      <c r="N11" s="60">
        <f t="shared" si="0"/>
        <v>0</v>
      </c>
    </row>
    <row r="12" spans="1:16" x14ac:dyDescent="0.35">
      <c r="A12" s="56"/>
      <c r="B12" s="41"/>
      <c r="C12" s="57"/>
      <c r="D12" s="58"/>
      <c r="E12" s="57"/>
      <c r="F12" s="57"/>
      <c r="G12" s="57"/>
      <c r="H12" s="57"/>
      <c r="I12" s="57"/>
      <c r="J12" s="57"/>
      <c r="K12" s="57"/>
      <c r="L12" s="57"/>
      <c r="M12" s="59"/>
      <c r="N12" s="60"/>
    </row>
    <row r="13" spans="1:16" ht="18.600000000000001" thickBot="1" x14ac:dyDescent="0.4">
      <c r="A13" s="61"/>
      <c r="B13" s="46"/>
      <c r="C13" s="62"/>
      <c r="D13" s="63"/>
      <c r="E13" s="62"/>
      <c r="F13" s="62"/>
      <c r="G13" s="62"/>
      <c r="H13" s="62"/>
      <c r="I13" s="62"/>
      <c r="J13" s="62"/>
      <c r="K13" s="62"/>
      <c r="L13" s="62"/>
      <c r="M13" s="64"/>
      <c r="N13" s="65"/>
    </row>
    <row r="14" spans="1:16" x14ac:dyDescent="0.35">
      <c r="D14" s="66"/>
    </row>
    <row r="15" spans="1:16" x14ac:dyDescent="0.35">
      <c r="D15" s="99" t="s">
        <v>50</v>
      </c>
    </row>
    <row r="17" spans="4:12" ht="34.799999999999997" x14ac:dyDescent="0.55000000000000004">
      <c r="D17" s="80" t="s">
        <v>42</v>
      </c>
    </row>
    <row r="18" spans="4:12" x14ac:dyDescent="0.35">
      <c r="L18" s="5" t="s">
        <v>49</v>
      </c>
    </row>
    <row r="22" spans="4:12" ht="18.600000000000001" thickBot="1" x14ac:dyDescent="0.4"/>
    <row r="23" spans="4:12" ht="27.6" x14ac:dyDescent="0.45">
      <c r="E23" s="86" t="s">
        <v>13</v>
      </c>
      <c r="F23" s="87">
        <v>0.5</v>
      </c>
    </row>
    <row r="24" spans="4:12" ht="28.2" thickBot="1" x14ac:dyDescent="0.5">
      <c r="E24" s="88" t="s">
        <v>14</v>
      </c>
      <c r="F24" s="96">
        <v>1</v>
      </c>
    </row>
  </sheetData>
  <mergeCells count="1">
    <mergeCell ref="M1:N1"/>
  </mergeCells>
  <pageMargins left="0.7" right="0.7" top="0.75" bottom="0.75" header="0.3" footer="0.3"/>
  <ignoredErrors>
    <ignoredError sqref="K5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P26"/>
  <sheetViews>
    <sheetView topLeftCell="B1" workbookViewId="0">
      <selection activeCell="M11" sqref="M11"/>
    </sheetView>
  </sheetViews>
  <sheetFormatPr defaultRowHeight="14.4" x14ac:dyDescent="0.3"/>
  <cols>
    <col min="1" max="1" width="9" bestFit="1" customWidth="1"/>
    <col min="2" max="2" width="28.5546875" bestFit="1" customWidth="1"/>
    <col min="3" max="3" width="12.109375" bestFit="1" customWidth="1"/>
    <col min="4" max="4" width="27.88671875" bestFit="1" customWidth="1"/>
    <col min="5" max="5" width="17.109375" bestFit="1" customWidth="1"/>
    <col min="6" max="6" width="14" bestFit="1" customWidth="1"/>
    <col min="7" max="7" width="12.44140625" bestFit="1" customWidth="1"/>
    <col min="8" max="8" width="13" hidden="1" customWidth="1"/>
    <col min="9" max="11" width="13" customWidth="1"/>
    <col min="12" max="12" width="16.44140625" customWidth="1"/>
    <col min="13" max="13" width="15.109375" bestFit="1" customWidth="1"/>
    <col min="14" max="14" width="28.6640625" bestFit="1" customWidth="1"/>
    <col min="15" max="15" width="20.88671875" bestFit="1" customWidth="1"/>
  </cols>
  <sheetData>
    <row r="1" spans="1:16" ht="18" x14ac:dyDescent="0.3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  <c r="N1" s="106" t="s">
        <v>5</v>
      </c>
      <c r="O1" s="107"/>
    </row>
    <row r="2" spans="1:16" ht="52.2" x14ac:dyDescent="0.3">
      <c r="A2" s="34" t="s">
        <v>12</v>
      </c>
      <c r="B2" s="35" t="s">
        <v>32</v>
      </c>
      <c r="C2" s="35" t="s">
        <v>0</v>
      </c>
      <c r="D2" s="35" t="s">
        <v>36</v>
      </c>
      <c r="E2" s="35" t="s">
        <v>1</v>
      </c>
      <c r="F2" s="35" t="s">
        <v>2</v>
      </c>
      <c r="G2" s="35" t="s">
        <v>3</v>
      </c>
      <c r="H2" s="35" t="s">
        <v>45</v>
      </c>
      <c r="I2" s="111" t="s">
        <v>55</v>
      </c>
      <c r="J2" s="111" t="s">
        <v>59</v>
      </c>
      <c r="K2" s="112" t="s">
        <v>45</v>
      </c>
      <c r="L2" s="112" t="s">
        <v>58</v>
      </c>
      <c r="M2" s="35" t="s">
        <v>15</v>
      </c>
      <c r="N2" s="36" t="s">
        <v>40</v>
      </c>
      <c r="O2" s="37" t="s">
        <v>30</v>
      </c>
    </row>
    <row r="3" spans="1:16" ht="18" x14ac:dyDescent="0.35">
      <c r="A3" s="38">
        <v>0</v>
      </c>
      <c r="B3" s="19"/>
      <c r="C3" s="39"/>
      <c r="D3" s="40"/>
      <c r="E3" s="39"/>
      <c r="F3" s="39"/>
      <c r="G3" s="73">
        <v>0</v>
      </c>
      <c r="H3" s="39"/>
      <c r="I3" s="39"/>
      <c r="J3" s="39"/>
      <c r="K3" s="39"/>
      <c r="L3" s="39"/>
      <c r="M3" s="39"/>
      <c r="N3" s="41"/>
      <c r="O3" s="42"/>
    </row>
    <row r="4" spans="1:16" ht="18" x14ac:dyDescent="0.35">
      <c r="A4" s="38">
        <v>1</v>
      </c>
      <c r="B4" s="19">
        <v>0</v>
      </c>
      <c r="C4" s="39">
        <f>G3</f>
        <v>0</v>
      </c>
      <c r="D4" s="40">
        <f>Wholesaler!N4</f>
        <v>0</v>
      </c>
      <c r="E4" s="39">
        <f>IF(C4&gt;(D4+F3),(F3+D4),C4)</f>
        <v>0</v>
      </c>
      <c r="F4" s="39">
        <f>D4-E4+F3</f>
        <v>0</v>
      </c>
      <c r="G4" s="39">
        <f>C4-E4</f>
        <v>0</v>
      </c>
      <c r="H4" s="39">
        <f>((F4*1)+(G4*0.5))</f>
        <v>0</v>
      </c>
      <c r="I4" s="39">
        <f>G4*$F$25</f>
        <v>0</v>
      </c>
      <c r="J4" s="39">
        <f>F4*$F$26</f>
        <v>0</v>
      </c>
      <c r="K4" s="39">
        <f>ABS(I4+J4)</f>
        <v>0</v>
      </c>
      <c r="L4" s="39">
        <f>K4</f>
        <v>0</v>
      </c>
      <c r="M4" s="20">
        <v>0</v>
      </c>
      <c r="N4" s="41">
        <f>E4</f>
        <v>0</v>
      </c>
      <c r="O4" s="42">
        <f>M4</f>
        <v>0</v>
      </c>
    </row>
    <row r="5" spans="1:16" ht="18" x14ac:dyDescent="0.35">
      <c r="A5" s="38">
        <v>2</v>
      </c>
      <c r="B5" s="19">
        <f>Factory!M4</f>
        <v>0</v>
      </c>
      <c r="C5" s="39">
        <f>B5+G4</f>
        <v>0</v>
      </c>
      <c r="D5" s="40">
        <f>Wholesaler!N5</f>
        <v>0</v>
      </c>
      <c r="E5" s="39">
        <f t="shared" ref="E5:E11" si="0">IF(C5&gt;(D5+F4),(F4+D5),C5)</f>
        <v>0</v>
      </c>
      <c r="F5" s="39">
        <f t="shared" ref="F5:F11" si="1">D5-E5+F4</f>
        <v>0</v>
      </c>
      <c r="G5" s="39">
        <f t="shared" ref="G5:G7" si="2">C5-E5</f>
        <v>0</v>
      </c>
      <c r="H5" s="39">
        <f>(((F5+H4)*1)+(G5*0.5))</f>
        <v>0</v>
      </c>
      <c r="I5" s="39">
        <f t="shared" ref="I5:I11" si="3">G5*$F$25</f>
        <v>0</v>
      </c>
      <c r="J5" s="39">
        <f t="shared" ref="J5:J11" si="4">F5*$F$26</f>
        <v>0</v>
      </c>
      <c r="K5" s="39">
        <f t="shared" ref="K5:K11" si="5">ABS(I5+J5)</f>
        <v>0</v>
      </c>
      <c r="L5" s="39">
        <f>K5+L4</f>
        <v>0</v>
      </c>
      <c r="M5" s="20">
        <v>0</v>
      </c>
      <c r="N5" s="41">
        <f>E5</f>
        <v>0</v>
      </c>
      <c r="O5" s="42">
        <f t="shared" ref="O5:O11" si="6">M5</f>
        <v>0</v>
      </c>
      <c r="P5" s="97"/>
    </row>
    <row r="6" spans="1:16" ht="18" x14ac:dyDescent="0.35">
      <c r="A6" s="38">
        <v>3</v>
      </c>
      <c r="B6" s="19">
        <f>Factory!M5</f>
        <v>0</v>
      </c>
      <c r="C6" s="39">
        <f>B6+G5</f>
        <v>0</v>
      </c>
      <c r="D6" s="40">
        <f>Wholesaler!N6</f>
        <v>0</v>
      </c>
      <c r="E6" s="39">
        <f t="shared" si="0"/>
        <v>0</v>
      </c>
      <c r="F6" s="39">
        <f t="shared" si="1"/>
        <v>0</v>
      </c>
      <c r="G6" s="39">
        <f t="shared" si="2"/>
        <v>0</v>
      </c>
      <c r="H6" s="39">
        <f>(((F6+H5)*1)+(G6*0.5))</f>
        <v>0</v>
      </c>
      <c r="I6" s="39">
        <f t="shared" si="3"/>
        <v>0</v>
      </c>
      <c r="J6" s="39">
        <f t="shared" si="4"/>
        <v>0</v>
      </c>
      <c r="K6" s="39">
        <f t="shared" si="5"/>
        <v>0</v>
      </c>
      <c r="L6" s="39">
        <f t="shared" ref="L6:L11" si="7">K6+L5</f>
        <v>0</v>
      </c>
      <c r="M6" s="20">
        <v>0</v>
      </c>
      <c r="N6" s="41">
        <f>E6</f>
        <v>0</v>
      </c>
      <c r="O6" s="42">
        <f t="shared" si="6"/>
        <v>0</v>
      </c>
      <c r="P6" s="97"/>
    </row>
    <row r="7" spans="1:16" ht="18" x14ac:dyDescent="0.35">
      <c r="A7" s="38">
        <v>4</v>
      </c>
      <c r="B7" s="19">
        <f>Factory!M6</f>
        <v>0</v>
      </c>
      <c r="C7" s="39">
        <f>B7+G6</f>
        <v>0</v>
      </c>
      <c r="D7" s="40">
        <f>Wholesaler!N7</f>
        <v>0</v>
      </c>
      <c r="E7" s="39">
        <f t="shared" si="0"/>
        <v>0</v>
      </c>
      <c r="F7" s="39">
        <f t="shared" si="1"/>
        <v>0</v>
      </c>
      <c r="G7" s="39">
        <f t="shared" si="2"/>
        <v>0</v>
      </c>
      <c r="H7" s="39">
        <f t="shared" ref="H7:H8" si="8">(((F7+H6)*1)+(G7*0.5))</f>
        <v>0</v>
      </c>
      <c r="I7" s="39">
        <f t="shared" si="3"/>
        <v>0</v>
      </c>
      <c r="J7" s="39">
        <f t="shared" si="4"/>
        <v>0</v>
      </c>
      <c r="K7" s="39">
        <f t="shared" si="5"/>
        <v>0</v>
      </c>
      <c r="L7" s="39">
        <f t="shared" si="7"/>
        <v>0</v>
      </c>
      <c r="M7" s="20">
        <v>0</v>
      </c>
      <c r="N7" s="41">
        <f>E7</f>
        <v>0</v>
      </c>
      <c r="O7" s="42">
        <f t="shared" si="6"/>
        <v>0</v>
      </c>
      <c r="P7" s="97"/>
    </row>
    <row r="8" spans="1:16" ht="18" x14ac:dyDescent="0.35">
      <c r="A8" s="38">
        <v>5</v>
      </c>
      <c r="B8" s="19">
        <f>Factory!M7</f>
        <v>0</v>
      </c>
      <c r="C8" s="39">
        <f>B8+G7</f>
        <v>0</v>
      </c>
      <c r="D8" s="40">
        <f>Wholesaler!N8</f>
        <v>0</v>
      </c>
      <c r="E8" s="39">
        <f t="shared" si="0"/>
        <v>0</v>
      </c>
      <c r="F8" s="39">
        <f t="shared" si="1"/>
        <v>0</v>
      </c>
      <c r="G8" s="39">
        <f>C8-E8</f>
        <v>0</v>
      </c>
      <c r="H8" s="39">
        <f t="shared" si="8"/>
        <v>0</v>
      </c>
      <c r="I8" s="39">
        <f t="shared" si="3"/>
        <v>0</v>
      </c>
      <c r="J8" s="39">
        <f t="shared" si="4"/>
        <v>0</v>
      </c>
      <c r="K8" s="39">
        <f t="shared" si="5"/>
        <v>0</v>
      </c>
      <c r="L8" s="39">
        <f t="shared" si="7"/>
        <v>0</v>
      </c>
      <c r="M8" s="20">
        <v>0</v>
      </c>
      <c r="N8" s="41">
        <f>E8</f>
        <v>0</v>
      </c>
      <c r="O8" s="42">
        <f t="shared" si="6"/>
        <v>0</v>
      </c>
      <c r="P8" s="97"/>
    </row>
    <row r="9" spans="1:16" ht="18" x14ac:dyDescent="0.35">
      <c r="A9" s="38">
        <v>6</v>
      </c>
      <c r="B9" s="19">
        <f>Factory!M8</f>
        <v>0</v>
      </c>
      <c r="C9" s="39">
        <f t="shared" ref="C9:C11" si="9">B9+G8</f>
        <v>0</v>
      </c>
      <c r="D9" s="40">
        <f>Wholesaler!N9</f>
        <v>0</v>
      </c>
      <c r="E9" s="39">
        <f t="shared" si="0"/>
        <v>0</v>
      </c>
      <c r="F9" s="39">
        <f t="shared" si="1"/>
        <v>0</v>
      </c>
      <c r="G9" s="39">
        <f t="shared" ref="G9:G11" si="10">C9-E9</f>
        <v>0</v>
      </c>
      <c r="H9" s="39"/>
      <c r="I9" s="39">
        <f t="shared" si="3"/>
        <v>0</v>
      </c>
      <c r="J9" s="39">
        <f t="shared" si="4"/>
        <v>0</v>
      </c>
      <c r="K9" s="39">
        <f t="shared" si="5"/>
        <v>0</v>
      </c>
      <c r="L9" s="39">
        <f t="shared" si="7"/>
        <v>0</v>
      </c>
      <c r="M9" s="20">
        <v>0</v>
      </c>
      <c r="N9" s="41">
        <f>E9</f>
        <v>0</v>
      </c>
      <c r="O9" s="42">
        <f t="shared" si="6"/>
        <v>0</v>
      </c>
    </row>
    <row r="10" spans="1:16" ht="18" x14ac:dyDescent="0.35">
      <c r="A10" s="38">
        <v>7</v>
      </c>
      <c r="B10" s="19">
        <f>Factory!M9</f>
        <v>0</v>
      </c>
      <c r="C10" s="39">
        <f t="shared" si="9"/>
        <v>0</v>
      </c>
      <c r="D10" s="40">
        <f>Wholesaler!N10</f>
        <v>0</v>
      </c>
      <c r="E10" s="39">
        <f t="shared" si="0"/>
        <v>0</v>
      </c>
      <c r="F10" s="39">
        <f t="shared" si="1"/>
        <v>0</v>
      </c>
      <c r="G10" s="39">
        <f t="shared" si="10"/>
        <v>0</v>
      </c>
      <c r="H10" s="39"/>
      <c r="I10" s="39">
        <f t="shared" si="3"/>
        <v>0</v>
      </c>
      <c r="J10" s="39">
        <f t="shared" si="4"/>
        <v>0</v>
      </c>
      <c r="K10" s="39">
        <f t="shared" si="5"/>
        <v>0</v>
      </c>
      <c r="L10" s="39">
        <f t="shared" si="7"/>
        <v>0</v>
      </c>
      <c r="M10" s="20">
        <v>0</v>
      </c>
      <c r="N10" s="41">
        <f>E10</f>
        <v>0</v>
      </c>
      <c r="O10" s="42">
        <f t="shared" si="6"/>
        <v>0</v>
      </c>
    </row>
    <row r="11" spans="1:16" ht="18" x14ac:dyDescent="0.35">
      <c r="A11" s="38">
        <v>8</v>
      </c>
      <c r="B11" s="19">
        <f>Factory!M10</f>
        <v>0</v>
      </c>
      <c r="C11" s="39">
        <f t="shared" si="9"/>
        <v>0</v>
      </c>
      <c r="D11" s="40">
        <f>Wholesaler!N11</f>
        <v>0</v>
      </c>
      <c r="E11" s="39">
        <f t="shared" si="0"/>
        <v>0</v>
      </c>
      <c r="F11" s="39">
        <f t="shared" si="1"/>
        <v>0</v>
      </c>
      <c r="G11" s="39">
        <f t="shared" si="10"/>
        <v>0</v>
      </c>
      <c r="H11" s="39"/>
      <c r="I11" s="39">
        <f t="shared" si="3"/>
        <v>0</v>
      </c>
      <c r="J11" s="39">
        <f t="shared" si="4"/>
        <v>0</v>
      </c>
      <c r="K11" s="39">
        <f t="shared" si="5"/>
        <v>0</v>
      </c>
      <c r="L11" s="39">
        <f t="shared" si="7"/>
        <v>0</v>
      </c>
      <c r="M11" s="20">
        <v>0</v>
      </c>
      <c r="N11" s="41">
        <f>E11</f>
        <v>0</v>
      </c>
      <c r="O11" s="42">
        <f t="shared" si="6"/>
        <v>0</v>
      </c>
    </row>
    <row r="12" spans="1:16" ht="18" x14ac:dyDescent="0.35">
      <c r="A12" s="38"/>
      <c r="B12" s="19"/>
      <c r="C12" s="39"/>
      <c r="D12" s="40"/>
      <c r="E12" s="39"/>
      <c r="F12" s="39"/>
      <c r="G12" s="39"/>
      <c r="H12" s="39"/>
      <c r="I12" s="39"/>
      <c r="J12" s="39"/>
      <c r="K12" s="39"/>
      <c r="L12" s="39"/>
      <c r="M12" s="39"/>
      <c r="N12" s="41"/>
      <c r="O12" s="42"/>
    </row>
    <row r="13" spans="1:16" ht="18.600000000000001" thickBot="1" x14ac:dyDescent="0.4">
      <c r="A13" s="43"/>
      <c r="B13" s="30"/>
      <c r="C13" s="44"/>
      <c r="D13" s="45"/>
      <c r="E13" s="44"/>
      <c r="F13" s="44"/>
      <c r="G13" s="44"/>
      <c r="H13" s="44"/>
      <c r="I13" s="44"/>
      <c r="J13" s="44"/>
      <c r="K13" s="44"/>
      <c r="L13" s="44"/>
      <c r="M13" s="44"/>
      <c r="N13" s="46"/>
      <c r="O13" s="47"/>
    </row>
    <row r="16" spans="1:16" ht="17.399999999999999" x14ac:dyDescent="0.3">
      <c r="D16" s="99" t="s">
        <v>50</v>
      </c>
    </row>
    <row r="20" spans="4:13" ht="34.799999999999997" x14ac:dyDescent="0.55000000000000004">
      <c r="D20" s="81" t="s">
        <v>43</v>
      </c>
      <c r="M20" s="5" t="s">
        <v>49</v>
      </c>
    </row>
    <row r="24" spans="4:13" ht="15" thickBot="1" x14ac:dyDescent="0.35"/>
    <row r="25" spans="4:13" ht="27.6" x14ac:dyDescent="0.45">
      <c r="D25" s="5"/>
      <c r="E25" s="86" t="s">
        <v>13</v>
      </c>
      <c r="F25" s="87">
        <v>0.5</v>
      </c>
    </row>
    <row r="26" spans="4:13" ht="28.2" thickBot="1" x14ac:dyDescent="0.5">
      <c r="D26" s="5"/>
      <c r="E26" s="88" t="s">
        <v>14</v>
      </c>
      <c r="F26" s="96">
        <v>1</v>
      </c>
    </row>
  </sheetData>
  <mergeCells count="1">
    <mergeCell ref="N1:O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O24"/>
  <sheetViews>
    <sheetView topLeftCell="A2" workbookViewId="0">
      <selection activeCell="L14" sqref="L14"/>
    </sheetView>
  </sheetViews>
  <sheetFormatPr defaultColWidth="9.109375" defaultRowHeight="18" x14ac:dyDescent="0.35"/>
  <cols>
    <col min="1" max="1" width="8.109375" style="5" bestFit="1" customWidth="1"/>
    <col min="2" max="2" width="32.109375" style="5" bestFit="1" customWidth="1"/>
    <col min="3" max="3" width="12.109375" style="5" bestFit="1" customWidth="1"/>
    <col min="4" max="4" width="28.109375" style="5" bestFit="1" customWidth="1"/>
    <col min="5" max="5" width="17.109375" style="5" bestFit="1" customWidth="1"/>
    <col min="6" max="6" width="14" style="5" bestFit="1" customWidth="1"/>
    <col min="7" max="7" width="12.44140625" style="5" bestFit="1" customWidth="1"/>
    <col min="8" max="10" width="12.44140625" style="5" customWidth="1"/>
    <col min="11" max="11" width="15.5546875" style="5" customWidth="1"/>
    <col min="12" max="12" width="15.109375" style="5" bestFit="1" customWidth="1"/>
    <col min="13" max="13" width="28.109375" style="5" bestFit="1" customWidth="1"/>
    <col min="14" max="14" width="24.44140625" style="5" bestFit="1" customWidth="1"/>
    <col min="15" max="16384" width="9.109375" style="5"/>
  </cols>
  <sheetData>
    <row r="1" spans="1:15" x14ac:dyDescent="0.3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  <c r="M1" s="106" t="s">
        <v>5</v>
      </c>
      <c r="N1" s="107"/>
    </row>
    <row r="2" spans="1:15" ht="52.8" x14ac:dyDescent="0.35">
      <c r="A2" s="24" t="s">
        <v>24</v>
      </c>
      <c r="B2" s="14" t="s">
        <v>39</v>
      </c>
      <c r="C2" s="14" t="s">
        <v>0</v>
      </c>
      <c r="D2" s="14" t="s">
        <v>37</v>
      </c>
      <c r="E2" s="14" t="s">
        <v>1</v>
      </c>
      <c r="F2" s="14" t="s">
        <v>2</v>
      </c>
      <c r="G2" s="14" t="s">
        <v>3</v>
      </c>
      <c r="H2" s="114" t="s">
        <v>55</v>
      </c>
      <c r="I2" s="114" t="s">
        <v>59</v>
      </c>
      <c r="J2" s="115" t="s">
        <v>45</v>
      </c>
      <c r="K2" s="116" t="s">
        <v>58</v>
      </c>
      <c r="L2" s="15" t="s">
        <v>15</v>
      </c>
      <c r="M2" s="16" t="s">
        <v>31</v>
      </c>
      <c r="N2" s="25" t="s">
        <v>38</v>
      </c>
    </row>
    <row r="3" spans="1:15" x14ac:dyDescent="0.35">
      <c r="A3" s="26">
        <v>0</v>
      </c>
      <c r="B3" s="11"/>
      <c r="C3" s="17"/>
      <c r="D3" s="18"/>
      <c r="E3" s="17"/>
      <c r="F3" s="17"/>
      <c r="G3" s="73">
        <v>0</v>
      </c>
      <c r="H3" s="101"/>
      <c r="I3" s="101"/>
      <c r="J3" s="101"/>
      <c r="K3" s="101"/>
      <c r="L3" s="17"/>
      <c r="M3" s="19"/>
      <c r="N3" s="12"/>
    </row>
    <row r="4" spans="1:15" x14ac:dyDescent="0.35">
      <c r="A4" s="26">
        <v>1</v>
      </c>
      <c r="B4" s="11">
        <v>0</v>
      </c>
      <c r="C4" s="17">
        <f>G3</f>
        <v>0</v>
      </c>
      <c r="D4" s="18">
        <f>Distributor!O4</f>
        <v>0</v>
      </c>
      <c r="E4" s="17">
        <f>IF(C4&gt;(D4+F3),(F3+D4),C4)</f>
        <v>0</v>
      </c>
      <c r="F4" s="17">
        <f>D4-E4+F3</f>
        <v>0</v>
      </c>
      <c r="G4" s="17">
        <f>C4-E4</f>
        <v>0</v>
      </c>
      <c r="H4" s="17">
        <f>G4*$G$23</f>
        <v>0</v>
      </c>
      <c r="I4" s="17">
        <f>F4*$G$24</f>
        <v>0</v>
      </c>
      <c r="J4" s="17">
        <f>ABS(H4+I4)</f>
        <v>0</v>
      </c>
      <c r="K4" s="17">
        <f>J4</f>
        <v>0</v>
      </c>
      <c r="L4" s="20">
        <v>0</v>
      </c>
      <c r="M4" s="19">
        <f>E4</f>
        <v>0</v>
      </c>
      <c r="N4" s="12">
        <f>L4</f>
        <v>0</v>
      </c>
      <c r="O4" s="98"/>
    </row>
    <row r="5" spans="1:15" x14ac:dyDescent="0.35">
      <c r="A5" s="26">
        <v>2</v>
      </c>
      <c r="B5" s="11">
        <f>L4</f>
        <v>0</v>
      </c>
      <c r="C5" s="17">
        <f>B5+G4</f>
        <v>0</v>
      </c>
      <c r="D5" s="18">
        <f>Distributor!O5</f>
        <v>0</v>
      </c>
      <c r="E5" s="17">
        <f t="shared" ref="E5:E11" si="0">IF(C5&gt;(D5+F4),(F4+D5),C5)</f>
        <v>0</v>
      </c>
      <c r="F5" s="17">
        <f t="shared" ref="F5:F11" si="1">D5-E5+F4</f>
        <v>0</v>
      </c>
      <c r="G5" s="17">
        <f t="shared" ref="G5:G11" si="2">C5-E5</f>
        <v>0</v>
      </c>
      <c r="H5" s="17">
        <f t="shared" ref="H5:H10" si="3">G5*$G$23</f>
        <v>0</v>
      </c>
      <c r="I5" s="17">
        <f t="shared" ref="I5:I11" si="4">F5*$G$24</f>
        <v>0</v>
      </c>
      <c r="J5" s="17">
        <f t="shared" ref="J5:J11" si="5">ABS(H5+I5)</f>
        <v>0</v>
      </c>
      <c r="K5" s="17">
        <f>K4+J5</f>
        <v>0</v>
      </c>
      <c r="L5" s="20">
        <v>0</v>
      </c>
      <c r="M5" s="19">
        <f>E5</f>
        <v>0</v>
      </c>
      <c r="N5" s="12">
        <f t="shared" ref="N5:N11" si="6">L5</f>
        <v>0</v>
      </c>
      <c r="O5" s="98"/>
    </row>
    <row r="6" spans="1:15" x14ac:dyDescent="0.35">
      <c r="A6" s="26">
        <v>3</v>
      </c>
      <c r="B6" s="11">
        <f t="shared" ref="B6:B11" si="7">L5</f>
        <v>0</v>
      </c>
      <c r="C6" s="17">
        <f t="shared" ref="C6:C11" si="8">B6+G5</f>
        <v>0</v>
      </c>
      <c r="D6" s="18">
        <f>Distributor!O6</f>
        <v>0</v>
      </c>
      <c r="E6" s="17">
        <f t="shared" si="0"/>
        <v>0</v>
      </c>
      <c r="F6" s="17">
        <f t="shared" si="1"/>
        <v>0</v>
      </c>
      <c r="G6" s="17">
        <f t="shared" si="2"/>
        <v>0</v>
      </c>
      <c r="H6" s="17">
        <f t="shared" si="3"/>
        <v>0</v>
      </c>
      <c r="I6" s="17">
        <f t="shared" si="4"/>
        <v>0</v>
      </c>
      <c r="J6" s="17">
        <f t="shared" si="5"/>
        <v>0</v>
      </c>
      <c r="K6" s="17">
        <f t="shared" ref="K6:K11" si="9">K5+J6</f>
        <v>0</v>
      </c>
      <c r="L6" s="20">
        <v>0</v>
      </c>
      <c r="M6" s="19">
        <f>E6</f>
        <v>0</v>
      </c>
      <c r="N6" s="12">
        <f t="shared" si="6"/>
        <v>0</v>
      </c>
      <c r="O6" s="98"/>
    </row>
    <row r="7" spans="1:15" x14ac:dyDescent="0.35">
      <c r="A7" s="26">
        <v>4</v>
      </c>
      <c r="B7" s="11">
        <f t="shared" si="7"/>
        <v>0</v>
      </c>
      <c r="C7" s="17">
        <f t="shared" si="8"/>
        <v>0</v>
      </c>
      <c r="D7" s="18">
        <f>Distributor!O7</f>
        <v>0</v>
      </c>
      <c r="E7" s="17">
        <f t="shared" si="0"/>
        <v>0</v>
      </c>
      <c r="F7" s="17">
        <f t="shared" si="1"/>
        <v>0</v>
      </c>
      <c r="G7" s="17">
        <f t="shared" si="2"/>
        <v>0</v>
      </c>
      <c r="H7" s="17">
        <f t="shared" si="3"/>
        <v>0</v>
      </c>
      <c r="I7" s="17">
        <f t="shared" si="4"/>
        <v>0</v>
      </c>
      <c r="J7" s="17">
        <f t="shared" si="5"/>
        <v>0</v>
      </c>
      <c r="K7" s="17">
        <f t="shared" si="9"/>
        <v>0</v>
      </c>
      <c r="L7" s="20">
        <v>0</v>
      </c>
      <c r="M7" s="19">
        <f>E7</f>
        <v>0</v>
      </c>
      <c r="N7" s="12">
        <f t="shared" si="6"/>
        <v>0</v>
      </c>
      <c r="O7" s="98"/>
    </row>
    <row r="8" spans="1:15" x14ac:dyDescent="0.35">
      <c r="A8" s="26">
        <v>5</v>
      </c>
      <c r="B8" s="11">
        <f t="shared" si="7"/>
        <v>0</v>
      </c>
      <c r="C8" s="17">
        <f t="shared" si="8"/>
        <v>0</v>
      </c>
      <c r="D8" s="18">
        <f>Distributor!O8</f>
        <v>0</v>
      </c>
      <c r="E8" s="17">
        <f t="shared" si="0"/>
        <v>0</v>
      </c>
      <c r="F8" s="17">
        <f t="shared" si="1"/>
        <v>0</v>
      </c>
      <c r="G8" s="17">
        <f t="shared" si="2"/>
        <v>0</v>
      </c>
      <c r="H8" s="17">
        <f t="shared" si="3"/>
        <v>0</v>
      </c>
      <c r="I8" s="17">
        <f t="shared" si="4"/>
        <v>0</v>
      </c>
      <c r="J8" s="17">
        <f t="shared" si="5"/>
        <v>0</v>
      </c>
      <c r="K8" s="17">
        <f t="shared" si="9"/>
        <v>0</v>
      </c>
      <c r="L8" s="20">
        <v>0</v>
      </c>
      <c r="M8" s="19">
        <f>E8</f>
        <v>0</v>
      </c>
      <c r="N8" s="12">
        <f t="shared" si="6"/>
        <v>0</v>
      </c>
      <c r="O8" s="98"/>
    </row>
    <row r="9" spans="1:15" x14ac:dyDescent="0.35">
      <c r="A9" s="26">
        <v>6</v>
      </c>
      <c r="B9" s="11">
        <f t="shared" si="7"/>
        <v>0</v>
      </c>
      <c r="C9" s="17">
        <f t="shared" si="8"/>
        <v>0</v>
      </c>
      <c r="D9" s="18">
        <f>Distributor!O9</f>
        <v>0</v>
      </c>
      <c r="E9" s="17">
        <f t="shared" si="0"/>
        <v>0</v>
      </c>
      <c r="F9" s="17">
        <f t="shared" si="1"/>
        <v>0</v>
      </c>
      <c r="G9" s="17">
        <f t="shared" si="2"/>
        <v>0</v>
      </c>
      <c r="H9" s="17">
        <f t="shared" si="3"/>
        <v>0</v>
      </c>
      <c r="I9" s="17">
        <f t="shared" si="4"/>
        <v>0</v>
      </c>
      <c r="J9" s="17">
        <f t="shared" si="5"/>
        <v>0</v>
      </c>
      <c r="K9" s="17">
        <f t="shared" si="9"/>
        <v>0</v>
      </c>
      <c r="L9" s="20">
        <v>0</v>
      </c>
      <c r="M9" s="19">
        <f>E9</f>
        <v>0</v>
      </c>
      <c r="N9" s="12">
        <f t="shared" si="6"/>
        <v>0</v>
      </c>
    </row>
    <row r="10" spans="1:15" x14ac:dyDescent="0.35">
      <c r="A10" s="26">
        <v>7</v>
      </c>
      <c r="B10" s="11">
        <f t="shared" si="7"/>
        <v>0</v>
      </c>
      <c r="C10" s="17">
        <f t="shared" si="8"/>
        <v>0</v>
      </c>
      <c r="D10" s="18">
        <f>Distributor!O10</f>
        <v>0</v>
      </c>
      <c r="E10" s="17">
        <f t="shared" si="0"/>
        <v>0</v>
      </c>
      <c r="F10" s="17">
        <f t="shared" si="1"/>
        <v>0</v>
      </c>
      <c r="G10" s="17">
        <f t="shared" si="2"/>
        <v>0</v>
      </c>
      <c r="H10" s="17">
        <f t="shared" si="3"/>
        <v>0</v>
      </c>
      <c r="I10" s="17">
        <f t="shared" si="4"/>
        <v>0</v>
      </c>
      <c r="J10" s="17">
        <f t="shared" si="5"/>
        <v>0</v>
      </c>
      <c r="K10" s="17">
        <f t="shared" si="9"/>
        <v>0</v>
      </c>
      <c r="L10" s="20">
        <v>0</v>
      </c>
      <c r="M10" s="19">
        <f>E10</f>
        <v>0</v>
      </c>
      <c r="N10" s="12">
        <f t="shared" si="6"/>
        <v>0</v>
      </c>
    </row>
    <row r="11" spans="1:15" x14ac:dyDescent="0.35">
      <c r="A11" s="26">
        <v>8</v>
      </c>
      <c r="B11" s="11">
        <f t="shared" si="7"/>
        <v>0</v>
      </c>
      <c r="C11" s="17">
        <f t="shared" si="8"/>
        <v>0</v>
      </c>
      <c r="D11" s="18">
        <f>Distributor!O11</f>
        <v>0</v>
      </c>
      <c r="E11" s="17">
        <f t="shared" si="0"/>
        <v>0</v>
      </c>
      <c r="F11" s="17">
        <f t="shared" si="1"/>
        <v>0</v>
      </c>
      <c r="G11" s="17">
        <f t="shared" si="2"/>
        <v>0</v>
      </c>
      <c r="H11" s="17">
        <f>G11*$G$23</f>
        <v>0</v>
      </c>
      <c r="I11" s="17">
        <f t="shared" si="4"/>
        <v>0</v>
      </c>
      <c r="J11" s="17">
        <f t="shared" si="5"/>
        <v>0</v>
      </c>
      <c r="K11" s="17">
        <f t="shared" si="9"/>
        <v>0</v>
      </c>
      <c r="L11" s="20">
        <v>0</v>
      </c>
      <c r="M11" s="19">
        <f>E11</f>
        <v>0</v>
      </c>
      <c r="N11" s="12">
        <f t="shared" si="6"/>
        <v>0</v>
      </c>
    </row>
    <row r="12" spans="1:15" x14ac:dyDescent="0.35">
      <c r="A12" s="26"/>
      <c r="B12" s="11"/>
      <c r="C12" s="17"/>
      <c r="D12" s="18"/>
      <c r="E12" s="17"/>
      <c r="F12" s="17"/>
      <c r="G12" s="17"/>
      <c r="H12" s="17"/>
      <c r="I12" s="17"/>
      <c r="J12" s="17"/>
      <c r="K12" s="17"/>
      <c r="L12" s="17"/>
      <c r="M12" s="19"/>
      <c r="N12" s="12"/>
    </row>
    <row r="13" spans="1:15" ht="18.600000000000001" thickBot="1" x14ac:dyDescent="0.4">
      <c r="A13" s="27"/>
      <c r="B13" s="11"/>
      <c r="C13" s="28"/>
      <c r="D13" s="29"/>
      <c r="E13" s="28"/>
      <c r="F13" s="28"/>
      <c r="G13" s="28"/>
      <c r="H13" s="28"/>
      <c r="I13" s="28"/>
      <c r="J13" s="28"/>
      <c r="K13" s="28"/>
      <c r="L13" s="28"/>
      <c r="M13" s="30"/>
      <c r="N13" s="13"/>
    </row>
    <row r="16" spans="1:15" x14ac:dyDescent="0.35">
      <c r="D16" s="99" t="s">
        <v>50</v>
      </c>
    </row>
    <row r="17" spans="4:12" x14ac:dyDescent="0.35">
      <c r="L17" s="5" t="s">
        <v>49</v>
      </c>
    </row>
    <row r="19" spans="4:12" ht="34.799999999999997" x14ac:dyDescent="0.55000000000000004">
      <c r="D19" s="82" t="s">
        <v>44</v>
      </c>
    </row>
    <row r="22" spans="4:12" ht="18.600000000000001" thickBot="1" x14ac:dyDescent="0.4"/>
    <row r="23" spans="4:12" ht="27.6" x14ac:dyDescent="0.45">
      <c r="F23" s="86" t="s">
        <v>13</v>
      </c>
      <c r="G23" s="87">
        <v>0.5</v>
      </c>
      <c r="H23" s="113"/>
      <c r="I23" s="113"/>
      <c r="J23" s="113"/>
      <c r="K23" s="113"/>
    </row>
    <row r="24" spans="4:12" ht="28.2" thickBot="1" x14ac:dyDescent="0.5">
      <c r="F24" s="88" t="s">
        <v>14</v>
      </c>
      <c r="G24" s="96">
        <v>1</v>
      </c>
      <c r="H24" s="113"/>
      <c r="I24" s="113"/>
      <c r="J24" s="113"/>
      <c r="K24" s="113"/>
    </row>
  </sheetData>
  <mergeCells count="1">
    <mergeCell ref="M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6"/>
  <sheetViews>
    <sheetView workbookViewId="0">
      <selection activeCell="H60" sqref="H60"/>
    </sheetView>
  </sheetViews>
  <sheetFormatPr defaultColWidth="9.109375" defaultRowHeight="18" x14ac:dyDescent="0.35"/>
  <cols>
    <col min="1" max="1" width="8.109375" style="8" bestFit="1" customWidth="1"/>
    <col min="2" max="2" width="17.6640625" style="8" customWidth="1"/>
    <col min="3" max="3" width="19.44140625" style="8" customWidth="1"/>
    <col min="4" max="4" width="22.21875" style="8" customWidth="1"/>
    <col min="5" max="5" width="20.109375" style="8" customWidth="1"/>
    <col min="6" max="16384" width="9.109375" style="5"/>
  </cols>
  <sheetData>
    <row r="1" spans="1:5" ht="18.600000000000001" thickBot="1" x14ac:dyDescent="0.4"/>
    <row r="2" spans="1:5" x14ac:dyDescent="0.35">
      <c r="A2" s="6" t="s">
        <v>24</v>
      </c>
      <c r="B2" s="9" t="s">
        <v>20</v>
      </c>
      <c r="C2" s="9" t="s">
        <v>21</v>
      </c>
      <c r="D2" s="9" t="s">
        <v>22</v>
      </c>
      <c r="E2" s="10" t="s">
        <v>23</v>
      </c>
    </row>
    <row r="3" spans="1:5" x14ac:dyDescent="0.35">
      <c r="A3" s="7">
        <v>0</v>
      </c>
      <c r="B3" s="11"/>
      <c r="C3" s="11"/>
      <c r="D3" s="11"/>
      <c r="E3" s="12"/>
    </row>
    <row r="4" spans="1:5" x14ac:dyDescent="0.35">
      <c r="A4" s="7">
        <v>1</v>
      </c>
      <c r="B4" s="11">
        <f>Retailer!J4</f>
        <v>0</v>
      </c>
      <c r="C4" s="11">
        <f>Wholesaler!J4</f>
        <v>0</v>
      </c>
      <c r="D4" s="11">
        <f>Distributor!K4</f>
        <v>0</v>
      </c>
      <c r="E4" s="12">
        <f>Factory!J4</f>
        <v>0</v>
      </c>
    </row>
    <row r="5" spans="1:5" x14ac:dyDescent="0.35">
      <c r="A5" s="7">
        <v>2</v>
      </c>
      <c r="B5" s="11">
        <f>Retailer!J5</f>
        <v>0</v>
      </c>
      <c r="C5" s="11">
        <f>Wholesaler!J5</f>
        <v>0</v>
      </c>
      <c r="D5" s="11">
        <f>Distributor!K5</f>
        <v>0</v>
      </c>
      <c r="E5" s="12">
        <f>Factory!J5</f>
        <v>0</v>
      </c>
    </row>
    <row r="6" spans="1:5" x14ac:dyDescent="0.35">
      <c r="A6" s="7">
        <v>3</v>
      </c>
      <c r="B6" s="11">
        <f>Retailer!J6</f>
        <v>0</v>
      </c>
      <c r="C6" s="11">
        <f>Wholesaler!J6</f>
        <v>0</v>
      </c>
      <c r="D6" s="11">
        <f>Distributor!K6</f>
        <v>0</v>
      </c>
      <c r="E6" s="12">
        <f>Factory!J6</f>
        <v>0</v>
      </c>
    </row>
    <row r="7" spans="1:5" x14ac:dyDescent="0.35">
      <c r="A7" s="7">
        <v>4</v>
      </c>
      <c r="B7" s="11">
        <f>Retailer!J7</f>
        <v>0</v>
      </c>
      <c r="C7" s="11">
        <f>Wholesaler!J7</f>
        <v>0</v>
      </c>
      <c r="D7" s="11">
        <f>Distributor!K7</f>
        <v>0</v>
      </c>
      <c r="E7" s="12">
        <f>Factory!J7</f>
        <v>0</v>
      </c>
    </row>
    <row r="8" spans="1:5" x14ac:dyDescent="0.35">
      <c r="A8" s="117">
        <v>5</v>
      </c>
      <c r="B8" s="118">
        <f>Retailer!J8</f>
        <v>0</v>
      </c>
      <c r="C8" s="118">
        <f>Wholesaler!J8</f>
        <v>0</v>
      </c>
      <c r="D8" s="11">
        <f>Distributor!K8</f>
        <v>0</v>
      </c>
      <c r="E8" s="12">
        <f>Factory!J8</f>
        <v>0</v>
      </c>
    </row>
    <row r="9" spans="1:5" x14ac:dyDescent="0.35">
      <c r="A9" s="11">
        <v>6</v>
      </c>
      <c r="B9" s="118">
        <f>Retailer!J9</f>
        <v>0</v>
      </c>
      <c r="C9" s="118">
        <f>Wholesaler!J9</f>
        <v>0</v>
      </c>
      <c r="D9" s="11">
        <f>Distributor!K9</f>
        <v>0</v>
      </c>
      <c r="E9" s="12">
        <f>Factory!J9</f>
        <v>0</v>
      </c>
    </row>
    <row r="10" spans="1:5" x14ac:dyDescent="0.35">
      <c r="A10" s="11">
        <v>7</v>
      </c>
      <c r="B10" s="118">
        <f>Retailer!J10</f>
        <v>0</v>
      </c>
      <c r="C10" s="118">
        <f>Wholesaler!J10</f>
        <v>0</v>
      </c>
      <c r="D10" s="11">
        <f>Distributor!K10</f>
        <v>0</v>
      </c>
      <c r="E10" s="12">
        <f>Factory!J10</f>
        <v>0</v>
      </c>
    </row>
    <row r="11" spans="1:5" x14ac:dyDescent="0.35">
      <c r="A11" s="11">
        <v>8</v>
      </c>
      <c r="B11" s="118">
        <f>Retailer!J11</f>
        <v>0</v>
      </c>
      <c r="C11" s="118">
        <f>Wholesaler!J11</f>
        <v>0</v>
      </c>
      <c r="D11" s="11">
        <f>Distributor!K11</f>
        <v>0</v>
      </c>
      <c r="E11" s="12">
        <f>Factory!J11</f>
        <v>0</v>
      </c>
    </row>
    <row r="12" spans="1:5" x14ac:dyDescent="0.35">
      <c r="A12" s="100"/>
      <c r="B12" s="100"/>
      <c r="C12" s="100"/>
      <c r="D12" s="100"/>
      <c r="E12" s="100"/>
    </row>
    <row r="26" spans="1:5" x14ac:dyDescent="0.35">
      <c r="A26" s="100" t="s">
        <v>12</v>
      </c>
      <c r="B26" s="100" t="s">
        <v>51</v>
      </c>
      <c r="C26" s="100" t="s">
        <v>52</v>
      </c>
      <c r="D26" s="101" t="s">
        <v>53</v>
      </c>
      <c r="E26" s="101" t="s">
        <v>54</v>
      </c>
    </row>
    <row r="27" spans="1:5" x14ac:dyDescent="0.35">
      <c r="A27" s="100">
        <v>1</v>
      </c>
      <c r="B27" s="100">
        <f>Retailer!D4</f>
        <v>0</v>
      </c>
      <c r="C27" s="100">
        <f>Wholesaler!D4</f>
        <v>0</v>
      </c>
      <c r="D27" s="100">
        <f>Distributor!D4</f>
        <v>0</v>
      </c>
      <c r="E27" s="101">
        <f>Factory!D4</f>
        <v>0</v>
      </c>
    </row>
    <row r="28" spans="1:5" x14ac:dyDescent="0.35">
      <c r="A28" s="100">
        <v>2</v>
      </c>
      <c r="B28" s="100">
        <f>Retailer!D5</f>
        <v>0</v>
      </c>
      <c r="C28" s="100">
        <f>Wholesaler!D5</f>
        <v>0</v>
      </c>
      <c r="D28" s="100">
        <f>Distributor!D5</f>
        <v>0</v>
      </c>
      <c r="E28" s="101">
        <f>Factory!D5</f>
        <v>0</v>
      </c>
    </row>
    <row r="29" spans="1:5" x14ac:dyDescent="0.35">
      <c r="A29" s="100">
        <v>3</v>
      </c>
      <c r="B29" s="100">
        <f>Retailer!D6</f>
        <v>0</v>
      </c>
      <c r="C29" s="100">
        <f>Wholesaler!D6</f>
        <v>0</v>
      </c>
      <c r="D29" s="100">
        <f>Distributor!D6</f>
        <v>0</v>
      </c>
      <c r="E29" s="101">
        <f>Factory!D6</f>
        <v>0</v>
      </c>
    </row>
    <row r="30" spans="1:5" x14ac:dyDescent="0.35">
      <c r="A30" s="100">
        <v>4</v>
      </c>
      <c r="B30" s="100">
        <f>Retailer!D7</f>
        <v>0</v>
      </c>
      <c r="C30" s="100">
        <f>Wholesaler!D7</f>
        <v>0</v>
      </c>
      <c r="D30" s="100">
        <f>Distributor!D7</f>
        <v>0</v>
      </c>
      <c r="E30" s="101">
        <f>Factory!D7</f>
        <v>0</v>
      </c>
    </row>
    <row r="31" spans="1:5" x14ac:dyDescent="0.35">
      <c r="A31" s="100">
        <v>5</v>
      </c>
      <c r="B31" s="100">
        <f>Retailer!D8</f>
        <v>0</v>
      </c>
      <c r="C31" s="100">
        <f>Wholesaler!D8</f>
        <v>0</v>
      </c>
      <c r="D31" s="100">
        <f>Distributor!D8</f>
        <v>0</v>
      </c>
      <c r="E31" s="101">
        <f>Factory!D8</f>
        <v>0</v>
      </c>
    </row>
    <row r="32" spans="1:5" x14ac:dyDescent="0.35">
      <c r="A32" s="100">
        <v>6</v>
      </c>
      <c r="B32" s="100">
        <f>Retailer!D9</f>
        <v>0</v>
      </c>
      <c r="C32" s="100">
        <f>Wholesaler!D9</f>
        <v>0</v>
      </c>
      <c r="D32" s="100">
        <f>Distributor!D9</f>
        <v>0</v>
      </c>
      <c r="E32" s="101">
        <f>Factory!D9</f>
        <v>0</v>
      </c>
    </row>
    <row r="33" spans="1:5" x14ac:dyDescent="0.35">
      <c r="A33" s="100">
        <v>7</v>
      </c>
      <c r="B33" s="100">
        <f>Retailer!D10</f>
        <v>0</v>
      </c>
      <c r="C33" s="100">
        <f>Wholesaler!D10</f>
        <v>0</v>
      </c>
      <c r="D33" s="100">
        <f>Distributor!D10</f>
        <v>0</v>
      </c>
      <c r="E33" s="101">
        <f>Factory!D10</f>
        <v>0</v>
      </c>
    </row>
    <row r="34" spans="1:5" x14ac:dyDescent="0.35">
      <c r="A34" s="100">
        <v>8</v>
      </c>
      <c r="B34" s="100">
        <f>Retailer!D11</f>
        <v>0</v>
      </c>
      <c r="C34" s="100">
        <f>Wholesaler!D11</f>
        <v>0</v>
      </c>
      <c r="D34" s="100">
        <f>Distributor!D11</f>
        <v>0</v>
      </c>
      <c r="E34" s="101">
        <f>Factory!D11</f>
        <v>0</v>
      </c>
    </row>
    <row r="35" spans="1:5" x14ac:dyDescent="0.35">
      <c r="A35" s="100">
        <v>9</v>
      </c>
      <c r="B35" s="100"/>
      <c r="C35" s="100"/>
      <c r="D35" s="101"/>
      <c r="E35" s="101"/>
    </row>
    <row r="36" spans="1:5" x14ac:dyDescent="0.35">
      <c r="A36" s="100">
        <v>10</v>
      </c>
      <c r="B36" s="100"/>
      <c r="C36" s="100"/>
      <c r="D36" s="101"/>
      <c r="E36" s="10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Demand</vt:lpstr>
      <vt:lpstr>Retailer</vt:lpstr>
      <vt:lpstr>Wholesaler</vt:lpstr>
      <vt:lpstr>Distributor</vt:lpstr>
      <vt:lpstr>Factory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</dc:creator>
  <cp:lastModifiedBy>suresh varadarajan</cp:lastModifiedBy>
  <dcterms:created xsi:type="dcterms:W3CDTF">2022-10-11T03:40:51Z</dcterms:created>
  <dcterms:modified xsi:type="dcterms:W3CDTF">2023-10-12T01:25:57Z</dcterms:modified>
</cp:coreProperties>
</file>