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ripriyadharshinisubramanian/Documents/UTD/Fall '24/Web Analytics/Case Study/Vungle/"/>
    </mc:Choice>
  </mc:AlternateContent>
  <xr:revisionPtr revIDLastSave="0" documentId="13_ncr:1_{CEFA87CF-9F1E-C341-8391-D6D5A1E9D6BF}" xr6:coauthVersionLast="47" xr6:coauthVersionMax="47" xr10:uidLastSave="{00000000-0000-0000-0000-000000000000}"/>
  <bookViews>
    <workbookView xWindow="0" yWindow="740" windowWidth="29400" windowHeight="17200" activeTab="1" xr2:uid="{00000000-000D-0000-FFFF-FFFF00000000}"/>
  </bookViews>
  <sheets>
    <sheet name="Title Page" sheetId="2" r:id="rId1"/>
    <sheet name="Case data" sheetId="1" r:id="rId2"/>
  </sheets>
  <definedNames>
    <definedName name="_xlnm.Print_Area" localSheetId="1">'Case data'!$A$1:$F$61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K8" i="1"/>
  <c r="K19" i="1" l="1"/>
  <c r="K18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K11" i="1" l="1"/>
  <c r="K13" i="1" s="1"/>
  <c r="K14" i="1" s="1"/>
</calcChain>
</file>

<file path=xl/sharedStrings.xml><?xml version="1.0" encoding="utf-8"?>
<sst xmlns="http://schemas.openxmlformats.org/spreadsheetml/2006/main" count="128" uniqueCount="44">
  <si>
    <t>Date</t>
  </si>
  <si>
    <t>Impressions</t>
  </si>
  <si>
    <t>Completes</t>
  </si>
  <si>
    <t>Clicks</t>
  </si>
  <si>
    <t>Installs</t>
  </si>
  <si>
    <t>eRPM</t>
  </si>
  <si>
    <t>Vungle A</t>
  </si>
  <si>
    <t>Vungle B</t>
  </si>
  <si>
    <t>This spreadsheet supports STUDENT analysis of the case “A/B Testing at Vungle” (UVA-QA-0821).</t>
  </si>
  <si>
    <t>Strategy</t>
  </si>
  <si>
    <r>
      <rPr>
        <sz val="10"/>
        <color indexed="8"/>
        <rFont val="Times New Roman"/>
        <family val="1"/>
      </rPr>
      <t xml:space="preserve">This spreadsheet was prepared by Yael Grushka-Cockayne, Assistant Professor of Business Administration, and Kenneth C. Lichtendahl Jr., Associate Professor of Business Administration, both from the Darden School of Business; and by Bert De Reyck, Professor and Head of the Department of Management Science and Innovation, and Ioannis Fragkos, Research Associate, both of University College London.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</si>
  <si>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Rev. Jul. 23, 2015</t>
  </si>
  <si>
    <t>Total ImpA</t>
  </si>
  <si>
    <t>Total ImpB</t>
  </si>
  <si>
    <t>Pooled Conversion rate</t>
  </si>
  <si>
    <t>Standard Error</t>
  </si>
  <si>
    <t>Mean of A eRPM</t>
  </si>
  <si>
    <t>Mean of B eRPM</t>
  </si>
  <si>
    <t>ConversionA</t>
  </si>
  <si>
    <t>ConversionB</t>
  </si>
  <si>
    <t>Conversion Rate</t>
  </si>
  <si>
    <t>A</t>
  </si>
  <si>
    <t>B</t>
  </si>
  <si>
    <t>Difference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</si>
  <si>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</si>
  <si>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</si>
  <si>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</si>
  <si>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</si>
  <si>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</si>
  <si>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</si>
  <si>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</si>
  <si>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</si>
  <si>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</si>
  <si>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</si>
  <si>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</si>
  <si>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</si>
  <si>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</si>
  <si>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</si>
  <si>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</si>
  <si>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</si>
  <si>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Conversion</t>
  </si>
  <si>
    <t>Test Statistic (z score)</t>
  </si>
  <si>
    <t>(1/ImpA)+(1/ImpB) =</t>
  </si>
  <si>
    <t>1-pooled conversion rate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</si>
</sst>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_(* #,##0.00000000000_);_(* \(#,##0.00000000000\);_(* &quot;-&quot;??_);_(@_)"/>
    <numFmt numFmtId="170" formatCode="0.000000E+00"/>
    <numFmt numFmtId="171" formatCode="_(* #,##0.00000000_);_(* \(#,##0.00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5" fontId="0" fillId="0" borderId="0" xfId="0" applyNumberFormat="1" applyAlignment="1">
      <alignment horizontal="left" vertical="center"/>
    </xf>
    <xf numFmtId="43" fontId="0" fillId="0" borderId="0" xfId="1" applyFont="1"/>
    <xf numFmtId="165" fontId="0" fillId="0" borderId="0" xfId="3" applyNumberFormat="1" applyFont="1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0" fontId="1" fillId="0" borderId="0" xfId="4"/>
    <xf numFmtId="0" fontId="5" fillId="2" borderId="0" xfId="5" applyFont="1" applyFill="1" applyAlignment="1">
      <alignment horizontal="center" vertical="center" wrapText="1"/>
    </xf>
    <xf numFmtId="0" fontId="6" fillId="0" borderId="0" xfId="5" applyFont="1" applyAlignment="1">
      <alignment horizontal="center" vertical="center" wrapText="1"/>
    </xf>
    <xf numFmtId="49" fontId="10" fillId="0" borderId="0" xfId="4" applyNumberFormat="1" applyFont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2" applyNumberFormat="1" applyFont="1" applyAlignment="1">
      <alignment horizontal="left"/>
    </xf>
    <xf numFmtId="0" fontId="0" fillId="0" borderId="1" xfId="0" applyBorder="1"/>
    <xf numFmtId="0" fontId="11" fillId="0" borderId="2" xfId="0" applyFont="1" applyBorder="1" applyAlignment="1">
      <alignment horizontal="center"/>
    </xf>
    <xf numFmtId="171" fontId="0" fillId="0" borderId="0" xfId="1" applyNumberFormat="1" applyFont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8" fillId="0" borderId="0" xfId="6" applyFont="1" applyAlignment="1">
      <alignment horizontal="justify" vertical="top" wrapText="1"/>
    </xf>
    <xf numFmtId="0" fontId="7" fillId="0" borderId="0" xfId="6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692727</xdr:colOff>
      <xdr:row>0</xdr:row>
      <xdr:rowOff>80818</xdr:rowOff>
    </xdr:from>
    <xdr:to>
      <xdr:col>10</xdr:col>
      <xdr:colOff>1212273</xdr:colOff>
      <xdr:row>1</xdr:row>
      <xdr:rowOff>150091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BE38A5-C474-AE46-ABFF-595BA83D4634}"/>
            </a:ext>
          </a:extLst>
        </xdr:cNvPr>
        <xdr:cNvSpPr txBox="1"/>
      </xdr:nvSpPr>
      <xdr:spPr>
        <a:xfrm>
          <a:off x="11476182" y="80818"/>
          <a:ext cx="2078182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Z-Test - Using Conversion Rate</a:t>
          </a:r>
        </a:p>
      </xdr:txBody>
    </xdr:sp>
    <xdr:clientData/>
  </xdr:twoCellAnchor>
  <xdr:twoCellAnchor>
    <xdr:from>
      <xdr:col>11</xdr:col>
      <xdr:colOff>340591</xdr:colOff>
      <xdr:row>0</xdr:row>
      <xdr:rowOff>69273</xdr:rowOff>
    </xdr:from>
    <xdr:to>
      <xdr:col>12</xdr:col>
      <xdr:colOff>40408</xdr:colOff>
      <xdr:row>11</xdr:row>
      <xdr:rowOff>150091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0908C4-7C51-F3E5-A209-354B464E4C2F}"/>
            </a:ext>
          </a:extLst>
        </xdr:cNvPr>
        <xdr:cNvSpPr txBox="1"/>
      </xdr:nvSpPr>
      <xdr:spPr>
        <a:xfrm rot="16200000">
          <a:off x="13369636" y="1021773"/>
          <a:ext cx="2274454" cy="369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Daywise Difference of mean</a:t>
          </a:r>
          <a:r>
            <a:rPr lang="en-US" sz="1100" kern="1200" baseline="0"/>
            <a:t> eRPM</a:t>
          </a:r>
          <a:endParaRPr lang="en-US" sz="1100" kern="1200"/>
        </a:p>
      </xdr:txBody>
    </xdr:sp>
    <xdr:clientData/>
  </xdr:twoCellAnchor>
  <xdr:twoCellAnchor>
    <xdr:from>
      <xdr:col>24</xdr:col>
      <xdr:colOff>346364</xdr:colOff>
      <xdr:row>0</xdr:row>
      <xdr:rowOff>173182</xdr:rowOff>
    </xdr:from>
    <xdr:to>
      <xdr:col>26</xdr:col>
      <xdr:colOff>265545</xdr:colOff>
      <xdr:row>2</xdr:row>
      <xdr:rowOff>115454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F5A6FB-7C53-F00A-5C5E-88938EDF15C5}"/>
            </a:ext>
          </a:extLst>
        </xdr:cNvPr>
        <xdr:cNvSpPr txBox="1"/>
      </xdr:nvSpPr>
      <xdr:spPr>
        <a:xfrm>
          <a:off x="26138909" y="173182"/>
          <a:ext cx="2493818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Using</a:t>
          </a:r>
          <a:r>
            <a:rPr lang="en-US" sz="2000" kern="1200" baseline="0"/>
            <a:t> Conversion Rate</a:t>
          </a:r>
          <a:endParaRPr lang="en-US" sz="2000" kern="1200"/>
        </a:p>
      </xdr:txBody>
    </xdr:sp>
    <xdr:clientData/>
  </xdr:twoCellAnchor>
  <xdr:twoCellAnchor>
    <xdr:from>
      <xdr:col>20</xdr:col>
      <xdr:colOff>1295401</xdr:colOff>
      <xdr:row>0</xdr:row>
      <xdr:rowOff>13855</xdr:rowOff>
    </xdr:from>
    <xdr:to>
      <xdr:col>21</xdr:col>
      <xdr:colOff>762002</xdr:colOff>
      <xdr:row>1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161C3A-31AE-1640-8E53-F80D58FE3D8C}"/>
            </a:ext>
          </a:extLst>
        </xdr:cNvPr>
        <xdr:cNvSpPr txBox="1"/>
      </xdr:nvSpPr>
      <xdr:spPr>
        <a:xfrm>
          <a:off x="22250401" y="13855"/>
          <a:ext cx="1452419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Using</a:t>
          </a:r>
          <a:r>
            <a:rPr lang="en-US" sz="2000" kern="1200" baseline="0"/>
            <a:t> eRPM</a:t>
          </a:r>
          <a:endParaRPr lang="en-US" sz="20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6" sqref="A6"/>
    </sheetView>
  </sheetViews>
  <sheetFormatPr baseColWidth="10" defaultColWidth="9.1640625" defaultRowHeight="15" x14ac:dyDescent="0.2"/>
  <cols>
    <col min="1" max="1" width="23.5" style="13" customWidth="1"/>
    <col min="2" max="2" width="100.33203125" style="13" customWidth="1"/>
    <col min="3" max="16384" width="9.1640625" style="13"/>
  </cols>
  <sheetData>
    <row r="2" spans="1:2" ht="65.25" customHeight="1" x14ac:dyDescent="0.2">
      <c r="B2" s="14" t="s">
        <v>8</v>
      </c>
    </row>
    <row r="3" spans="1:2" ht="13.5" customHeight="1" x14ac:dyDescent="0.2">
      <c r="A3" s="15"/>
      <c r="B3" s="15"/>
    </row>
    <row r="4" spans="1:2" ht="81.75" customHeight="1" x14ac:dyDescent="0.2">
      <c r="A4" s="30" t="s">
        <v>10</v>
      </c>
      <c r="B4" s="31"/>
    </row>
    <row r="5" spans="1:2" x14ac:dyDescent="0.2">
      <c r="A5" s="16" t="s">
        <v>11</v>
      </c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5"/>
  <sheetViews>
    <sheetView tabSelected="1" zoomScale="110" zoomScaleNormal="80" workbookViewId="0">
      <selection activeCell="R15" sqref="R15"/>
    </sheetView>
  </sheetViews>
  <sheetFormatPr baseColWidth="10" defaultColWidth="8.83203125" defaultRowHeight="15" x14ac:dyDescent="0.2"/>
  <cols>
    <col min="1" max="1" width="21.6640625" style="6" customWidth="1"/>
    <col min="2" max="2" width="13.6640625" style="6" customWidth="1"/>
    <col min="3" max="6" width="13.6640625" customWidth="1"/>
    <col min="7" max="7" width="11.6640625" style="6" customWidth="1"/>
    <col min="8" max="8" width="16.5" bestFit="1" customWidth="1"/>
    <col min="9" max="9" width="23.5" style="9" bestFit="1" customWidth="1"/>
    <col min="10" max="10" width="20.5" customWidth="1"/>
    <col min="11" max="11" width="21.5" customWidth="1"/>
    <col min="14" max="14" width="15.1640625" bestFit="1" customWidth="1"/>
    <col min="16" max="19" width="10.33203125" bestFit="1" customWidth="1"/>
    <col min="21" max="21" width="26" customWidth="1"/>
    <col min="22" max="22" width="19.83203125" customWidth="1"/>
    <col min="25" max="25" width="15.1640625" customWidth="1"/>
    <col min="26" max="26" width="18.6640625" customWidth="1"/>
  </cols>
  <sheetData>
    <row r="1" spans="1:27" s="6" customFormat="1" ht="16" x14ac:dyDescent="0.2">
      <c r="A1" s="1" t="s">
        <v>9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20</v>
      </c>
      <c r="I1" s="5" t="s">
        <v>40</v>
      </c>
      <c r="M1" s="7" t="s">
        <v>21</v>
      </c>
      <c r="N1" s="6" t="s">
        <v>22</v>
      </c>
      <c r="O1" s="6" t="s">
        <v>23</v>
      </c>
    </row>
    <row r="2" spans="1:27" x14ac:dyDescent="0.2">
      <c r="A2" s="6" t="s">
        <v>6</v>
      </c>
      <c r="B2" s="8">
        <v>41791</v>
      </c>
      <c r="C2" s="5">
        <v>6777407</v>
      </c>
      <c r="D2" s="5">
        <v>5978434</v>
      </c>
      <c r="E2" s="5">
        <v>345309</v>
      </c>
      <c r="F2" s="5">
        <v>31119</v>
      </c>
      <c r="G2" s="5">
        <v>3.327</v>
      </c>
      <c r="H2" s="23">
        <f>(F2/C2)*100</f>
        <v>0.4591579050808075</v>
      </c>
      <c r="I2" s="26">
        <f>F2/C2</f>
        <v>4.5915790508080749E-3</v>
      </c>
      <c r="M2" s="5">
        <v>3.327</v>
      </c>
      <c r="N2" s="5">
        <v>2.9529999999999998</v>
      </c>
      <c r="O2" s="17">
        <f>N2-M2</f>
        <v>-0.37400000000000011</v>
      </c>
      <c r="P2" s="10"/>
      <c r="Q2" s="10"/>
      <c r="R2" s="10"/>
      <c r="S2" s="10"/>
    </row>
    <row r="3" spans="1:27" x14ac:dyDescent="0.2">
      <c r="A3" s="6" t="s">
        <v>6</v>
      </c>
      <c r="B3" s="8">
        <v>41792</v>
      </c>
      <c r="C3" s="5">
        <v>6004310</v>
      </c>
      <c r="D3" s="5">
        <v>5331727</v>
      </c>
      <c r="E3" s="5">
        <v>299732</v>
      </c>
      <c r="F3" s="5">
        <v>24601</v>
      </c>
      <c r="G3" s="5">
        <v>2.9430000000000001</v>
      </c>
      <c r="H3" s="23">
        <f t="shared" ref="H3:H61" si="0">(F3/C3)*100</f>
        <v>0.40972234944564823</v>
      </c>
      <c r="I3" s="26">
        <f t="shared" ref="I3:I61" si="1">F3/C3</f>
        <v>4.0972234944564824E-3</v>
      </c>
      <c r="J3" t="s">
        <v>12</v>
      </c>
      <c r="K3" s="17">
        <f>SUM(C2:C31)</f>
        <v>236459402</v>
      </c>
      <c r="M3" s="5">
        <v>2.9430000000000001</v>
      </c>
      <c r="N3" s="5">
        <v>2.5870000000000002</v>
      </c>
      <c r="O3" s="17">
        <f t="shared" ref="O3:O31" si="2">N3-M3</f>
        <v>-0.35599999999999987</v>
      </c>
      <c r="P3" s="10"/>
      <c r="Q3" s="10"/>
      <c r="R3" s="10"/>
      <c r="S3" s="10"/>
      <c r="U3" t="s">
        <v>24</v>
      </c>
    </row>
    <row r="4" spans="1:27" ht="16" thickBot="1" x14ac:dyDescent="0.25">
      <c r="A4" s="6" t="s">
        <v>6</v>
      </c>
      <c r="B4" s="8">
        <v>41793</v>
      </c>
      <c r="C4" s="5">
        <v>5832627</v>
      </c>
      <c r="D4" s="5">
        <v>5193549</v>
      </c>
      <c r="E4" s="5">
        <v>291384</v>
      </c>
      <c r="F4" s="5">
        <v>24220</v>
      </c>
      <c r="G4" s="5">
        <v>3.0249999999999999</v>
      </c>
      <c r="H4" s="23">
        <f t="shared" si="0"/>
        <v>0.41525028087686733</v>
      </c>
      <c r="I4" s="26">
        <f t="shared" si="1"/>
        <v>4.1525028087686733E-3</v>
      </c>
      <c r="J4" t="s">
        <v>13</v>
      </c>
      <c r="K4" s="17">
        <f>SUM(C32:C61)</f>
        <v>15825376</v>
      </c>
      <c r="M4" s="5">
        <v>3.0249999999999999</v>
      </c>
      <c r="N4" s="5">
        <v>2.7549999999999999</v>
      </c>
      <c r="O4" s="17">
        <f t="shared" si="2"/>
        <v>-0.27</v>
      </c>
      <c r="P4" s="10"/>
      <c r="Q4" s="10"/>
      <c r="R4" s="10"/>
      <c r="S4" s="10"/>
      <c r="Y4" t="s">
        <v>24</v>
      </c>
    </row>
    <row r="5" spans="1:27" ht="16" thickBot="1" x14ac:dyDescent="0.25">
      <c r="A5" s="6" t="s">
        <v>6</v>
      </c>
      <c r="B5" s="8">
        <v>41794</v>
      </c>
      <c r="C5" s="5">
        <v>5875702</v>
      </c>
      <c r="D5" s="5">
        <v>5227917</v>
      </c>
      <c r="E5" s="5">
        <v>295099</v>
      </c>
      <c r="F5" s="5">
        <v>23382</v>
      </c>
      <c r="G5" s="5">
        <v>2.9849999999999999</v>
      </c>
      <c r="H5" s="23">
        <f t="shared" si="0"/>
        <v>0.39794393929440258</v>
      </c>
      <c r="I5" s="26">
        <f t="shared" si="1"/>
        <v>3.9794393929440258E-3</v>
      </c>
      <c r="J5" t="s">
        <v>18</v>
      </c>
      <c r="K5">
        <f>SUM(F2:F31)/SUM(C2:C31)</f>
        <v>4.0246485948568882E-3</v>
      </c>
      <c r="L5" s="18"/>
      <c r="M5" s="5">
        <v>2.9849999999999999</v>
      </c>
      <c r="N5" s="5">
        <v>3.004</v>
      </c>
      <c r="O5" s="17">
        <f t="shared" si="2"/>
        <v>1.9000000000000128E-2</v>
      </c>
      <c r="P5" s="10"/>
      <c r="Q5" s="10"/>
      <c r="R5" s="10"/>
      <c r="S5" s="10"/>
      <c r="U5" s="25"/>
      <c r="V5" s="25" t="s">
        <v>25</v>
      </c>
      <c r="W5" s="25" t="s">
        <v>26</v>
      </c>
    </row>
    <row r="6" spans="1:27" x14ac:dyDescent="0.2">
      <c r="A6" s="6" t="s">
        <v>6</v>
      </c>
      <c r="B6" s="8">
        <v>41795</v>
      </c>
      <c r="C6" s="5">
        <v>6843405</v>
      </c>
      <c r="D6" s="5">
        <v>6111378</v>
      </c>
      <c r="E6" s="5">
        <v>339529</v>
      </c>
      <c r="F6" s="5">
        <v>27725</v>
      </c>
      <c r="G6" s="5">
        <v>3.0760000000000001</v>
      </c>
      <c r="H6" s="23">
        <f t="shared" si="0"/>
        <v>0.40513457847372764</v>
      </c>
      <c r="I6" s="26">
        <f t="shared" si="1"/>
        <v>4.0513457847372765E-3</v>
      </c>
      <c r="J6" t="s">
        <v>19</v>
      </c>
      <c r="K6">
        <f>SUM(F32:F61)/SUM(C32:C61)</f>
        <v>3.540579383390322E-3</v>
      </c>
      <c r="M6" s="5">
        <v>3.0760000000000001</v>
      </c>
      <c r="N6" s="5">
        <v>3.2429999999999999</v>
      </c>
      <c r="O6" s="17">
        <f t="shared" si="2"/>
        <v>0.16699999999999982</v>
      </c>
      <c r="P6" s="10"/>
      <c r="Q6" s="10"/>
      <c r="R6" s="10"/>
      <c r="S6" s="10"/>
      <c r="U6" t="s">
        <v>27</v>
      </c>
      <c r="V6">
        <v>3.4590000000000005</v>
      </c>
      <c r="W6">
        <v>3.3470999999999993</v>
      </c>
      <c r="Y6" s="25"/>
      <c r="Z6" s="25" t="s">
        <v>25</v>
      </c>
      <c r="AA6" s="25" t="s">
        <v>26</v>
      </c>
    </row>
    <row r="7" spans="1:27" x14ac:dyDescent="0.2">
      <c r="A7" s="6" t="s">
        <v>6</v>
      </c>
      <c r="B7" s="8">
        <v>41796</v>
      </c>
      <c r="C7" s="5">
        <v>7790350</v>
      </c>
      <c r="D7" s="5">
        <v>6981471</v>
      </c>
      <c r="E7" s="5">
        <v>392987</v>
      </c>
      <c r="F7" s="5">
        <v>31820</v>
      </c>
      <c r="G7" s="5">
        <v>3.137</v>
      </c>
      <c r="H7" s="23">
        <f t="shared" si="0"/>
        <v>0.40845404891949649</v>
      </c>
      <c r="I7" s="26">
        <f t="shared" si="1"/>
        <v>4.0845404891949651E-3</v>
      </c>
      <c r="M7" s="5">
        <v>3.137</v>
      </c>
      <c r="N7" s="5">
        <v>3.43</v>
      </c>
      <c r="O7" s="17">
        <f t="shared" si="2"/>
        <v>0.29300000000000015</v>
      </c>
      <c r="P7" s="10"/>
      <c r="Q7" s="10"/>
      <c r="R7" s="10"/>
      <c r="S7" s="10"/>
      <c r="U7" t="s">
        <v>28</v>
      </c>
      <c r="V7">
        <v>0.11862737931034481</v>
      </c>
      <c r="W7">
        <v>4.6903403448275871E-2</v>
      </c>
      <c r="Y7" t="s">
        <v>27</v>
      </c>
      <c r="Z7">
        <v>3.538105750982208E-3</v>
      </c>
      <c r="AA7">
        <v>4.0271513131857947E-3</v>
      </c>
    </row>
    <row r="8" spans="1:27" x14ac:dyDescent="0.2">
      <c r="A8" s="6" t="s">
        <v>6</v>
      </c>
      <c r="B8" s="8">
        <v>41797</v>
      </c>
      <c r="C8" s="5">
        <v>8643430</v>
      </c>
      <c r="D8" s="5">
        <v>7733750</v>
      </c>
      <c r="E8" s="5">
        <v>444682</v>
      </c>
      <c r="F8" s="5">
        <v>38119</v>
      </c>
      <c r="G8" s="5">
        <v>3.3220000000000001</v>
      </c>
      <c r="H8" s="23">
        <f t="shared" si="0"/>
        <v>0.44101704994429292</v>
      </c>
      <c r="I8" s="26">
        <f t="shared" si="1"/>
        <v>4.4101704994429294E-3</v>
      </c>
      <c r="J8" t="s">
        <v>14</v>
      </c>
      <c r="K8" s="20">
        <f>((K3*K5)+(K4*K6))/(K3+K4)</f>
        <v>3.994283793055481E-3</v>
      </c>
      <c r="M8" s="5">
        <v>3.3220000000000001</v>
      </c>
      <c r="N8" s="5">
        <v>3.4380000000000002</v>
      </c>
      <c r="O8" s="17">
        <f t="shared" si="2"/>
        <v>0.1160000000000001</v>
      </c>
      <c r="P8" s="10"/>
      <c r="Q8" s="10"/>
      <c r="R8" s="10"/>
      <c r="S8" s="10"/>
      <c r="U8" t="s">
        <v>29</v>
      </c>
      <c r="V8">
        <v>30</v>
      </c>
      <c r="W8">
        <v>30</v>
      </c>
      <c r="Y8" t="s">
        <v>28</v>
      </c>
      <c r="Z8">
        <v>5.3426628900637851E-8</v>
      </c>
      <c r="AA8">
        <v>3.8897048502873511E-8</v>
      </c>
    </row>
    <row r="9" spans="1:27" x14ac:dyDescent="0.2">
      <c r="A9" s="6" t="s">
        <v>6</v>
      </c>
      <c r="B9" s="8">
        <v>41798</v>
      </c>
      <c r="C9" s="5">
        <v>8929848</v>
      </c>
      <c r="D9" s="5">
        <v>7993169</v>
      </c>
      <c r="E9" s="5">
        <v>449680</v>
      </c>
      <c r="F9" s="5">
        <v>38260</v>
      </c>
      <c r="G9" s="5">
        <v>3.2690000000000001</v>
      </c>
      <c r="H9" s="23">
        <f t="shared" si="0"/>
        <v>0.42845074182673659</v>
      </c>
      <c r="I9" s="26">
        <f t="shared" si="1"/>
        <v>4.284507418267366E-3</v>
      </c>
      <c r="M9" s="5">
        <v>3.2690000000000001</v>
      </c>
      <c r="N9" s="5">
        <v>3.4550000000000001</v>
      </c>
      <c r="O9" s="17">
        <f t="shared" si="2"/>
        <v>0.18599999999999994</v>
      </c>
      <c r="P9" s="10"/>
      <c r="Q9" s="10"/>
      <c r="R9" s="10"/>
      <c r="S9" s="10"/>
      <c r="U9" t="s">
        <v>30</v>
      </c>
      <c r="V9">
        <v>0.88182539702691609</v>
      </c>
      <c r="Y9" t="s">
        <v>29</v>
      </c>
      <c r="Z9">
        <v>30</v>
      </c>
      <c r="AA9">
        <v>30</v>
      </c>
    </row>
    <row r="10" spans="1:27" x14ac:dyDescent="0.2">
      <c r="A10" s="6" t="s">
        <v>6</v>
      </c>
      <c r="B10" s="8">
        <v>41799</v>
      </c>
      <c r="C10" s="5">
        <v>8075571</v>
      </c>
      <c r="D10" s="5">
        <v>7259148</v>
      </c>
      <c r="E10" s="5">
        <v>392829</v>
      </c>
      <c r="F10" s="5">
        <v>32825</v>
      </c>
      <c r="G10" s="5">
        <v>3.153</v>
      </c>
      <c r="H10" s="23">
        <f t="shared" si="0"/>
        <v>0.40647280545239461</v>
      </c>
      <c r="I10" s="26">
        <f t="shared" si="1"/>
        <v>4.0647280545239462E-3</v>
      </c>
      <c r="J10" t="s">
        <v>42</v>
      </c>
      <c r="K10" s="21">
        <f>((1/K3)+(1/K4))</f>
        <v>6.7418707637175809E-8</v>
      </c>
      <c r="M10" s="5">
        <v>3.153</v>
      </c>
      <c r="N10" s="5">
        <v>3.2719999999999998</v>
      </c>
      <c r="O10" s="17">
        <f t="shared" si="2"/>
        <v>0.11899999999999977</v>
      </c>
      <c r="P10" s="10"/>
      <c r="Q10" s="10"/>
      <c r="R10" s="10"/>
      <c r="S10" s="10"/>
      <c r="U10" t="s">
        <v>31</v>
      </c>
      <c r="V10">
        <v>0</v>
      </c>
      <c r="Y10" t="s">
        <v>30</v>
      </c>
      <c r="Z10">
        <v>0.77122502715863839</v>
      </c>
    </row>
    <row r="11" spans="1:27" x14ac:dyDescent="0.2">
      <c r="A11" s="6" t="s">
        <v>6</v>
      </c>
      <c r="B11" s="8">
        <v>41800</v>
      </c>
      <c r="C11" s="5">
        <v>7726694</v>
      </c>
      <c r="D11" s="5">
        <v>6941293</v>
      </c>
      <c r="E11" s="5">
        <v>382769</v>
      </c>
      <c r="F11" s="5">
        <v>31609</v>
      </c>
      <c r="G11" s="5">
        <v>3.2370000000000001</v>
      </c>
      <c r="H11" s="23">
        <f t="shared" si="0"/>
        <v>0.4090882853649957</v>
      </c>
      <c r="I11" s="26">
        <f t="shared" si="1"/>
        <v>4.0908828536499568E-3</v>
      </c>
      <c r="J11" t="s">
        <v>43</v>
      </c>
      <c r="K11" s="19">
        <f>1-K8</f>
        <v>0.99600571620694456</v>
      </c>
      <c r="M11" s="5">
        <v>3.2370000000000001</v>
      </c>
      <c r="N11" s="5">
        <v>3.3940000000000001</v>
      </c>
      <c r="O11" s="17">
        <f t="shared" si="2"/>
        <v>0.15700000000000003</v>
      </c>
      <c r="P11" s="10"/>
      <c r="Q11" s="10"/>
      <c r="R11" s="10"/>
      <c r="S11" s="10"/>
      <c r="U11" t="s">
        <v>32</v>
      </c>
      <c r="V11">
        <v>29</v>
      </c>
      <c r="Y11" t="s">
        <v>31</v>
      </c>
      <c r="Z11">
        <v>0</v>
      </c>
    </row>
    <row r="12" spans="1:27" x14ac:dyDescent="0.2">
      <c r="A12" s="6" t="s">
        <v>6</v>
      </c>
      <c r="B12" s="8">
        <v>41801</v>
      </c>
      <c r="C12" s="5">
        <v>7781497</v>
      </c>
      <c r="D12" s="5">
        <v>6999630</v>
      </c>
      <c r="E12" s="5">
        <v>389369</v>
      </c>
      <c r="F12" s="5">
        <v>31683</v>
      </c>
      <c r="G12" s="5">
        <v>3.1989999999999998</v>
      </c>
      <c r="H12" s="23">
        <f t="shared" si="0"/>
        <v>0.40715815992732501</v>
      </c>
      <c r="I12" s="26">
        <f t="shared" si="1"/>
        <v>4.0715815992732503E-3</v>
      </c>
      <c r="M12" s="5">
        <v>3.1989999999999998</v>
      </c>
      <c r="N12" s="5">
        <v>3.3660000000000001</v>
      </c>
      <c r="O12" s="17">
        <f t="shared" si="2"/>
        <v>0.16700000000000026</v>
      </c>
      <c r="P12" s="10"/>
      <c r="Q12" s="10"/>
      <c r="R12" s="10"/>
      <c r="S12" s="10"/>
      <c r="U12" t="s">
        <v>33</v>
      </c>
      <c r="V12" s="27">
        <v>3.3251080162982789</v>
      </c>
      <c r="Y12" t="s">
        <v>32</v>
      </c>
      <c r="Z12">
        <v>29</v>
      </c>
    </row>
    <row r="13" spans="1:27" x14ac:dyDescent="0.2">
      <c r="A13" s="6" t="s">
        <v>6</v>
      </c>
      <c r="B13" s="8">
        <v>41802</v>
      </c>
      <c r="C13" s="5">
        <v>7770595</v>
      </c>
      <c r="D13" s="5">
        <v>6984082</v>
      </c>
      <c r="E13" s="5">
        <v>391254</v>
      </c>
      <c r="F13" s="5">
        <v>30985</v>
      </c>
      <c r="G13" s="5">
        <v>3.206</v>
      </c>
      <c r="H13" s="23">
        <f t="shared" si="0"/>
        <v>0.39874681411140328</v>
      </c>
      <c r="I13" s="26">
        <f t="shared" si="1"/>
        <v>3.9874681411140329E-3</v>
      </c>
      <c r="J13" t="s">
        <v>15</v>
      </c>
      <c r="K13" s="22">
        <f>SQRT(K8*K11*K10)</f>
        <v>1.6377235199297005E-5</v>
      </c>
      <c r="M13" s="5">
        <v>3.206</v>
      </c>
      <c r="N13" s="5">
        <v>3.3210000000000002</v>
      </c>
      <c r="O13" s="17">
        <f t="shared" si="2"/>
        <v>0.11500000000000021</v>
      </c>
      <c r="P13" s="10"/>
      <c r="Q13" s="10"/>
      <c r="R13" s="10"/>
      <c r="S13" s="10"/>
      <c r="U13" t="s">
        <v>34</v>
      </c>
      <c r="V13">
        <v>1.2028241815511351E-3</v>
      </c>
      <c r="Y13" t="s">
        <v>33</v>
      </c>
      <c r="Z13">
        <v>-18.05566628667458</v>
      </c>
    </row>
    <row r="14" spans="1:27" x14ac:dyDescent="0.2">
      <c r="A14" s="6" t="s">
        <v>6</v>
      </c>
      <c r="B14" s="8">
        <v>41803</v>
      </c>
      <c r="C14" s="5">
        <v>7916282</v>
      </c>
      <c r="D14" s="5">
        <v>7091841</v>
      </c>
      <c r="E14" s="5">
        <v>407582</v>
      </c>
      <c r="F14" s="5">
        <v>31679</v>
      </c>
      <c r="G14" s="5">
        <v>3.246</v>
      </c>
      <c r="H14" s="23">
        <f t="shared" si="0"/>
        <v>0.40017523377767494</v>
      </c>
      <c r="I14" s="26">
        <f t="shared" si="1"/>
        <v>4.0017523377767492E-3</v>
      </c>
      <c r="J14" t="s">
        <v>41</v>
      </c>
      <c r="K14">
        <f>(K6-K5)/K13</f>
        <v>-29.557443950450498</v>
      </c>
      <c r="M14" s="5">
        <v>3.246</v>
      </c>
      <c r="N14" s="5">
        <v>3.488</v>
      </c>
      <c r="O14" s="17">
        <f t="shared" si="2"/>
        <v>0.24199999999999999</v>
      </c>
      <c r="P14" s="10"/>
      <c r="Q14" s="10"/>
      <c r="R14" s="10"/>
      <c r="S14" s="10"/>
      <c r="U14" t="s">
        <v>35</v>
      </c>
      <c r="V14">
        <v>1.6991270265334986</v>
      </c>
      <c r="Y14" t="s">
        <v>34</v>
      </c>
      <c r="Z14">
        <v>1.286971780826304E-17</v>
      </c>
    </row>
    <row r="15" spans="1:27" x14ac:dyDescent="0.2">
      <c r="A15" s="6" t="s">
        <v>6</v>
      </c>
      <c r="B15" s="8">
        <v>41804</v>
      </c>
      <c r="C15" s="5">
        <v>8724061</v>
      </c>
      <c r="D15" s="5">
        <v>7782877</v>
      </c>
      <c r="E15" s="5">
        <v>459952</v>
      </c>
      <c r="F15" s="5">
        <v>36773</v>
      </c>
      <c r="G15" s="5">
        <v>3.4820000000000002</v>
      </c>
      <c r="H15" s="23">
        <f t="shared" si="0"/>
        <v>0.42151241262526706</v>
      </c>
      <c r="I15" s="26">
        <f t="shared" si="1"/>
        <v>4.2151241262526704E-3</v>
      </c>
      <c r="M15" s="5">
        <v>3.4820000000000002</v>
      </c>
      <c r="N15" s="5">
        <v>3.5249999999999999</v>
      </c>
      <c r="O15" s="17">
        <f t="shared" si="2"/>
        <v>4.2999999999999705E-2</v>
      </c>
      <c r="P15" s="10"/>
      <c r="Q15" s="10"/>
      <c r="R15" s="10"/>
      <c r="S15" s="10"/>
      <c r="U15" t="s">
        <v>36</v>
      </c>
      <c r="V15" s="29">
        <v>2.4056483631022703E-3</v>
      </c>
      <c r="Y15" t="s">
        <v>35</v>
      </c>
      <c r="Z15">
        <v>1.6991270265334986</v>
      </c>
    </row>
    <row r="16" spans="1:27" ht="16" thickBot="1" x14ac:dyDescent="0.25">
      <c r="A16" s="6" t="s">
        <v>6</v>
      </c>
      <c r="B16" s="8">
        <v>41805</v>
      </c>
      <c r="C16" s="5">
        <v>9027910</v>
      </c>
      <c r="D16" s="5">
        <v>8075018</v>
      </c>
      <c r="E16" s="5">
        <v>465869</v>
      </c>
      <c r="F16" s="5">
        <v>37701</v>
      </c>
      <c r="G16" s="5">
        <v>3.4670000000000001</v>
      </c>
      <c r="H16" s="23">
        <f t="shared" si="0"/>
        <v>0.41760496061657681</v>
      </c>
      <c r="I16" s="26">
        <f t="shared" si="1"/>
        <v>4.176049606165768E-3</v>
      </c>
      <c r="M16" s="5">
        <v>3.4670000000000001</v>
      </c>
      <c r="N16" s="5">
        <v>3.3410000000000002</v>
      </c>
      <c r="O16" s="17">
        <f t="shared" si="2"/>
        <v>-0.12599999999999989</v>
      </c>
      <c r="P16" s="10"/>
      <c r="Q16" s="10"/>
      <c r="R16" s="10"/>
      <c r="S16" s="10"/>
      <c r="U16" s="24" t="s">
        <v>37</v>
      </c>
      <c r="V16" s="28">
        <v>2.0452296421327048</v>
      </c>
      <c r="W16" s="24"/>
      <c r="Y16" t="s">
        <v>36</v>
      </c>
      <c r="Z16">
        <v>2.5739435616526081E-17</v>
      </c>
    </row>
    <row r="17" spans="1:27" ht="16" thickBot="1" x14ac:dyDescent="0.25">
      <c r="A17" s="6" t="s">
        <v>6</v>
      </c>
      <c r="B17" s="8">
        <v>41806</v>
      </c>
      <c r="C17" s="5">
        <v>7957999</v>
      </c>
      <c r="D17" s="5">
        <v>7149399</v>
      </c>
      <c r="E17" s="5">
        <v>395612</v>
      </c>
      <c r="F17" s="5">
        <v>31098</v>
      </c>
      <c r="G17" s="5">
        <v>3.2450000000000001</v>
      </c>
      <c r="H17" s="23">
        <f t="shared" si="0"/>
        <v>0.39077662613428327</v>
      </c>
      <c r="I17" s="26">
        <f t="shared" si="1"/>
        <v>3.9077662613428328E-3</v>
      </c>
      <c r="M17" s="5">
        <v>3.2450000000000001</v>
      </c>
      <c r="N17" s="5">
        <v>3.2970000000000002</v>
      </c>
      <c r="O17" s="17">
        <f t="shared" si="2"/>
        <v>5.2000000000000046E-2</v>
      </c>
      <c r="P17" s="10"/>
      <c r="Q17" s="10"/>
      <c r="R17" s="10"/>
      <c r="S17" s="10"/>
      <c r="Y17" s="24" t="s">
        <v>37</v>
      </c>
      <c r="Z17" s="24">
        <v>2.0452296421327048</v>
      </c>
      <c r="AA17" s="24"/>
    </row>
    <row r="18" spans="1:27" x14ac:dyDescent="0.2">
      <c r="A18" s="6" t="s">
        <v>6</v>
      </c>
      <c r="B18" s="8">
        <v>41807</v>
      </c>
      <c r="C18" s="5">
        <v>8102155</v>
      </c>
      <c r="D18" s="5">
        <v>7283722</v>
      </c>
      <c r="E18" s="5">
        <v>404716</v>
      </c>
      <c r="F18" s="5">
        <v>31359</v>
      </c>
      <c r="G18" s="5">
        <v>3.3149999999999999</v>
      </c>
      <c r="H18" s="23">
        <f t="shared" si="0"/>
        <v>0.38704517501825131</v>
      </c>
      <c r="I18" s="26">
        <f t="shared" si="1"/>
        <v>3.8704517501825133E-3</v>
      </c>
      <c r="J18" t="s">
        <v>16</v>
      </c>
      <c r="K18">
        <f>AVERAGE(H2:H31)</f>
        <v>0.40271513131857956</v>
      </c>
      <c r="M18" s="5">
        <v>3.3149999999999999</v>
      </c>
      <c r="N18" s="5">
        <v>3.3330000000000002</v>
      </c>
      <c r="O18" s="17">
        <f t="shared" si="2"/>
        <v>1.8000000000000238E-2</v>
      </c>
      <c r="P18" s="10"/>
      <c r="Q18" s="10"/>
      <c r="R18" s="10"/>
      <c r="S18" s="10"/>
    </row>
    <row r="19" spans="1:27" x14ac:dyDescent="0.2">
      <c r="A19" s="6" t="s">
        <v>6</v>
      </c>
      <c r="B19" s="8">
        <v>41808</v>
      </c>
      <c r="C19" s="5">
        <v>8043855</v>
      </c>
      <c r="D19" s="5">
        <v>7229427</v>
      </c>
      <c r="E19" s="5">
        <v>407014</v>
      </c>
      <c r="F19" s="5">
        <v>32414</v>
      </c>
      <c r="G19" s="5">
        <v>3.46</v>
      </c>
      <c r="H19" s="23">
        <f t="shared" si="0"/>
        <v>0.4029659908091332</v>
      </c>
      <c r="I19" s="26">
        <f t="shared" si="1"/>
        <v>4.0296599080913318E-3</v>
      </c>
      <c r="J19" t="s">
        <v>17</v>
      </c>
      <c r="K19">
        <f>AVERAGE(H32:H61)</f>
        <v>0.35381057509822073</v>
      </c>
      <c r="M19" s="5">
        <v>3.46</v>
      </c>
      <c r="N19" s="5">
        <v>3.6040000000000001</v>
      </c>
      <c r="O19" s="17">
        <f t="shared" si="2"/>
        <v>0.14400000000000013</v>
      </c>
      <c r="P19" s="10"/>
      <c r="Q19" s="10"/>
      <c r="R19" s="10"/>
      <c r="S19" s="10"/>
      <c r="U19" t="s">
        <v>38</v>
      </c>
    </row>
    <row r="20" spans="1:27" ht="16" thickBot="1" x14ac:dyDescent="0.25">
      <c r="A20" s="6" t="s">
        <v>6</v>
      </c>
      <c r="B20" s="8">
        <v>41809</v>
      </c>
      <c r="C20" s="5">
        <v>8073992</v>
      </c>
      <c r="D20" s="5">
        <v>7226473</v>
      </c>
      <c r="E20" s="5">
        <v>403193</v>
      </c>
      <c r="F20" s="5">
        <v>31665</v>
      </c>
      <c r="G20" s="5">
        <v>3.5830000000000002</v>
      </c>
      <c r="H20" s="23">
        <f t="shared" si="0"/>
        <v>0.3921851792768683</v>
      </c>
      <c r="I20" s="26">
        <f t="shared" si="1"/>
        <v>3.9218517927686828E-3</v>
      </c>
      <c r="M20" s="5">
        <v>3.5830000000000002</v>
      </c>
      <c r="N20" s="5">
        <v>3.847</v>
      </c>
      <c r="O20" s="17">
        <f t="shared" si="2"/>
        <v>0.26399999999999979</v>
      </c>
      <c r="P20" s="10"/>
      <c r="Q20" s="10"/>
      <c r="R20" s="10"/>
      <c r="S20" s="10"/>
    </row>
    <row r="21" spans="1:27" x14ac:dyDescent="0.2">
      <c r="A21" s="6" t="s">
        <v>6</v>
      </c>
      <c r="B21" s="8">
        <v>41810</v>
      </c>
      <c r="C21" s="5">
        <v>8085480</v>
      </c>
      <c r="D21" s="5">
        <v>7224975</v>
      </c>
      <c r="E21" s="5">
        <v>406766</v>
      </c>
      <c r="F21" s="5">
        <v>30473</v>
      </c>
      <c r="G21" s="5">
        <v>3.4790000000000001</v>
      </c>
      <c r="H21" s="23">
        <f t="shared" si="0"/>
        <v>0.37688547866051242</v>
      </c>
      <c r="I21" s="26">
        <f t="shared" si="1"/>
        <v>3.7688547866051242E-3</v>
      </c>
      <c r="M21" s="5">
        <v>3.4790000000000001</v>
      </c>
      <c r="N21" s="5">
        <v>3.887</v>
      </c>
      <c r="O21" s="17">
        <f t="shared" si="2"/>
        <v>0.40799999999999992</v>
      </c>
      <c r="P21" s="10"/>
      <c r="Q21" s="10"/>
      <c r="R21" s="10"/>
      <c r="S21" s="10"/>
      <c r="U21" s="25"/>
      <c r="V21" s="25" t="s">
        <v>25</v>
      </c>
      <c r="W21" s="25" t="s">
        <v>26</v>
      </c>
    </row>
    <row r="22" spans="1:27" x14ac:dyDescent="0.2">
      <c r="A22" s="6" t="s">
        <v>6</v>
      </c>
      <c r="B22" s="8">
        <v>41811</v>
      </c>
      <c r="C22" s="5">
        <v>8760745</v>
      </c>
      <c r="D22" s="5">
        <v>7825166</v>
      </c>
      <c r="E22" s="5">
        <v>454646</v>
      </c>
      <c r="F22" s="5">
        <v>33178</v>
      </c>
      <c r="G22" s="5">
        <v>3.4750000000000001</v>
      </c>
      <c r="H22" s="23">
        <f t="shared" si="0"/>
        <v>0.37871208441747817</v>
      </c>
      <c r="I22" s="26">
        <f t="shared" si="1"/>
        <v>3.7871208441747819E-3</v>
      </c>
      <c r="M22" s="5">
        <v>3.4750000000000001</v>
      </c>
      <c r="N22" s="5">
        <v>3.694</v>
      </c>
      <c r="O22" s="17">
        <f t="shared" si="2"/>
        <v>0.21899999999999986</v>
      </c>
      <c r="P22" s="10"/>
      <c r="Q22" s="10"/>
      <c r="R22" s="10"/>
      <c r="S22" s="10"/>
      <c r="U22" t="s">
        <v>27</v>
      </c>
      <c r="V22">
        <v>3.4590000000000005</v>
      </c>
      <c r="W22">
        <v>3.3470999999999993</v>
      </c>
    </row>
    <row r="23" spans="1:27" x14ac:dyDescent="0.2">
      <c r="A23" s="6" t="s">
        <v>6</v>
      </c>
      <c r="B23" s="8">
        <v>41812</v>
      </c>
      <c r="C23" s="5">
        <v>8884803</v>
      </c>
      <c r="D23" s="5">
        <v>7937481</v>
      </c>
      <c r="E23" s="5">
        <v>453647</v>
      </c>
      <c r="F23" s="5">
        <v>33543</v>
      </c>
      <c r="G23" s="5">
        <v>3.4590000000000001</v>
      </c>
      <c r="H23" s="23">
        <f t="shared" si="0"/>
        <v>0.37753228743507311</v>
      </c>
      <c r="I23" s="26">
        <f t="shared" si="1"/>
        <v>3.7753228743507314E-3</v>
      </c>
      <c r="M23" s="5">
        <v>3.4590000000000001</v>
      </c>
      <c r="N23" s="5">
        <v>3.6360000000000001</v>
      </c>
      <c r="O23" s="17">
        <f t="shared" si="2"/>
        <v>0.17700000000000005</v>
      </c>
      <c r="P23" s="10"/>
      <c r="Q23" s="10"/>
      <c r="R23" s="10"/>
      <c r="S23" s="10"/>
      <c r="U23" t="s">
        <v>28</v>
      </c>
      <c r="V23">
        <v>0.11862737931034481</v>
      </c>
      <c r="W23">
        <v>4.6903403448275871E-2</v>
      </c>
    </row>
    <row r="24" spans="1:27" x14ac:dyDescent="0.2">
      <c r="A24" s="6" t="s">
        <v>6</v>
      </c>
      <c r="B24" s="8">
        <v>41813</v>
      </c>
      <c r="C24" s="5">
        <v>8040402</v>
      </c>
      <c r="D24" s="5">
        <v>7182500</v>
      </c>
      <c r="E24" s="5">
        <v>401226</v>
      </c>
      <c r="F24" s="5">
        <v>28864</v>
      </c>
      <c r="G24" s="5">
        <v>3.3370000000000002</v>
      </c>
      <c r="H24" s="23">
        <f t="shared" si="0"/>
        <v>0.35898702577308944</v>
      </c>
      <c r="I24" s="26">
        <f t="shared" si="1"/>
        <v>3.5898702577308946E-3</v>
      </c>
      <c r="M24" s="5">
        <v>3.3370000000000002</v>
      </c>
      <c r="N24" s="5">
        <v>3.6019999999999999</v>
      </c>
      <c r="O24" s="17">
        <f t="shared" si="2"/>
        <v>0.26499999999999968</v>
      </c>
      <c r="P24" s="10"/>
      <c r="Q24" s="10"/>
      <c r="R24" s="10"/>
      <c r="S24" s="10"/>
      <c r="U24" t="s">
        <v>29</v>
      </c>
      <c r="V24">
        <v>30</v>
      </c>
      <c r="W24">
        <v>30</v>
      </c>
    </row>
    <row r="25" spans="1:27" x14ac:dyDescent="0.2">
      <c r="A25" s="6" t="s">
        <v>6</v>
      </c>
      <c r="B25" s="8">
        <v>41814</v>
      </c>
      <c r="C25" s="5">
        <v>7882136</v>
      </c>
      <c r="D25" s="5">
        <v>7013876</v>
      </c>
      <c r="E25" s="5">
        <v>389975</v>
      </c>
      <c r="F25" s="5">
        <v>30302</v>
      </c>
      <c r="G25" s="5">
        <v>3.3260000000000001</v>
      </c>
      <c r="H25" s="23">
        <f t="shared" si="0"/>
        <v>0.38443893888661651</v>
      </c>
      <c r="I25" s="26">
        <f t="shared" si="1"/>
        <v>3.8443893888661651E-3</v>
      </c>
      <c r="M25" s="5">
        <v>3.3260000000000001</v>
      </c>
      <c r="N25" s="5">
        <v>3.4180000000000001</v>
      </c>
      <c r="O25" s="17">
        <f t="shared" si="2"/>
        <v>9.2000000000000082E-2</v>
      </c>
      <c r="P25" s="10"/>
      <c r="Q25" s="10"/>
      <c r="R25" s="10"/>
      <c r="S25" s="10"/>
      <c r="U25" t="s">
        <v>39</v>
      </c>
      <c r="V25">
        <v>8.2765391379310341E-2</v>
      </c>
    </row>
    <row r="26" spans="1:27" x14ac:dyDescent="0.2">
      <c r="A26" s="6" t="s">
        <v>6</v>
      </c>
      <c r="B26" s="8">
        <v>41815</v>
      </c>
      <c r="C26" s="5">
        <v>7782617</v>
      </c>
      <c r="D26" s="5">
        <v>6932529</v>
      </c>
      <c r="E26" s="5">
        <v>385477</v>
      </c>
      <c r="F26" s="5">
        <v>30369</v>
      </c>
      <c r="G26" s="5">
        <v>3.367</v>
      </c>
      <c r="H26" s="23">
        <f t="shared" si="0"/>
        <v>0.39021578474181629</v>
      </c>
      <c r="I26" s="26">
        <f t="shared" si="1"/>
        <v>3.9021578474181628E-3</v>
      </c>
      <c r="M26" s="5">
        <v>3.367</v>
      </c>
      <c r="N26" s="5">
        <v>3.4079999999999999</v>
      </c>
      <c r="O26" s="17">
        <f t="shared" si="2"/>
        <v>4.0999999999999925E-2</v>
      </c>
      <c r="P26" s="10"/>
      <c r="Q26" s="10"/>
      <c r="R26" s="10"/>
      <c r="S26" s="10"/>
      <c r="U26" t="s">
        <v>31</v>
      </c>
      <c r="V26">
        <v>0</v>
      </c>
    </row>
    <row r="27" spans="1:27" x14ac:dyDescent="0.2">
      <c r="A27" s="6" t="s">
        <v>6</v>
      </c>
      <c r="B27" s="8">
        <v>41816</v>
      </c>
      <c r="C27" s="5">
        <v>7734447</v>
      </c>
      <c r="D27" s="5">
        <v>6887125</v>
      </c>
      <c r="E27" s="5">
        <v>388935</v>
      </c>
      <c r="F27" s="5">
        <v>30920</v>
      </c>
      <c r="G27" s="5">
        <v>3.53</v>
      </c>
      <c r="H27" s="23">
        <f t="shared" si="0"/>
        <v>0.3997700158783169</v>
      </c>
      <c r="I27" s="26">
        <f t="shared" si="1"/>
        <v>3.9977001587831688E-3</v>
      </c>
      <c r="M27" s="5">
        <v>3.53</v>
      </c>
      <c r="N27" s="5">
        <v>3.722</v>
      </c>
      <c r="O27" s="17">
        <f t="shared" si="2"/>
        <v>0.19200000000000017</v>
      </c>
      <c r="P27" s="10"/>
      <c r="Q27" s="10"/>
      <c r="R27" s="10"/>
      <c r="S27" s="10"/>
      <c r="U27" t="s">
        <v>32</v>
      </c>
      <c r="V27">
        <v>58</v>
      </c>
    </row>
    <row r="28" spans="1:27" x14ac:dyDescent="0.2">
      <c r="A28" s="6" t="s">
        <v>6</v>
      </c>
      <c r="B28" s="8">
        <v>41817</v>
      </c>
      <c r="C28" s="5">
        <v>7891063</v>
      </c>
      <c r="D28" s="5">
        <v>7025318</v>
      </c>
      <c r="E28" s="5">
        <v>409449</v>
      </c>
      <c r="F28" s="5">
        <v>31689</v>
      </c>
      <c r="G28" s="5">
        <v>3.6720000000000002</v>
      </c>
      <c r="H28" s="23">
        <f t="shared" si="0"/>
        <v>0.40158087699971479</v>
      </c>
      <c r="I28" s="26">
        <f t="shared" si="1"/>
        <v>4.0158087699971477E-3</v>
      </c>
      <c r="M28" s="5">
        <v>3.6720000000000002</v>
      </c>
      <c r="N28" s="5">
        <v>3.9390000000000001</v>
      </c>
      <c r="O28" s="17">
        <f t="shared" si="2"/>
        <v>0.2669999999999999</v>
      </c>
      <c r="P28" s="10"/>
      <c r="Q28" s="10"/>
      <c r="R28" s="10"/>
      <c r="S28" s="10"/>
      <c r="U28" t="s">
        <v>33</v>
      </c>
      <c r="V28">
        <v>1.5064382333172384</v>
      </c>
    </row>
    <row r="29" spans="1:27" x14ac:dyDescent="0.2">
      <c r="A29" s="6" t="s">
        <v>6</v>
      </c>
      <c r="B29" s="8">
        <v>41818</v>
      </c>
      <c r="C29" s="5">
        <v>8460726</v>
      </c>
      <c r="D29" s="5">
        <v>7487623</v>
      </c>
      <c r="E29" s="5">
        <v>457487</v>
      </c>
      <c r="F29" s="5">
        <v>34664</v>
      </c>
      <c r="G29" s="5">
        <v>3.83</v>
      </c>
      <c r="H29" s="23">
        <f t="shared" si="0"/>
        <v>0.40970479365482354</v>
      </c>
      <c r="I29" s="26">
        <f t="shared" si="1"/>
        <v>4.0970479365482352E-3</v>
      </c>
      <c r="M29" s="5">
        <v>3.83</v>
      </c>
      <c r="N29" s="5">
        <v>4.0730000000000004</v>
      </c>
      <c r="O29" s="17">
        <f t="shared" si="2"/>
        <v>0.24300000000000033</v>
      </c>
      <c r="P29" s="10"/>
      <c r="Q29" s="10"/>
      <c r="R29" s="10"/>
      <c r="S29" s="10"/>
      <c r="U29" t="s">
        <v>34</v>
      </c>
      <c r="V29">
        <v>6.8691054870993973E-2</v>
      </c>
    </row>
    <row r="30" spans="1:27" x14ac:dyDescent="0.2">
      <c r="A30" s="6" t="s">
        <v>6</v>
      </c>
      <c r="B30" s="8">
        <v>41819</v>
      </c>
      <c r="C30" s="5">
        <v>8849803</v>
      </c>
      <c r="D30" s="5">
        <v>7785905</v>
      </c>
      <c r="E30" s="5">
        <v>478901</v>
      </c>
      <c r="F30" s="5">
        <v>36467</v>
      </c>
      <c r="G30" s="5">
        <v>3.7770000000000001</v>
      </c>
      <c r="H30" s="23">
        <f t="shared" si="0"/>
        <v>0.41206566971038794</v>
      </c>
      <c r="I30" s="26">
        <f t="shared" si="1"/>
        <v>4.1206566971038793E-3</v>
      </c>
      <c r="M30" s="5">
        <v>3.7770000000000001</v>
      </c>
      <c r="N30" s="5">
        <v>4.0510000000000002</v>
      </c>
      <c r="O30" s="17">
        <f t="shared" si="2"/>
        <v>0.27400000000000002</v>
      </c>
      <c r="P30" s="10"/>
      <c r="Q30" s="10"/>
      <c r="R30" s="10"/>
      <c r="S30" s="10"/>
      <c r="U30" t="s">
        <v>35</v>
      </c>
      <c r="V30">
        <v>1.671552762454859</v>
      </c>
    </row>
    <row r="31" spans="1:27" x14ac:dyDescent="0.2">
      <c r="A31" s="6" t="s">
        <v>6</v>
      </c>
      <c r="B31" s="8">
        <v>41820</v>
      </c>
      <c r="C31" s="5">
        <v>8189490</v>
      </c>
      <c r="D31" s="5">
        <v>7233880</v>
      </c>
      <c r="E31" s="5">
        <v>411884</v>
      </c>
      <c r="F31" s="5">
        <v>32160</v>
      </c>
      <c r="G31" s="5">
        <v>3.484</v>
      </c>
      <c r="H31" s="23">
        <f t="shared" si="0"/>
        <v>0.39269844642340362</v>
      </c>
      <c r="I31" s="26">
        <f t="shared" si="1"/>
        <v>3.9269844642340363E-3</v>
      </c>
      <c r="M31" s="5">
        <v>3.484</v>
      </c>
      <c r="N31" s="5">
        <v>3.6869999999999998</v>
      </c>
      <c r="O31" s="17">
        <f t="shared" si="2"/>
        <v>0.20299999999999985</v>
      </c>
      <c r="P31" s="10"/>
      <c r="Q31" s="10"/>
      <c r="R31" s="10"/>
      <c r="S31" s="10"/>
      <c r="U31" t="s">
        <v>36</v>
      </c>
      <c r="V31">
        <v>0.13738210974198795</v>
      </c>
    </row>
    <row r="32" spans="1:27" ht="16" thickBot="1" x14ac:dyDescent="0.25">
      <c r="A32" s="6" t="s">
        <v>7</v>
      </c>
      <c r="B32" s="11">
        <v>41791</v>
      </c>
      <c r="C32" s="5">
        <v>569044</v>
      </c>
      <c r="D32" s="5">
        <v>499235</v>
      </c>
      <c r="E32" s="5">
        <v>28035</v>
      </c>
      <c r="F32" s="5">
        <v>2111</v>
      </c>
      <c r="G32" s="5">
        <v>2.9529999999999998</v>
      </c>
      <c r="H32" s="23">
        <f t="shared" si="0"/>
        <v>0.37097307062371276</v>
      </c>
      <c r="I32" s="26">
        <f t="shared" si="1"/>
        <v>3.7097307062371274E-3</v>
      </c>
      <c r="P32" s="10"/>
      <c r="Q32" s="10"/>
      <c r="R32" s="10"/>
      <c r="S32" s="10"/>
      <c r="U32" s="24" t="s">
        <v>37</v>
      </c>
      <c r="V32" s="24">
        <v>2.0017174841452352</v>
      </c>
      <c r="W32" s="24"/>
    </row>
    <row r="33" spans="1:19" x14ac:dyDescent="0.2">
      <c r="A33" s="6" t="s">
        <v>7</v>
      </c>
      <c r="B33" s="11">
        <v>41792</v>
      </c>
      <c r="C33" s="5">
        <v>505963</v>
      </c>
      <c r="D33" s="5">
        <v>447695</v>
      </c>
      <c r="E33" s="5">
        <v>24621</v>
      </c>
      <c r="F33" s="5">
        <v>1713</v>
      </c>
      <c r="G33" s="5">
        <v>2.5870000000000002</v>
      </c>
      <c r="H33" s="23">
        <f t="shared" si="0"/>
        <v>0.33856230593936709</v>
      </c>
      <c r="I33" s="26">
        <f t="shared" si="1"/>
        <v>3.3856230593936709E-3</v>
      </c>
      <c r="P33" s="10"/>
      <c r="Q33" s="10"/>
      <c r="R33" s="10"/>
      <c r="S33" s="10"/>
    </row>
    <row r="34" spans="1:19" x14ac:dyDescent="0.2">
      <c r="A34" s="6" t="s">
        <v>7</v>
      </c>
      <c r="B34" s="11">
        <v>41793</v>
      </c>
      <c r="C34" s="5">
        <v>492804</v>
      </c>
      <c r="D34" s="5">
        <v>437495</v>
      </c>
      <c r="E34" s="5">
        <v>24070</v>
      </c>
      <c r="F34" s="5">
        <v>1705</v>
      </c>
      <c r="G34" s="5">
        <v>2.7549999999999999</v>
      </c>
      <c r="H34" s="23">
        <f t="shared" si="0"/>
        <v>0.34597933458332319</v>
      </c>
      <c r="I34" s="26">
        <f t="shared" si="1"/>
        <v>3.4597933458332319E-3</v>
      </c>
      <c r="P34" s="10"/>
      <c r="Q34" s="10"/>
      <c r="R34" s="10"/>
      <c r="S34" s="10"/>
    </row>
    <row r="35" spans="1:19" x14ac:dyDescent="0.2">
      <c r="A35" s="6" t="s">
        <v>7</v>
      </c>
      <c r="B35" s="11">
        <v>41794</v>
      </c>
      <c r="C35" s="5">
        <v>498772</v>
      </c>
      <c r="D35" s="5">
        <v>442791</v>
      </c>
      <c r="E35" s="5">
        <v>25023</v>
      </c>
      <c r="F35" s="5">
        <v>1801</v>
      </c>
      <c r="G35" s="5">
        <v>3.004</v>
      </c>
      <c r="H35" s="23">
        <f t="shared" si="0"/>
        <v>0.36108682925264451</v>
      </c>
      <c r="I35" s="26">
        <f t="shared" si="1"/>
        <v>3.6108682925264451E-3</v>
      </c>
      <c r="P35" s="10"/>
      <c r="Q35" s="10"/>
      <c r="R35" s="10"/>
      <c r="S35" s="10"/>
    </row>
    <row r="36" spans="1:19" x14ac:dyDescent="0.2">
      <c r="A36" s="6" t="s">
        <v>7</v>
      </c>
      <c r="B36" s="11">
        <v>41795</v>
      </c>
      <c r="C36" s="5">
        <v>491463</v>
      </c>
      <c r="D36" s="5">
        <v>436858</v>
      </c>
      <c r="E36" s="5">
        <v>24337</v>
      </c>
      <c r="F36" s="5">
        <v>1875</v>
      </c>
      <c r="G36" s="5">
        <v>3.2429999999999999</v>
      </c>
      <c r="H36" s="23">
        <f t="shared" si="0"/>
        <v>0.38151396951550781</v>
      </c>
      <c r="I36" s="26">
        <f t="shared" si="1"/>
        <v>3.815139695155078E-3</v>
      </c>
      <c r="P36" s="10"/>
      <c r="Q36" s="10"/>
      <c r="R36" s="10"/>
      <c r="S36" s="10"/>
    </row>
    <row r="37" spans="1:19" x14ac:dyDescent="0.2">
      <c r="A37" s="6" t="s">
        <v>7</v>
      </c>
      <c r="B37" s="11">
        <v>41796</v>
      </c>
      <c r="C37" s="5">
        <v>509657</v>
      </c>
      <c r="D37" s="5">
        <v>454702</v>
      </c>
      <c r="E37" s="5">
        <v>25223</v>
      </c>
      <c r="F37" s="5">
        <v>1932</v>
      </c>
      <c r="G37" s="5">
        <v>3.43</v>
      </c>
      <c r="H37" s="23">
        <f t="shared" si="0"/>
        <v>0.37907847827068009</v>
      </c>
      <c r="I37" s="26">
        <f t="shared" si="1"/>
        <v>3.790784782706801E-3</v>
      </c>
      <c r="P37" s="10"/>
      <c r="Q37" s="10"/>
      <c r="R37" s="10"/>
      <c r="S37" s="10"/>
    </row>
    <row r="38" spans="1:19" x14ac:dyDescent="0.2">
      <c r="A38" s="6" t="s">
        <v>7</v>
      </c>
      <c r="B38" s="11">
        <v>41797</v>
      </c>
      <c r="C38" s="5">
        <v>564247</v>
      </c>
      <c r="D38" s="5">
        <v>502016</v>
      </c>
      <c r="E38" s="5">
        <v>28127</v>
      </c>
      <c r="F38" s="5">
        <v>2221</v>
      </c>
      <c r="G38" s="5">
        <v>3.4380000000000002</v>
      </c>
      <c r="H38" s="23">
        <f t="shared" si="0"/>
        <v>0.39362194216362695</v>
      </c>
      <c r="I38" s="26">
        <f t="shared" si="1"/>
        <v>3.9362194216362697E-3</v>
      </c>
      <c r="P38" s="10"/>
      <c r="Q38" s="10"/>
      <c r="R38" s="10"/>
      <c r="S38" s="10"/>
    </row>
    <row r="39" spans="1:19" x14ac:dyDescent="0.2">
      <c r="A39" s="6" t="s">
        <v>7</v>
      </c>
      <c r="B39" s="11">
        <v>41798</v>
      </c>
      <c r="C39" s="5">
        <v>575302</v>
      </c>
      <c r="D39" s="5">
        <v>512228</v>
      </c>
      <c r="E39" s="5">
        <v>28200</v>
      </c>
      <c r="F39" s="5">
        <v>2203</v>
      </c>
      <c r="G39" s="5">
        <v>3.4550000000000001</v>
      </c>
      <c r="H39" s="23">
        <f t="shared" si="0"/>
        <v>0.38292931364744082</v>
      </c>
      <c r="I39" s="26">
        <f t="shared" si="1"/>
        <v>3.8292931364744083E-3</v>
      </c>
      <c r="P39" s="10"/>
      <c r="Q39" s="10"/>
      <c r="R39" s="10"/>
      <c r="S39" s="10"/>
    </row>
    <row r="40" spans="1:19" x14ac:dyDescent="0.2">
      <c r="A40" s="6" t="s">
        <v>7</v>
      </c>
      <c r="B40" s="11">
        <v>41799</v>
      </c>
      <c r="C40" s="5">
        <v>523689</v>
      </c>
      <c r="D40" s="5">
        <v>469082</v>
      </c>
      <c r="E40" s="5">
        <v>25075</v>
      </c>
      <c r="F40" s="5">
        <v>1950</v>
      </c>
      <c r="G40" s="5">
        <v>3.2719999999999998</v>
      </c>
      <c r="H40" s="23">
        <f t="shared" si="0"/>
        <v>0.37235840355630917</v>
      </c>
      <c r="I40" s="26">
        <f t="shared" si="1"/>
        <v>3.7235840355630918E-3</v>
      </c>
      <c r="P40" s="10"/>
      <c r="Q40" s="10"/>
      <c r="R40" s="10"/>
      <c r="S40" s="10"/>
    </row>
    <row r="41" spans="1:19" x14ac:dyDescent="0.2">
      <c r="A41" s="6" t="s">
        <v>7</v>
      </c>
      <c r="B41" s="11">
        <v>41800</v>
      </c>
      <c r="C41" s="5">
        <v>504636</v>
      </c>
      <c r="D41" s="5">
        <v>452753</v>
      </c>
      <c r="E41" s="5">
        <v>24414</v>
      </c>
      <c r="F41" s="5">
        <v>1914</v>
      </c>
      <c r="G41" s="5">
        <v>3.3940000000000001</v>
      </c>
      <c r="H41" s="23">
        <f t="shared" si="0"/>
        <v>0.3792832853779754</v>
      </c>
      <c r="I41" s="26">
        <f t="shared" si="1"/>
        <v>3.7928328537797542E-3</v>
      </c>
      <c r="P41" s="10"/>
      <c r="Q41" s="10"/>
      <c r="R41" s="10"/>
      <c r="S41" s="10"/>
    </row>
    <row r="42" spans="1:19" x14ac:dyDescent="0.2">
      <c r="A42" s="6" t="s">
        <v>7</v>
      </c>
      <c r="B42" s="11">
        <v>41801</v>
      </c>
      <c r="C42" s="5">
        <v>506060</v>
      </c>
      <c r="D42" s="5">
        <v>454773</v>
      </c>
      <c r="E42" s="5">
        <v>24637</v>
      </c>
      <c r="F42" s="5">
        <v>1839</v>
      </c>
      <c r="G42" s="5">
        <v>3.3660000000000001</v>
      </c>
      <c r="H42" s="23">
        <f t="shared" si="0"/>
        <v>0.36339564478520336</v>
      </c>
      <c r="I42" s="26">
        <f t="shared" si="1"/>
        <v>3.6339564478520335E-3</v>
      </c>
      <c r="P42" s="10"/>
      <c r="Q42" s="10"/>
      <c r="R42" s="10"/>
      <c r="S42" s="10"/>
    </row>
    <row r="43" spans="1:19" x14ac:dyDescent="0.2">
      <c r="A43" s="6" t="s">
        <v>7</v>
      </c>
      <c r="B43" s="11">
        <v>41802</v>
      </c>
      <c r="C43" s="5">
        <v>505083</v>
      </c>
      <c r="D43" s="5">
        <v>452687</v>
      </c>
      <c r="E43" s="5">
        <v>24879</v>
      </c>
      <c r="F43" s="5">
        <v>1812</v>
      </c>
      <c r="G43" s="5">
        <v>3.3210000000000002</v>
      </c>
      <c r="H43" s="23">
        <f t="shared" si="0"/>
        <v>0.35875291783726632</v>
      </c>
      <c r="I43" s="26">
        <f t="shared" si="1"/>
        <v>3.5875291783726633E-3</v>
      </c>
      <c r="P43" s="10"/>
      <c r="Q43" s="10"/>
      <c r="R43" s="10"/>
      <c r="S43" s="10"/>
    </row>
    <row r="44" spans="1:19" x14ac:dyDescent="0.2">
      <c r="A44" s="6" t="s">
        <v>7</v>
      </c>
      <c r="B44" s="11">
        <v>41803</v>
      </c>
      <c r="C44" s="5">
        <v>513106</v>
      </c>
      <c r="D44" s="5">
        <v>458354</v>
      </c>
      <c r="E44" s="5">
        <v>26018</v>
      </c>
      <c r="F44" s="5">
        <v>1893</v>
      </c>
      <c r="G44" s="5">
        <v>3.488</v>
      </c>
      <c r="H44" s="23">
        <f t="shared" si="0"/>
        <v>0.36892961688228165</v>
      </c>
      <c r="I44" s="26">
        <f t="shared" si="1"/>
        <v>3.6892961688228163E-3</v>
      </c>
      <c r="P44" s="10"/>
      <c r="Q44" s="10"/>
      <c r="R44" s="10"/>
      <c r="S44" s="10"/>
    </row>
    <row r="45" spans="1:19" x14ac:dyDescent="0.2">
      <c r="A45" s="6" t="s">
        <v>7</v>
      </c>
      <c r="B45" s="11">
        <v>41804</v>
      </c>
      <c r="C45" s="5">
        <v>562772</v>
      </c>
      <c r="D45" s="5">
        <v>499196</v>
      </c>
      <c r="E45" s="5">
        <v>29088</v>
      </c>
      <c r="F45" s="5">
        <v>2076</v>
      </c>
      <c r="G45" s="5">
        <v>3.5249999999999999</v>
      </c>
      <c r="H45" s="23">
        <f t="shared" si="0"/>
        <v>0.3688882886852935</v>
      </c>
      <c r="I45" s="26">
        <f t="shared" si="1"/>
        <v>3.6888828868529349E-3</v>
      </c>
      <c r="P45" s="10"/>
      <c r="Q45" s="10"/>
      <c r="R45" s="10"/>
      <c r="S45" s="10"/>
    </row>
    <row r="46" spans="1:19" x14ac:dyDescent="0.2">
      <c r="A46" s="6" t="s">
        <v>7</v>
      </c>
      <c r="B46" s="11">
        <v>41805</v>
      </c>
      <c r="C46" s="5">
        <v>586702</v>
      </c>
      <c r="D46" s="5">
        <v>522522</v>
      </c>
      <c r="E46" s="5">
        <v>29163</v>
      </c>
      <c r="F46" s="5">
        <v>2097</v>
      </c>
      <c r="G46" s="5">
        <v>3.3410000000000002</v>
      </c>
      <c r="H46" s="23">
        <f t="shared" si="0"/>
        <v>0.35742165528667025</v>
      </c>
      <c r="I46" s="26">
        <f t="shared" si="1"/>
        <v>3.5742165528667024E-3</v>
      </c>
      <c r="P46" s="10"/>
      <c r="Q46" s="10"/>
      <c r="R46" s="10"/>
      <c r="S46" s="10"/>
    </row>
    <row r="47" spans="1:19" x14ac:dyDescent="0.2">
      <c r="A47" s="6" t="s">
        <v>7</v>
      </c>
      <c r="B47" s="11">
        <v>41806</v>
      </c>
      <c r="C47" s="5">
        <v>516148</v>
      </c>
      <c r="D47" s="5">
        <v>462646</v>
      </c>
      <c r="E47" s="5">
        <v>24635</v>
      </c>
      <c r="F47" s="5">
        <v>1805</v>
      </c>
      <c r="G47" s="5">
        <v>3.2970000000000002</v>
      </c>
      <c r="H47" s="23">
        <f t="shared" si="0"/>
        <v>0.34970589830823717</v>
      </c>
      <c r="I47" s="26">
        <f t="shared" si="1"/>
        <v>3.4970589830823715E-3</v>
      </c>
      <c r="P47" s="10"/>
      <c r="Q47" s="10"/>
      <c r="R47" s="10"/>
      <c r="S47" s="10"/>
    </row>
    <row r="48" spans="1:19" x14ac:dyDescent="0.2">
      <c r="A48" s="6" t="s">
        <v>7</v>
      </c>
      <c r="B48" s="11">
        <v>41807</v>
      </c>
      <c r="C48" s="5">
        <v>526671</v>
      </c>
      <c r="D48" s="5">
        <v>471763</v>
      </c>
      <c r="E48" s="5">
        <v>25325</v>
      </c>
      <c r="F48" s="5">
        <v>1786</v>
      </c>
      <c r="G48" s="5">
        <v>3.3330000000000002</v>
      </c>
      <c r="H48" s="23">
        <f t="shared" si="0"/>
        <v>0.33911113389573377</v>
      </c>
      <c r="I48" s="26">
        <f t="shared" si="1"/>
        <v>3.3911113389573375E-3</v>
      </c>
      <c r="P48" s="10"/>
      <c r="Q48" s="10"/>
      <c r="R48" s="10"/>
      <c r="S48" s="10"/>
    </row>
    <row r="49" spans="1:19" x14ac:dyDescent="0.2">
      <c r="A49" s="6" t="s">
        <v>7</v>
      </c>
      <c r="B49" s="11">
        <v>41808</v>
      </c>
      <c r="C49" s="5">
        <v>526713</v>
      </c>
      <c r="D49" s="5">
        <v>471137</v>
      </c>
      <c r="E49" s="5">
        <v>25761</v>
      </c>
      <c r="F49" s="5">
        <v>1912</v>
      </c>
      <c r="G49" s="5">
        <v>3.6040000000000001</v>
      </c>
      <c r="H49" s="23">
        <f t="shared" si="0"/>
        <v>0.36300603934210851</v>
      </c>
      <c r="I49" s="26">
        <f t="shared" si="1"/>
        <v>3.6300603934210853E-3</v>
      </c>
      <c r="P49" s="10"/>
      <c r="Q49" s="10"/>
      <c r="R49" s="10"/>
      <c r="S49" s="10"/>
    </row>
    <row r="50" spans="1:19" x14ac:dyDescent="0.2">
      <c r="A50" s="6" t="s">
        <v>7</v>
      </c>
      <c r="B50" s="11">
        <v>41809</v>
      </c>
      <c r="C50" s="5">
        <v>531452</v>
      </c>
      <c r="D50" s="5">
        <v>472466</v>
      </c>
      <c r="E50" s="5">
        <v>25361</v>
      </c>
      <c r="F50" s="5">
        <v>1740</v>
      </c>
      <c r="G50" s="5">
        <v>3.847</v>
      </c>
      <c r="H50" s="23">
        <f t="shared" si="0"/>
        <v>0.32740492085832779</v>
      </c>
      <c r="I50" s="26">
        <f t="shared" si="1"/>
        <v>3.2740492085832776E-3</v>
      </c>
      <c r="P50" s="10"/>
      <c r="Q50" s="10"/>
      <c r="R50" s="10"/>
      <c r="S50" s="10"/>
    </row>
    <row r="51" spans="1:19" x14ac:dyDescent="0.2">
      <c r="A51" s="6" t="s">
        <v>7</v>
      </c>
      <c r="B51" s="11">
        <v>41810</v>
      </c>
      <c r="C51" s="5">
        <v>420187</v>
      </c>
      <c r="D51" s="5">
        <v>373085</v>
      </c>
      <c r="E51" s="5">
        <v>20629</v>
      </c>
      <c r="F51" s="5">
        <v>1360</v>
      </c>
      <c r="G51" s="5">
        <v>3.887</v>
      </c>
      <c r="H51" s="23">
        <f t="shared" si="0"/>
        <v>0.32366541563637141</v>
      </c>
      <c r="I51" s="26">
        <f t="shared" si="1"/>
        <v>3.2366541563637143E-3</v>
      </c>
      <c r="P51" s="10"/>
      <c r="Q51" s="10"/>
      <c r="R51" s="10"/>
      <c r="S51" s="10"/>
    </row>
    <row r="52" spans="1:19" x14ac:dyDescent="0.2">
      <c r="A52" s="6" t="s">
        <v>7</v>
      </c>
      <c r="B52" s="11">
        <v>41811</v>
      </c>
      <c r="C52" s="5">
        <v>548116</v>
      </c>
      <c r="D52" s="5">
        <v>485150</v>
      </c>
      <c r="E52" s="5">
        <v>27480</v>
      </c>
      <c r="F52" s="5">
        <v>1668</v>
      </c>
      <c r="G52" s="5">
        <v>3.694</v>
      </c>
      <c r="H52" s="23">
        <f t="shared" si="0"/>
        <v>0.30431514496931311</v>
      </c>
      <c r="I52" s="26">
        <f t="shared" si="1"/>
        <v>3.0431514496931308E-3</v>
      </c>
      <c r="P52" s="10"/>
      <c r="Q52" s="10"/>
      <c r="R52" s="10"/>
      <c r="S52" s="10"/>
    </row>
    <row r="53" spans="1:19" x14ac:dyDescent="0.2">
      <c r="A53" s="6" t="s">
        <v>7</v>
      </c>
      <c r="B53" s="11">
        <v>41812</v>
      </c>
      <c r="C53" s="5">
        <v>581785</v>
      </c>
      <c r="D53" s="5">
        <v>515575</v>
      </c>
      <c r="E53" s="5">
        <v>28701</v>
      </c>
      <c r="F53" s="5">
        <v>1816</v>
      </c>
      <c r="G53" s="5">
        <v>3.6360000000000001</v>
      </c>
      <c r="H53" s="23">
        <f t="shared" si="0"/>
        <v>0.31214280189417054</v>
      </c>
      <c r="I53" s="26">
        <f t="shared" si="1"/>
        <v>3.1214280189417053E-3</v>
      </c>
      <c r="P53" s="10"/>
      <c r="Q53" s="10"/>
      <c r="R53" s="10"/>
      <c r="S53" s="10"/>
    </row>
    <row r="54" spans="1:19" x14ac:dyDescent="0.2">
      <c r="A54" s="6" t="s">
        <v>7</v>
      </c>
      <c r="B54" s="11">
        <v>41813</v>
      </c>
      <c r="C54" s="5">
        <v>525631</v>
      </c>
      <c r="D54" s="5">
        <v>466427</v>
      </c>
      <c r="E54" s="5">
        <v>25462</v>
      </c>
      <c r="F54" s="5">
        <v>1618</v>
      </c>
      <c r="G54" s="5">
        <v>3.6019999999999999</v>
      </c>
      <c r="H54" s="23">
        <f t="shared" si="0"/>
        <v>0.30782050525939303</v>
      </c>
      <c r="I54" s="26">
        <f t="shared" si="1"/>
        <v>3.0782050525939302E-3</v>
      </c>
      <c r="P54" s="10"/>
      <c r="Q54" s="10"/>
      <c r="R54" s="10"/>
      <c r="S54" s="10"/>
    </row>
    <row r="55" spans="1:19" x14ac:dyDescent="0.2">
      <c r="A55" s="6" t="s">
        <v>7</v>
      </c>
      <c r="B55" s="11">
        <v>41814</v>
      </c>
      <c r="C55" s="5">
        <v>517748</v>
      </c>
      <c r="D55" s="5">
        <v>455814</v>
      </c>
      <c r="E55" s="5">
        <v>24808</v>
      </c>
      <c r="F55" s="5">
        <v>1715</v>
      </c>
      <c r="G55" s="5">
        <v>3.4180000000000001</v>
      </c>
      <c r="H55" s="23">
        <f t="shared" si="0"/>
        <v>0.33124222594775837</v>
      </c>
      <c r="I55" s="26">
        <f t="shared" si="1"/>
        <v>3.3124222594775837E-3</v>
      </c>
      <c r="P55" s="10"/>
      <c r="Q55" s="10"/>
      <c r="R55" s="10"/>
      <c r="S55" s="10"/>
    </row>
    <row r="56" spans="1:19" x14ac:dyDescent="0.2">
      <c r="A56" s="6" t="s">
        <v>7</v>
      </c>
      <c r="B56" s="11">
        <v>41815</v>
      </c>
      <c r="C56" s="5">
        <v>511505</v>
      </c>
      <c r="D56" s="5">
        <v>451388</v>
      </c>
      <c r="E56" s="5">
        <v>24894</v>
      </c>
      <c r="F56" s="5">
        <v>1725</v>
      </c>
      <c r="G56" s="5">
        <v>3.4079999999999999</v>
      </c>
      <c r="H56" s="23">
        <f t="shared" si="0"/>
        <v>0.33724010517981251</v>
      </c>
      <c r="I56" s="26">
        <f t="shared" si="1"/>
        <v>3.3724010517981249E-3</v>
      </c>
      <c r="P56" s="10"/>
      <c r="Q56" s="10"/>
      <c r="R56" s="10"/>
      <c r="S56" s="10"/>
    </row>
    <row r="57" spans="1:19" x14ac:dyDescent="0.2">
      <c r="A57" s="6" t="s">
        <v>7</v>
      </c>
      <c r="B57" s="11">
        <v>41816</v>
      </c>
      <c r="C57" s="5">
        <v>508097</v>
      </c>
      <c r="D57" s="5">
        <v>448333</v>
      </c>
      <c r="E57" s="5">
        <v>25111</v>
      </c>
      <c r="F57" s="5">
        <v>1773</v>
      </c>
      <c r="G57" s="5">
        <v>3.722</v>
      </c>
      <c r="H57" s="23">
        <f t="shared" si="0"/>
        <v>0.34894911798337719</v>
      </c>
      <c r="I57" s="26">
        <f t="shared" si="1"/>
        <v>3.489491179833772E-3</v>
      </c>
      <c r="P57" s="10"/>
      <c r="Q57" s="10"/>
      <c r="R57" s="10"/>
      <c r="S57" s="10"/>
    </row>
    <row r="58" spans="1:19" x14ac:dyDescent="0.2">
      <c r="A58" s="6" t="s">
        <v>7</v>
      </c>
      <c r="B58" s="11">
        <v>41817</v>
      </c>
      <c r="C58" s="5">
        <v>518004</v>
      </c>
      <c r="D58" s="5">
        <v>457335</v>
      </c>
      <c r="E58" s="5">
        <v>25832</v>
      </c>
      <c r="F58" s="5">
        <v>1852</v>
      </c>
      <c r="G58" s="5">
        <v>3.9390000000000001</v>
      </c>
      <c r="H58" s="23">
        <f t="shared" si="0"/>
        <v>0.35752619670890573</v>
      </c>
      <c r="I58" s="26">
        <f t="shared" si="1"/>
        <v>3.5752619670890574E-3</v>
      </c>
      <c r="P58" s="10"/>
      <c r="Q58" s="10"/>
      <c r="R58" s="10"/>
      <c r="S58" s="10"/>
    </row>
    <row r="59" spans="1:19" x14ac:dyDescent="0.2">
      <c r="A59" s="6" t="s">
        <v>7</v>
      </c>
      <c r="B59" s="11">
        <v>41818</v>
      </c>
      <c r="C59" s="5">
        <v>562854</v>
      </c>
      <c r="D59" s="5">
        <v>494686</v>
      </c>
      <c r="E59" s="5">
        <v>28491</v>
      </c>
      <c r="F59" s="5">
        <v>2041</v>
      </c>
      <c r="G59" s="5">
        <v>4.0730000000000004</v>
      </c>
      <c r="H59" s="23">
        <f t="shared" si="0"/>
        <v>0.36261623795868908</v>
      </c>
      <c r="I59" s="26">
        <f t="shared" si="1"/>
        <v>3.626162379586891E-3</v>
      </c>
      <c r="P59" s="10"/>
      <c r="Q59" s="10"/>
      <c r="R59" s="10"/>
      <c r="S59" s="10"/>
    </row>
    <row r="60" spans="1:19" x14ac:dyDescent="0.2">
      <c r="A60" s="6" t="s">
        <v>7</v>
      </c>
      <c r="B60" s="11">
        <v>41819</v>
      </c>
      <c r="C60" s="5">
        <v>583732</v>
      </c>
      <c r="D60" s="5">
        <v>510194</v>
      </c>
      <c r="E60" s="5">
        <v>29483</v>
      </c>
      <c r="F60" s="5">
        <v>2168</v>
      </c>
      <c r="G60" s="5">
        <v>4.0510000000000002</v>
      </c>
      <c r="H60" s="23">
        <f t="shared" si="0"/>
        <v>0.3714033152199982</v>
      </c>
      <c r="I60" s="26">
        <f t="shared" si="1"/>
        <v>3.714033152199982E-3</v>
      </c>
      <c r="P60" s="10"/>
      <c r="Q60" s="10"/>
      <c r="R60" s="10"/>
      <c r="S60" s="10"/>
    </row>
    <row r="61" spans="1:19" x14ac:dyDescent="0.2">
      <c r="A61" s="6" t="s">
        <v>7</v>
      </c>
      <c r="B61" s="11">
        <v>41820</v>
      </c>
      <c r="C61" s="5">
        <v>537433</v>
      </c>
      <c r="D61" s="5">
        <v>470054</v>
      </c>
      <c r="E61" s="5">
        <v>26669</v>
      </c>
      <c r="F61" s="5">
        <v>1910</v>
      </c>
      <c r="G61" s="5">
        <v>3.6869999999999998</v>
      </c>
      <c r="H61" s="23">
        <f t="shared" si="0"/>
        <v>0.35539313737712419</v>
      </c>
      <c r="I61" s="26">
        <f t="shared" si="1"/>
        <v>3.553931373771242E-3</v>
      </c>
      <c r="P61" s="10"/>
      <c r="Q61" s="10"/>
      <c r="R61" s="10"/>
      <c r="S61" s="10"/>
    </row>
    <row r="62" spans="1:19" x14ac:dyDescent="0.2">
      <c r="C62" s="12"/>
    </row>
    <row r="63" spans="1:19" x14ac:dyDescent="0.2">
      <c r="C63" s="12"/>
    </row>
    <row r="64" spans="1:19" x14ac:dyDescent="0.2">
      <c r="C64" s="12"/>
    </row>
    <row r="65" spans="3:3" x14ac:dyDescent="0.2">
      <c r="C65" s="12"/>
    </row>
  </sheetData>
  <pageMargins left="0.7" right="0.7" top="0.75" bottom="0.75" header="0.3" footer="0.3"/>
  <pageSetup scale="41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3280b98c-2d7e-449d-b713-5a352c511315">15575</Content_x0020_Name>
    <Mode xmlns="3280b98c-2d7e-449d-b713-5a352c511315">2</Mode>
    <Content_x0020_Type xmlns="3280b98c-2d7e-449d-b713-5a352c511315">9</Content_x0020_Type>
    <Product_x0020_Type xmlns="3280b98c-2d7e-449d-b713-5a352c511315" xsi:nil="true"/>
    <Workflow_x0020_Instance_x0020_Name xmlns="3280b98c-2d7e-449d-b713-5a352c511315">1854</Workflow_x0020_Instance_x0020_Name>
    <Target_x0020_Audiences xmlns="3280b98c-2d7e-449d-b713-5a352c511315" xsi:nil="true"/>
    <Faculty_x0020_Sponsor xmlns="3280b98c-2d7e-449d-b713-5a352c511315">
      <UserInfo>
        <DisplayName>Grushka-Cockayne, Yael</DisplayName>
        <AccountId>103</AccountId>
        <AccountType/>
      </UserInfo>
    </Faculty_x0020_Sponsor>
    <Reviewer xmlns="3280b98c-2d7e-449d-b713-5a352c511315">
      <UserInfo>
        <DisplayName>Grushka-Cockayne, Yael</DisplayName>
        <AccountId>103</AccountId>
        <AccountType/>
      </UserInfo>
    </Reviewer>
    <Comments xmlns="3280b98c-2d7e-449d-b713-5a352c5113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A7EAE-7DAC-45A4-BABE-836BD4F6A22A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9B2D5B6-CF08-40E6-B284-1581E2FDE6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B4096-B4C4-47D5-8F62-E23D0F8A8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Case data</vt:lpstr>
      <vt:lpstr>'Case data'!Print_Area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A/B Testing at Vungle (SPREADSHEET)</dc:title>
  <dc:creator>Grushka-Cockayne, Yael</dc:creator>
  <cp:lastModifiedBy>Sri Priyadharshini Subramanian</cp:lastModifiedBy>
  <dcterms:created xsi:type="dcterms:W3CDTF">2014-08-24T18:20:18Z</dcterms:created>
  <dcterms:modified xsi:type="dcterms:W3CDTF">2024-12-10T02:47:14Z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87500</vt:r8>
  </property>
</Properties>
</file>