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andy\Desktop\"/>
    </mc:Choice>
  </mc:AlternateContent>
  <xr:revisionPtr revIDLastSave="0" documentId="13_ncr:1_{5978EEC2-AAA1-41F0-B6F3-A5C7E9CA95F0}" xr6:coauthVersionLast="47" xr6:coauthVersionMax="47" xr10:uidLastSave="{00000000-0000-0000-0000-000000000000}"/>
  <bookViews>
    <workbookView xWindow="-110" yWindow="-110" windowWidth="19420" windowHeight="11500" activeTab="2" xr2:uid="{04436C19-AD12-4871-82F1-E0EEB860E886}"/>
  </bookViews>
  <sheets>
    <sheet name="Predictive Analytics" sheetId="1" r:id="rId1"/>
    <sheet name="Supply Chain Network" sheetId="2" r:id="rId2"/>
    <sheet name="Linear Program to the SC" sheetId="7" r:id="rId3"/>
    <sheet name="C2D v.s D2C" sheetId="9" r:id="rId4"/>
    <sheet name="Aggregate Planning of the SC" sheetId="4" r:id="rId5"/>
  </sheets>
  <definedNames>
    <definedName name="solver_adj" localSheetId="4" hidden="1">'Aggregate Planning of the SC'!$B$5:$I$10</definedName>
    <definedName name="solver_adj" localSheetId="3" hidden="1">'C2D v.s D2C'!$M$5:$P$8,'C2D v.s D2C'!$M$14:$R$17,'C2D v.s D2C'!$M$24:$O$28,'C2D v.s D2C'!$M$32:$Q$33</definedName>
    <definedName name="solver_adj" localSheetId="2" hidden="1">'Linear Program to the SC'!$M$5:$P$8,'Linear Program to the SC'!$M$13:$R$16,'Linear Program to the SC'!$N$22:$P$26,'Linear Program to the SC'!$M$32:$Q$33,'Linear Program to the SC'!$N$41:$R$45</definedName>
    <definedName name="solver_cvg" localSheetId="4" hidden="1">0.0001</definedName>
    <definedName name="solver_cvg" localSheetId="3" hidden="1">0.0001</definedName>
    <definedName name="solver_cvg" localSheetId="2" hidden="1">0.0001</definedName>
    <definedName name="solver_drv" localSheetId="4" hidden="1">1</definedName>
    <definedName name="solver_drv" localSheetId="3" hidden="1">1</definedName>
    <definedName name="solver_drv" localSheetId="2" hidden="1">1</definedName>
    <definedName name="solver_eng" localSheetId="4" hidden="1">2</definedName>
    <definedName name="solver_eng" localSheetId="3" hidden="1">2</definedName>
    <definedName name="solver_eng" localSheetId="2" hidden="1">2</definedName>
    <definedName name="solver_eng" localSheetId="0" hidden="1">1</definedName>
    <definedName name="solver_est" localSheetId="4" hidden="1">1</definedName>
    <definedName name="solver_est" localSheetId="3" hidden="1">1</definedName>
    <definedName name="solver_est" localSheetId="2" hidden="1">1</definedName>
    <definedName name="solver_itr" localSheetId="4" hidden="1">2147483647</definedName>
    <definedName name="solver_itr" localSheetId="3" hidden="1">2147483647</definedName>
    <definedName name="solver_itr" localSheetId="2" hidden="1">2147483647</definedName>
    <definedName name="solver_lhs1" localSheetId="4" hidden="1">'Aggregate Planning of the SC'!$G$10</definedName>
    <definedName name="solver_lhs1" localSheetId="3" hidden="1">'C2D v.s D2C'!$G$40:$G$43</definedName>
    <definedName name="solver_lhs1" localSheetId="2" hidden="1">'Linear Program to the SC'!$B$57:$E$57</definedName>
    <definedName name="solver_lhs10" localSheetId="3" hidden="1">'C2D v.s D2C'!$O$24:$O$28</definedName>
    <definedName name="solver_lhs10" localSheetId="2" hidden="1">'Linear Program to the SC'!$M$64:$M$68</definedName>
    <definedName name="solver_lhs11" localSheetId="3" hidden="1">'C2D v.s D2C'!$P$40:$P$43</definedName>
    <definedName name="solver_lhs11" localSheetId="2" hidden="1">'Linear Program to the SC'!$M$71:$M$72</definedName>
    <definedName name="solver_lhs12" localSheetId="3" hidden="1">'C2D v.s D2C'!$Q$32:$Q$33</definedName>
    <definedName name="solver_lhs12" localSheetId="2" hidden="1">'Linear Program to the SC'!$N$22:$O$26</definedName>
    <definedName name="solver_lhs13" localSheetId="3" hidden="1">'C2D v.s D2C'!$R$14:$R$17</definedName>
    <definedName name="solver_lhs13" localSheetId="2" hidden="1">'Linear Program to the SC'!$N$41:$Q$45</definedName>
    <definedName name="solver_lhs14" localSheetId="3" hidden="1">'C2D v.s D2C'!$R$40:$R$44</definedName>
    <definedName name="solver_lhs14" localSheetId="2" hidden="1">'Linear Program to the SC'!$P$22:$P$26</definedName>
    <definedName name="solver_lhs15" localSheetId="3" hidden="1">'C2D v.s D2C'!$T$40:$T$41</definedName>
    <definedName name="solver_lhs15" localSheetId="2" hidden="1">'Linear Program to the SC'!$Q$32:$Q$33</definedName>
    <definedName name="solver_lhs16" localSheetId="2" hidden="1">'Linear Program to the SC'!$R$13:$R$16</definedName>
    <definedName name="solver_lhs17" localSheetId="2" hidden="1">'Linear Program to the SC'!$R$41:$R$45</definedName>
    <definedName name="solver_lhs2" localSheetId="4" hidden="1">'Aggregate Planning of the SC'!$B$5:$I$10</definedName>
    <definedName name="solver_lhs2" localSheetId="3" hidden="1">'C2D v.s D2C'!$G$48:$J$48</definedName>
    <definedName name="solver_lhs2" localSheetId="2" hidden="1">'Linear Program to the SC'!$H$56:$H$59</definedName>
    <definedName name="solver_lhs3" localSheetId="4" hidden="1">'Aggregate Planning of the SC'!$B$10</definedName>
    <definedName name="solver_lhs3" localSheetId="3" hidden="1">'C2D v.s D2C'!$I$40:$I$43</definedName>
    <definedName name="solver_lhs3" localSheetId="2" hidden="1">'Linear Program to the SC'!$H$64:$H$67</definedName>
    <definedName name="solver_lhs4" localSheetId="4" hidden="1">'Aggregate Planning of the SC'!$E$14:$E$19</definedName>
    <definedName name="solver_lhs4" localSheetId="3" hidden="1">'C2D v.s D2C'!$K$40:$K$44</definedName>
    <definedName name="solver_lhs4" localSheetId="2" hidden="1">'Linear Program to the SC'!$H$71:$H$75</definedName>
    <definedName name="solver_lhs5" localSheetId="4" hidden="1">'Aggregate Planning of the SC'!$C$14:$C$19</definedName>
    <definedName name="solver_lhs5" localSheetId="3" hidden="1">'C2D v.s D2C'!$M$14:$Q$17</definedName>
    <definedName name="solver_lhs5" localSheetId="2" hidden="1">'Linear Program to the SC'!$H$78:$H$79</definedName>
    <definedName name="solver_lhs6" localSheetId="4" hidden="1">'Aggregate Planning of the SC'!$F$14:$F$19</definedName>
    <definedName name="solver_lhs6" localSheetId="3" hidden="1">'C2D v.s D2C'!$M$24:$N$28</definedName>
    <definedName name="solver_lhs6" localSheetId="2" hidden="1">'Linear Program to the SC'!$M$13:$Q$16</definedName>
    <definedName name="solver_lhs7" localSheetId="4" hidden="1">'Aggregate Planning of the SC'!$D$14:$D$19</definedName>
    <definedName name="solver_lhs7" localSheetId="3" hidden="1">'C2D v.s D2C'!$M$32:$P$33</definedName>
    <definedName name="solver_lhs7" localSheetId="2" hidden="1">'Linear Program to the SC'!$M$32:$P$33</definedName>
    <definedName name="solver_lhs8" localSheetId="3" hidden="1">'C2D v.s D2C'!$M$40:$M$41</definedName>
    <definedName name="solver_lhs8" localSheetId="2" hidden="1">'Linear Program to the SC'!$M$57:$M$60</definedName>
    <definedName name="solver_lhs9" localSheetId="3" hidden="1">'C2D v.s D2C'!$M$5:$P$8</definedName>
    <definedName name="solver_lhs9" localSheetId="2" hidden="1">'Linear Program to the SC'!$M$5:$P$8</definedName>
    <definedName name="solver_mip" localSheetId="4" hidden="1">2147483647</definedName>
    <definedName name="solver_mip" localSheetId="3" hidden="1">2147483647</definedName>
    <definedName name="solver_mip" localSheetId="2" hidden="1">2147483647</definedName>
    <definedName name="solver_mni" localSheetId="4" hidden="1">30</definedName>
    <definedName name="solver_mni" localSheetId="3" hidden="1">30</definedName>
    <definedName name="solver_mni" localSheetId="2" hidden="1">30</definedName>
    <definedName name="solver_mrt" localSheetId="4" hidden="1">0.075</definedName>
    <definedName name="solver_mrt" localSheetId="3" hidden="1">0.075</definedName>
    <definedName name="solver_mrt" localSheetId="2" hidden="1">0.075</definedName>
    <definedName name="solver_msl" localSheetId="4" hidden="1">2</definedName>
    <definedName name="solver_msl" localSheetId="3" hidden="1">2</definedName>
    <definedName name="solver_msl" localSheetId="2" hidden="1">2</definedName>
    <definedName name="solver_neg" localSheetId="4" hidden="1">1</definedName>
    <definedName name="solver_neg" localSheetId="3" hidden="1">1</definedName>
    <definedName name="solver_neg" localSheetId="2" hidden="1">1</definedName>
    <definedName name="solver_neg" localSheetId="0" hidden="1">1</definedName>
    <definedName name="solver_nod" localSheetId="4" hidden="1">2147483647</definedName>
    <definedName name="solver_nod" localSheetId="3" hidden="1">2147483647</definedName>
    <definedName name="solver_nod" localSheetId="2" hidden="1">2147483647</definedName>
    <definedName name="solver_num" localSheetId="4" hidden="1">7</definedName>
    <definedName name="solver_num" localSheetId="3" hidden="1">15</definedName>
    <definedName name="solver_num" localSheetId="2" hidden="1">17</definedName>
    <definedName name="solver_num" localSheetId="0" hidden="1">0</definedName>
    <definedName name="solver_nwt" localSheetId="4" hidden="1">1</definedName>
    <definedName name="solver_nwt" localSheetId="3" hidden="1">1</definedName>
    <definedName name="solver_nwt" localSheetId="2" hidden="1">1</definedName>
    <definedName name="solver_opt" localSheetId="4" hidden="1">'Aggregate Planning of the SC'!$D$22</definedName>
    <definedName name="solver_opt" localSheetId="3" hidden="1">'C2D v.s D2C'!$D$38</definedName>
    <definedName name="solver_opt" localSheetId="2" hidden="1">'Linear Program to the SC'!$R$45</definedName>
    <definedName name="solver_opt" localSheetId="0" hidden="1">'Predictive Analytics'!$H$15</definedName>
    <definedName name="solver_pre" localSheetId="4" hidden="1">0.001</definedName>
    <definedName name="solver_pre" localSheetId="3" hidden="1">0.000001</definedName>
    <definedName name="solver_pre" localSheetId="2" hidden="1">0.000001</definedName>
    <definedName name="solver_rbv" localSheetId="4" hidden="1">1</definedName>
    <definedName name="solver_rbv" localSheetId="3" hidden="1">1</definedName>
    <definedName name="solver_rbv" localSheetId="2" hidden="1">1</definedName>
    <definedName name="solver_rel1" localSheetId="4" hidden="1">2</definedName>
    <definedName name="solver_rel1" localSheetId="3" hidden="1">1</definedName>
    <definedName name="solver_rel1" localSheetId="2" hidden="1">2</definedName>
    <definedName name="solver_rel10" localSheetId="3" hidden="1">5</definedName>
    <definedName name="solver_rel10" localSheetId="2" hidden="1">3</definedName>
    <definedName name="solver_rel11" localSheetId="3" hidden="1">3</definedName>
    <definedName name="solver_rel11" localSheetId="2" hidden="1">3</definedName>
    <definedName name="solver_rel12" localSheetId="3" hidden="1">5</definedName>
    <definedName name="solver_rel12" localSheetId="2" hidden="1">3</definedName>
    <definedName name="solver_rel13" localSheetId="3" hidden="1">5</definedName>
    <definedName name="solver_rel13" localSheetId="2" hidden="1">3</definedName>
    <definedName name="solver_rel14" localSheetId="3" hidden="1">3</definedName>
    <definedName name="solver_rel14" localSheetId="2" hidden="1">5</definedName>
    <definedName name="solver_rel15" localSheetId="3" hidden="1">3</definedName>
    <definedName name="solver_rel15" localSheetId="2" hidden="1">5</definedName>
    <definedName name="solver_rel16" localSheetId="2" hidden="1">5</definedName>
    <definedName name="solver_rel17" localSheetId="2" hidden="1">2</definedName>
    <definedName name="solver_rel2" localSheetId="4" hidden="1">4</definedName>
    <definedName name="solver_rel2" localSheetId="3" hidden="1">2</definedName>
    <definedName name="solver_rel2" localSheetId="2" hidden="1">1</definedName>
    <definedName name="solver_rel3" localSheetId="4" hidden="1">2</definedName>
    <definedName name="solver_rel3" localSheetId="3" hidden="1">1</definedName>
    <definedName name="solver_rel3" localSheetId="2" hidden="1">1</definedName>
    <definedName name="solver_rel4" localSheetId="4" hidden="1">2</definedName>
    <definedName name="solver_rel4" localSheetId="3" hidden="1">1</definedName>
    <definedName name="solver_rel4" localSheetId="2" hidden="1">1</definedName>
    <definedName name="solver_rel5" localSheetId="4" hidden="1">2</definedName>
    <definedName name="solver_rel5" localSheetId="3" hidden="1">3</definedName>
    <definedName name="solver_rel5" localSheetId="2" hidden="1">1</definedName>
    <definedName name="solver_rel6" localSheetId="4" hidden="1">1</definedName>
    <definedName name="solver_rel6" localSheetId="3" hidden="1">3</definedName>
    <definedName name="solver_rel6" localSheetId="2" hidden="1">3</definedName>
    <definedName name="solver_rel7" localSheetId="4" hidden="1">1</definedName>
    <definedName name="solver_rel7" localSheetId="3" hidden="1">3</definedName>
    <definedName name="solver_rel7" localSheetId="2" hidden="1">3</definedName>
    <definedName name="solver_rel8" localSheetId="3" hidden="1">1</definedName>
    <definedName name="solver_rel8" localSheetId="2" hidden="1">3</definedName>
    <definedName name="solver_rel9" localSheetId="3" hidden="1">3</definedName>
    <definedName name="solver_rel9" localSheetId="2" hidden="1">3</definedName>
    <definedName name="solver_rhs1" localSheetId="4" hidden="1">0</definedName>
    <definedName name="solver_rhs1" localSheetId="3" hidden="1">0</definedName>
    <definedName name="solver_rhs1" localSheetId="2" hidden="1">0</definedName>
    <definedName name="solver_rhs10" localSheetId="3" hidden="1">"binary"</definedName>
    <definedName name="solver_rhs10" localSheetId="2" hidden="1">0</definedName>
    <definedName name="solver_rhs11" localSheetId="3" hidden="1">0</definedName>
    <definedName name="solver_rhs11" localSheetId="2" hidden="1">0</definedName>
    <definedName name="solver_rhs12" localSheetId="3" hidden="1">"binary"</definedName>
    <definedName name="solver_rhs12" localSheetId="2" hidden="1">0</definedName>
    <definedName name="solver_rhs13" localSheetId="3" hidden="1">"binary"</definedName>
    <definedName name="solver_rhs13" localSheetId="2" hidden="1">0</definedName>
    <definedName name="solver_rhs14" localSheetId="3" hidden="1">0</definedName>
    <definedName name="solver_rhs14" localSheetId="2" hidden="1">"binary"</definedName>
    <definedName name="solver_rhs15" localSheetId="3" hidden="1">0</definedName>
    <definedName name="solver_rhs15" localSheetId="2" hidden="1">"binary"</definedName>
    <definedName name="solver_rhs16" localSheetId="2" hidden="1">"binary"</definedName>
    <definedName name="solver_rhs17" localSheetId="2" hidden="1">'Linear Program to the SC'!$P$22:$P$26</definedName>
    <definedName name="solver_rhs2" localSheetId="4" hidden="1">"integer"</definedName>
    <definedName name="solver_rhs2" localSheetId="3" hidden="1">0</definedName>
    <definedName name="solver_rhs2" localSheetId="2" hidden="1">0</definedName>
    <definedName name="solver_rhs3" localSheetId="4" hidden="1">50</definedName>
    <definedName name="solver_rhs3" localSheetId="3" hidden="1">0</definedName>
    <definedName name="solver_rhs3" localSheetId="2" hidden="1">0</definedName>
    <definedName name="solver_rhs4" localSheetId="4" hidden="1">0</definedName>
    <definedName name="solver_rhs4" localSheetId="3" hidden="1">0</definedName>
    <definedName name="solver_rhs4" localSheetId="2" hidden="1">0</definedName>
    <definedName name="solver_rhs5" localSheetId="4" hidden="1">0</definedName>
    <definedName name="solver_rhs5" localSheetId="3" hidden="1">0</definedName>
    <definedName name="solver_rhs5" localSheetId="2" hidden="1">0</definedName>
    <definedName name="solver_rhs6" localSheetId="4" hidden="1">0</definedName>
    <definedName name="solver_rhs6" localSheetId="3" hidden="1">0</definedName>
    <definedName name="solver_rhs6" localSheetId="2" hidden="1">0</definedName>
    <definedName name="solver_rhs7" localSheetId="4" hidden="1">0</definedName>
    <definedName name="solver_rhs7" localSheetId="3" hidden="1">0</definedName>
    <definedName name="solver_rhs7" localSheetId="2" hidden="1">0</definedName>
    <definedName name="solver_rhs8" localSheetId="3" hidden="1">0</definedName>
    <definedName name="solver_rhs8" localSheetId="2" hidden="1">0</definedName>
    <definedName name="solver_rhs9" localSheetId="3" hidden="1">0</definedName>
    <definedName name="solver_rhs9" localSheetId="2" hidden="1">0</definedName>
    <definedName name="solver_rlx" localSheetId="4" hidden="1">1</definedName>
    <definedName name="solver_rlx" localSheetId="3" hidden="1">2</definedName>
    <definedName name="solver_rlx" localSheetId="2" hidden="1">2</definedName>
    <definedName name="solver_rsd" localSheetId="4" hidden="1">0</definedName>
    <definedName name="solver_rsd" localSheetId="3" hidden="1">0</definedName>
    <definedName name="solver_rsd" localSheetId="2" hidden="1">0</definedName>
    <definedName name="solver_scl" localSheetId="4" hidden="1">1</definedName>
    <definedName name="solver_scl" localSheetId="3" hidden="1">1</definedName>
    <definedName name="solver_scl" localSheetId="2" hidden="1">1</definedName>
    <definedName name="solver_sho" localSheetId="4" hidden="1">2</definedName>
    <definedName name="solver_sho" localSheetId="3" hidden="1">2</definedName>
    <definedName name="solver_sho" localSheetId="2" hidden="1">2</definedName>
    <definedName name="solver_ssz" localSheetId="4" hidden="1">100</definedName>
    <definedName name="solver_ssz" localSheetId="3" hidden="1">100</definedName>
    <definedName name="solver_ssz" localSheetId="2" hidden="1">100</definedName>
    <definedName name="solver_tim" localSheetId="4" hidden="1">2147483647</definedName>
    <definedName name="solver_tim" localSheetId="3" hidden="1">2147483647</definedName>
    <definedName name="solver_tim" localSheetId="2" hidden="1">2147483647</definedName>
    <definedName name="solver_tol" localSheetId="4" hidden="1">0.01</definedName>
    <definedName name="solver_tol" localSheetId="3" hidden="1">0.01</definedName>
    <definedName name="solver_tol" localSheetId="2" hidden="1">0.01</definedName>
    <definedName name="solver_typ" localSheetId="4" hidden="1">2</definedName>
    <definedName name="solver_typ" localSheetId="3" hidden="1">2</definedName>
    <definedName name="solver_typ" localSheetId="2" hidden="1">2</definedName>
    <definedName name="solver_typ" localSheetId="0" hidden="1">1</definedName>
    <definedName name="solver_val" localSheetId="4" hidden="1">0</definedName>
    <definedName name="solver_val" localSheetId="3" hidden="1">0</definedName>
    <definedName name="solver_val" localSheetId="2" hidden="1">0</definedName>
    <definedName name="solver_val" localSheetId="0" hidden="1">0</definedName>
    <definedName name="solver_ver" localSheetId="4" hidden="1">3</definedName>
    <definedName name="solver_ver" localSheetId="3" hidden="1">3</definedName>
    <definedName name="solver_ver" localSheetId="2" hidden="1">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9" l="1"/>
  <c r="G40" i="9"/>
  <c r="I40" i="9"/>
  <c r="K40" i="9"/>
  <c r="M40" i="9"/>
  <c r="P40" i="9"/>
  <c r="R40" i="9"/>
  <c r="T40" i="9"/>
  <c r="G41" i="9"/>
  <c r="I41" i="9"/>
  <c r="K41" i="9"/>
  <c r="M41" i="9"/>
  <c r="P41" i="9"/>
  <c r="R41" i="9"/>
  <c r="T41" i="9"/>
  <c r="G42" i="9"/>
  <c r="I42" i="9"/>
  <c r="K42" i="9"/>
  <c r="P42" i="9"/>
  <c r="R42" i="9"/>
  <c r="G43" i="9"/>
  <c r="I43" i="9"/>
  <c r="K43" i="9"/>
  <c r="P43" i="9"/>
  <c r="R43" i="9"/>
  <c r="K44" i="9"/>
  <c r="R44" i="9"/>
  <c r="G48" i="9"/>
  <c r="H48" i="9"/>
  <c r="I48" i="9"/>
  <c r="J48" i="9"/>
  <c r="F14" i="4" l="1"/>
  <c r="F15" i="4"/>
  <c r="F16" i="4"/>
  <c r="F17" i="4"/>
  <c r="F18" i="4"/>
  <c r="F19" i="4"/>
  <c r="E14" i="4"/>
  <c r="D22" i="4"/>
  <c r="E51" i="7"/>
  <c r="D14" i="4"/>
  <c r="C14" i="4"/>
  <c r="M71" i="7"/>
  <c r="M64" i="7"/>
  <c r="M57" i="7"/>
  <c r="H78" i="7"/>
  <c r="H71" i="7"/>
  <c r="H64" i="7"/>
  <c r="H57" i="7"/>
  <c r="H56" i="7"/>
  <c r="E57" i="7"/>
  <c r="D57" i="7"/>
  <c r="C57" i="7"/>
  <c r="B57" i="7"/>
  <c r="M68" i="7" l="1"/>
  <c r="M67" i="7"/>
  <c r="M66" i="7"/>
  <c r="M65" i="7"/>
  <c r="M72" i="7"/>
  <c r="M60" i="7"/>
  <c r="M59" i="7"/>
  <c r="M58" i="7"/>
  <c r="H79" i="7"/>
  <c r="H72" i="7"/>
  <c r="H73" i="7"/>
  <c r="H74" i="7"/>
  <c r="H75" i="7"/>
  <c r="H65" i="7"/>
  <c r="H66" i="7"/>
  <c r="H67" i="7"/>
  <c r="H58" i="7"/>
  <c r="H59" i="7"/>
  <c r="C15" i="4" l="1"/>
  <c r="D15" i="4"/>
  <c r="E15" i="4"/>
  <c r="C16" i="4"/>
  <c r="D16" i="4"/>
  <c r="E16" i="4"/>
  <c r="C17" i="4"/>
  <c r="D17" i="4"/>
  <c r="E17" i="4"/>
  <c r="C18" i="4"/>
  <c r="D18" i="4"/>
  <c r="E18" i="4"/>
  <c r="C19" i="4"/>
  <c r="D19" i="4"/>
  <c r="E19" i="4"/>
  <c r="K12" i="1" l="1"/>
  <c r="J12" i="1"/>
  <c r="I12" i="1"/>
  <c r="G14" i="1"/>
  <c r="J13" i="1" l="1"/>
  <c r="J14" i="1"/>
  <c r="J15" i="1"/>
  <c r="H13" i="1"/>
  <c r="I13" i="1" s="1"/>
  <c r="H14" i="1"/>
  <c r="I14" i="1" s="1"/>
  <c r="H15" i="1"/>
  <c r="H16" i="1"/>
  <c r="I16" i="1" s="1"/>
  <c r="H17" i="1"/>
  <c r="H18" i="1"/>
  <c r="H19" i="1"/>
  <c r="H20" i="1"/>
  <c r="I20" i="1" s="1"/>
  <c r="H21" i="1"/>
  <c r="I21" i="1" s="1"/>
  <c r="H22" i="1"/>
  <c r="I22" i="1" s="1"/>
  <c r="H23" i="1"/>
  <c r="H24" i="1"/>
  <c r="I24" i="1" s="1"/>
  <c r="H25" i="1"/>
  <c r="H26" i="1"/>
  <c r="H27" i="1"/>
  <c r="H28" i="1"/>
  <c r="I28" i="1" s="1"/>
  <c r="H29" i="1"/>
  <c r="I29" i="1" s="1"/>
  <c r="H30" i="1"/>
  <c r="I30" i="1" s="1"/>
  <c r="H31" i="1"/>
  <c r="H32" i="1"/>
  <c r="H33" i="1"/>
  <c r="H34" i="1"/>
  <c r="H35" i="1"/>
  <c r="H36" i="1"/>
  <c r="H37" i="1"/>
  <c r="H38" i="1"/>
  <c r="H39" i="1"/>
  <c r="H40" i="1"/>
  <c r="H41" i="1"/>
  <c r="H42" i="1"/>
  <c r="H43" i="1"/>
  <c r="H12" i="1"/>
  <c r="G15" i="1"/>
  <c r="G16" i="1"/>
  <c r="G17" i="1"/>
  <c r="G18" i="1"/>
  <c r="G19" i="1"/>
  <c r="G20" i="1"/>
  <c r="G21" i="1"/>
  <c r="G22" i="1"/>
  <c r="G23" i="1"/>
  <c r="G24" i="1"/>
  <c r="G25" i="1"/>
  <c r="G26" i="1"/>
  <c r="G27" i="1"/>
  <c r="G28" i="1"/>
  <c r="G29"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I15" i="1"/>
  <c r="I17" i="1"/>
  <c r="I18" i="1"/>
  <c r="I19" i="1"/>
  <c r="K15" i="1" s="1"/>
  <c r="I23" i="1"/>
  <c r="I25" i="1"/>
  <c r="I26" i="1"/>
  <c r="I27" i="1"/>
  <c r="I31" i="1"/>
  <c r="K14" i="1" l="1"/>
  <c r="K13" i="1"/>
</calcChain>
</file>

<file path=xl/sharedStrings.xml><?xml version="1.0" encoding="utf-8"?>
<sst xmlns="http://schemas.openxmlformats.org/spreadsheetml/2006/main" count="369" uniqueCount="109">
  <si>
    <t>Year</t>
  </si>
  <si>
    <t>Quarter</t>
  </si>
  <si>
    <t>Period (t)</t>
  </si>
  <si>
    <t>Actual Sales</t>
  </si>
  <si>
    <t>I</t>
  </si>
  <si>
    <t>II</t>
  </si>
  <si>
    <t>III</t>
  </si>
  <si>
    <t>IV</t>
  </si>
  <si>
    <t>Deseasonalized Demand</t>
  </si>
  <si>
    <t>Updated Dt Bar</t>
  </si>
  <si>
    <t>St Bar</t>
  </si>
  <si>
    <t>Average St</t>
  </si>
  <si>
    <t>Forecast</t>
  </si>
  <si>
    <t>hours</t>
  </si>
  <si>
    <t>Labor hours per product</t>
  </si>
  <si>
    <t>$</t>
  </si>
  <si>
    <t>Subcontracting cost</t>
  </si>
  <si>
    <t>Regular time cost</t>
  </si>
  <si>
    <t>Layoff Cost</t>
  </si>
  <si>
    <t>Hiring Cost</t>
  </si>
  <si>
    <t>Stockout Cost</t>
  </si>
  <si>
    <t>Overtime</t>
  </si>
  <si>
    <t>Inventory</t>
  </si>
  <si>
    <t>Capacity</t>
  </si>
  <si>
    <t>Workforce</t>
  </si>
  <si>
    <t>Constraints</t>
  </si>
  <si>
    <t>Demand</t>
  </si>
  <si>
    <t>Ot</t>
  </si>
  <si>
    <t>Ct</t>
  </si>
  <si>
    <t>St</t>
  </si>
  <si>
    <t>It</t>
  </si>
  <si>
    <t>Pt</t>
  </si>
  <si>
    <t>Lt</t>
  </si>
  <si>
    <t>Ht</t>
  </si>
  <si>
    <t>Wt</t>
  </si>
  <si>
    <t>Period</t>
  </si>
  <si>
    <t>3 AGGREGATE PLANNING</t>
  </si>
  <si>
    <t>Labor hours required per product</t>
  </si>
  <si>
    <t>Working days per month</t>
  </si>
  <si>
    <t>Working hours per day</t>
  </si>
  <si>
    <t>Average material cost</t>
  </si>
  <si>
    <t>Workforce at the end of the cycle</t>
  </si>
  <si>
    <t>Stockout at the end of the cycle</t>
  </si>
  <si>
    <t>Maximum overtime hours</t>
  </si>
  <si>
    <t>6 ( I )</t>
  </si>
  <si>
    <t>6 ( II )</t>
  </si>
  <si>
    <t>6 ( III )</t>
  </si>
  <si>
    <t>6 ( IV )</t>
  </si>
  <si>
    <t>7 ( I )</t>
  </si>
  <si>
    <t>7 ( II )</t>
  </si>
  <si>
    <t>DEMAND</t>
  </si>
  <si>
    <t>Potential plant &amp; cost per unit of shipment</t>
  </si>
  <si>
    <t>Suppliers</t>
  </si>
  <si>
    <t>Kalmunai</t>
  </si>
  <si>
    <t>Vavuniya</t>
  </si>
  <si>
    <t>Dehiwala-Mount Lavinia</t>
  </si>
  <si>
    <t>Jaffna</t>
  </si>
  <si>
    <t>Supplier Capacity</t>
  </si>
  <si>
    <t>Anuradhapura</t>
  </si>
  <si>
    <t>Trincomalee</t>
  </si>
  <si>
    <t>Kandy</t>
  </si>
  <si>
    <t>Tangalle</t>
  </si>
  <si>
    <t>Potential Warehouse, production, and shipping cost per unit of shipment</t>
  </si>
  <si>
    <t>Potential Plant location</t>
  </si>
  <si>
    <t>Kolonnawa</t>
  </si>
  <si>
    <t>Matale</t>
  </si>
  <si>
    <t>Nuwara Eliya</t>
  </si>
  <si>
    <t>Matara</t>
  </si>
  <si>
    <t>Badulla</t>
  </si>
  <si>
    <t>Plant Capacity</t>
  </si>
  <si>
    <t>Fixed Cost</t>
  </si>
  <si>
    <t>Warehouse Capacity</t>
  </si>
  <si>
    <t>Potential Warehouse location</t>
  </si>
  <si>
    <t>Fixed cost</t>
  </si>
  <si>
    <t>Colombo</t>
  </si>
  <si>
    <t>Galle</t>
  </si>
  <si>
    <t>Markets</t>
  </si>
  <si>
    <t>Crossdocking</t>
  </si>
  <si>
    <t>M1</t>
  </si>
  <si>
    <t>M2</t>
  </si>
  <si>
    <t>M3</t>
  </si>
  <si>
    <t>M4</t>
  </si>
  <si>
    <t>Yi</t>
  </si>
  <si>
    <t>Ye</t>
  </si>
  <si>
    <t>Capacity constraints</t>
  </si>
  <si>
    <t>Trans-shipment constraints</t>
  </si>
  <si>
    <t>Supplier</t>
  </si>
  <si>
    <t>Plants</t>
  </si>
  <si>
    <t>Warehouses</t>
  </si>
  <si>
    <t>Cross-docking</t>
  </si>
  <si>
    <t>Demand constraints</t>
  </si>
  <si>
    <t>Dehiwala-Mount  Lavinia</t>
  </si>
  <si>
    <t>Inventory Cost</t>
  </si>
  <si>
    <t>Warehouse                        Markets</t>
  </si>
  <si>
    <t>Cross- Docking                         Markets</t>
  </si>
  <si>
    <t>Yk</t>
  </si>
  <si>
    <t>Yj</t>
  </si>
  <si>
    <t>3 B ) By adopting subcontracting and embracing the Chase strategy, we can achieve the most cost-effective and efficient solution. 
This approach allows us to adjust our workforce according to demand fluctuations, ensuring optimum production levels while minimizing costs.</t>
  </si>
  <si>
    <t>A major drawback of this strategy is its negative impact on workforce morale, potentially leading to discrepancies between actual and predicted values.</t>
  </si>
  <si>
    <t>Objective Function</t>
  </si>
  <si>
    <t>Potential Plant Location</t>
  </si>
  <si>
    <t>Potential Warehouse, Production, and Shipping Cost per Unit of Shipment</t>
  </si>
  <si>
    <t>Potential Plant &amp; Cost per Unit of Shipment</t>
  </si>
  <si>
    <t>OBJECTIVE FUNCTION</t>
  </si>
  <si>
    <t>Capacity Cost</t>
  </si>
  <si>
    <t>Demand Forecast of Year - 1</t>
  </si>
  <si>
    <t>Demand Forecast of Year - 2</t>
  </si>
  <si>
    <t>Demand Forecast of Year - 3</t>
  </si>
  <si>
    <t xml:space="preserve">There are five possible reasons why the actual sales differed: 
1. Supply chain and planning issues.
2. Poor marketing or pricing strategies might have led customers to switch to competitors. 
3. Changes in the market demand and alterations in customer preferences. 
4. Environmental disasters and government regulations could also be contributing factors. 
5. The predicted demand was for the long term.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</si>
</sst>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0E+00"/>
    <numFmt numFmtId="165" formatCode="&quot;$&quot;#,##0"/>
  </numFmts>
  <fonts count="25" x14ac:knownFonts="1">
    <font>
      <sz val="11"/>
      <color theme="1"/>
      <name val="Calibri"/>
      <family val="2"/>
      <scheme val="minor"/>
    </font>
    <font>
      <b/>
      <sz val="18"/>
      <color theme="1"/>
      <name val="Calibri"/>
      <family val="2"/>
      <scheme val="minor"/>
    </font>
    <font>
      <sz val="18"/>
      <color theme="1"/>
      <name val="Calibri"/>
      <family val="2"/>
      <scheme val="minor"/>
    </font>
    <font>
      <b/>
      <sz val="20"/>
      <color theme="1"/>
      <name val="Calibri"/>
      <family val="2"/>
      <scheme val="minor"/>
    </font>
    <font>
      <b/>
      <sz val="16"/>
      <color theme="1"/>
      <name val="Arial"/>
      <family val="2"/>
    </font>
    <font>
      <sz val="16"/>
      <color theme="1"/>
      <name val="Arial"/>
      <family val="2"/>
    </font>
    <font>
      <b/>
      <sz val="16"/>
      <name val="Arial"/>
      <family val="2"/>
    </font>
    <font>
      <sz val="11"/>
      <color theme="1"/>
      <name val="Calibri"/>
      <family val="2"/>
      <scheme val="minor"/>
    </font>
    <font>
      <b/>
      <sz val="16"/>
      <color rgb="FFFF0000"/>
      <name val="Arial"/>
      <family val="2"/>
    </font>
    <font>
      <sz val="11"/>
      <color theme="1"/>
      <name val="Rockwell"/>
      <family val="1"/>
    </font>
    <font>
      <b/>
      <sz val="11"/>
      <color theme="1"/>
      <name val="Rockwell"/>
      <family val="1"/>
    </font>
    <font>
      <b/>
      <sz val="11"/>
      <color theme="1" tint="4.9989318521683403E-2"/>
      <name val="Rockwell"/>
      <family val="1"/>
    </font>
    <font>
      <b/>
      <i/>
      <sz val="11"/>
      <color theme="1"/>
      <name val="Rockwell"/>
      <family val="1"/>
    </font>
    <font>
      <b/>
      <i/>
      <sz val="12"/>
      <color theme="1"/>
      <name val="Rockwell"/>
      <family val="1"/>
    </font>
    <font>
      <b/>
      <i/>
      <sz val="14"/>
      <color theme="1"/>
      <name val="Rockwell"/>
      <family val="1"/>
    </font>
    <font>
      <sz val="12"/>
      <color theme="1"/>
      <name val="Rockwell"/>
      <family val="1"/>
    </font>
    <font>
      <b/>
      <sz val="12"/>
      <color rgb="FF000000"/>
      <name val="Rockwell"/>
      <family val="1"/>
    </font>
    <font>
      <sz val="12"/>
      <color rgb="FF000000"/>
      <name val="Rockwell"/>
      <family val="1"/>
    </font>
    <font>
      <b/>
      <sz val="12"/>
      <color theme="1"/>
      <name val="Rockwell"/>
      <family val="1"/>
    </font>
    <font>
      <i/>
      <sz val="12"/>
      <color theme="1"/>
      <name val="Rockwell"/>
      <family val="1"/>
    </font>
    <font>
      <b/>
      <sz val="22"/>
      <color theme="1"/>
      <name val="Rockwell"/>
      <family val="1"/>
    </font>
    <font>
      <b/>
      <i/>
      <sz val="18"/>
      <color theme="1"/>
      <name val="Rockwell"/>
      <family val="1"/>
    </font>
    <font>
      <b/>
      <sz val="18"/>
      <color theme="1"/>
      <name val="Rockwell"/>
      <family val="1"/>
    </font>
    <font>
      <b/>
      <sz val="14"/>
      <color theme="1"/>
      <name val="Rockwell"/>
      <family val="1"/>
    </font>
    <font>
      <b/>
      <sz val="16"/>
      <color theme="1"/>
      <name val="Rockwell"/>
      <family val="1"/>
    </font>
  </fonts>
  <fills count="12">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bgColor indexed="64"/>
      </patternFill>
    </fill>
    <fill>
      <patternFill patternType="solid">
        <fgColor theme="3" tint="0.59999389629810485"/>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44" fontId="7" fillId="0" borderId="0" applyFont="0" applyFill="0" applyBorder="0" applyAlignment="0" applyProtection="0"/>
  </cellStyleXfs>
  <cellXfs count="243">
    <xf numFmtId="0" fontId="0" fillId="0" borderId="0" xfId="0"/>
    <xf numFmtId="0" fontId="1" fillId="0" borderId="32" xfId="0" applyFont="1" applyBorder="1"/>
    <xf numFmtId="0" fontId="1" fillId="0" borderId="0" xfId="0" applyFont="1"/>
    <xf numFmtId="0" fontId="2" fillId="0" borderId="0" xfId="0" applyFont="1"/>
    <xf numFmtId="0" fontId="1" fillId="0" borderId="28" xfId="0" applyFont="1" applyBorder="1"/>
    <xf numFmtId="0" fontId="5" fillId="0" borderId="27" xfId="0" applyFont="1" applyBorder="1" applyAlignment="1">
      <alignment horizontal="center" vertical="center"/>
    </xf>
    <xf numFmtId="1" fontId="5" fillId="0" borderId="27" xfId="0" applyNumberFormat="1" applyFont="1" applyBorder="1" applyAlignment="1">
      <alignment horizontal="center" vertical="center" wrapText="1"/>
    </xf>
    <xf numFmtId="0" fontId="1" fillId="0" borderId="29"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1" fillId="0" borderId="24" xfId="0" applyFont="1" applyBorder="1" applyAlignment="1">
      <alignment horizontal="center" vertical="center"/>
    </xf>
    <xf numFmtId="0" fontId="1" fillId="0" borderId="23" xfId="0" applyFont="1" applyBorder="1" applyAlignment="1">
      <alignment horizontal="center" vertical="center"/>
    </xf>
    <xf numFmtId="0" fontId="6" fillId="0" borderId="0" xfId="0" applyFont="1"/>
    <xf numFmtId="0" fontId="1" fillId="0" borderId="31" xfId="0" applyFont="1" applyBorder="1" applyAlignment="1">
      <alignment horizontal="left" vertical="center"/>
    </xf>
    <xf numFmtId="0" fontId="1" fillId="0" borderId="28" xfId="0" applyFont="1" applyBorder="1" applyAlignment="1">
      <alignment horizontal="left" vertical="center"/>
    </xf>
    <xf numFmtId="0" fontId="1" fillId="0" borderId="25" xfId="0" applyFont="1" applyBorder="1" applyAlignment="1">
      <alignment horizontal="left" vertical="center"/>
    </xf>
    <xf numFmtId="164" fontId="5" fillId="0" borderId="27" xfId="0" applyNumberFormat="1" applyFont="1" applyBorder="1" applyAlignment="1">
      <alignment horizontal="center" vertical="center"/>
    </xf>
    <xf numFmtId="0" fontId="1" fillId="0" borderId="1" xfId="0" applyFont="1" applyBorder="1" applyAlignment="1">
      <alignment horizontal="center"/>
    </xf>
    <xf numFmtId="0" fontId="1" fillId="0" borderId="25" xfId="0" applyFont="1" applyBorder="1"/>
    <xf numFmtId="0" fontId="6" fillId="0" borderId="31" xfId="0" applyFont="1" applyBorder="1"/>
    <xf numFmtId="0" fontId="6" fillId="0" borderId="29" xfId="0" applyFont="1" applyBorder="1" applyAlignment="1">
      <alignment horizontal="center" vertical="center"/>
    </xf>
    <xf numFmtId="0" fontId="6" fillId="0" borderId="28" xfId="0" applyFont="1" applyBorder="1"/>
    <xf numFmtId="0" fontId="6" fillId="0" borderId="26" xfId="0" applyFont="1" applyBorder="1" applyAlignment="1">
      <alignment horizontal="center" vertical="center"/>
    </xf>
    <xf numFmtId="6" fontId="6" fillId="0" borderId="26" xfId="0" applyNumberFormat="1" applyFont="1" applyBorder="1" applyAlignment="1">
      <alignment horizontal="center" vertical="center"/>
    </xf>
    <xf numFmtId="0" fontId="6" fillId="0" borderId="25" xfId="0" applyFont="1" applyBorder="1"/>
    <xf numFmtId="0" fontId="6" fillId="0" borderId="23" xfId="0" applyFont="1" applyBorder="1" applyAlignment="1">
      <alignment horizontal="center" vertical="center"/>
    </xf>
    <xf numFmtId="1" fontId="5" fillId="0" borderId="27" xfId="0" applyNumberFormat="1" applyFont="1" applyBorder="1" applyAlignment="1">
      <alignment horizontal="center" vertical="center"/>
    </xf>
    <xf numFmtId="165" fontId="1" fillId="0" borderId="30" xfId="1" applyNumberFormat="1" applyFont="1" applyBorder="1" applyAlignment="1">
      <alignment horizontal="center" vertical="center"/>
    </xf>
    <xf numFmtId="165" fontId="1" fillId="0" borderId="27" xfId="1" applyNumberFormat="1" applyFont="1" applyBorder="1" applyAlignment="1">
      <alignment horizontal="center" vertical="center"/>
    </xf>
    <xf numFmtId="1" fontId="1" fillId="0" borderId="27" xfId="0" applyNumberFormat="1" applyFont="1" applyBorder="1" applyAlignment="1">
      <alignment horizontal="center" vertical="center"/>
    </xf>
    <xf numFmtId="164" fontId="1" fillId="0" borderId="28" xfId="0" applyNumberFormat="1" applyFont="1" applyBorder="1"/>
    <xf numFmtId="164" fontId="1" fillId="0" borderId="27" xfId="0" applyNumberFormat="1" applyFont="1" applyBorder="1" applyAlignment="1">
      <alignment horizontal="center" vertical="center"/>
    </xf>
    <xf numFmtId="164" fontId="1" fillId="0" borderId="26"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xf>
    <xf numFmtId="0" fontId="8" fillId="3" borderId="27" xfId="0" applyFont="1" applyFill="1" applyBorder="1" applyAlignment="1">
      <alignment horizontal="center" vertical="center"/>
    </xf>
    <xf numFmtId="16" fontId="8" fillId="3" borderId="27" xfId="0" applyNumberFormat="1" applyFont="1" applyFill="1" applyBorder="1" applyAlignment="1">
      <alignment horizontal="center" vertical="center"/>
    </xf>
    <xf numFmtId="0" fontId="4" fillId="4" borderId="27" xfId="0" applyFont="1" applyFill="1" applyBorder="1" applyAlignment="1">
      <alignment horizontal="center" vertical="center"/>
    </xf>
    <xf numFmtId="0" fontId="5" fillId="4" borderId="27" xfId="0" applyFont="1" applyFill="1" applyBorder="1" applyAlignment="1">
      <alignment horizontal="center" vertical="center"/>
    </xf>
    <xf numFmtId="0" fontId="1" fillId="5" borderId="31"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29" xfId="0" applyFont="1" applyFill="1" applyBorder="1" applyAlignment="1">
      <alignment horizontal="center" vertical="center"/>
    </xf>
    <xf numFmtId="0" fontId="0" fillId="0" borderId="0" xfId="0"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5" borderId="2" xfId="0" applyFont="1" applyFill="1" applyBorder="1" applyAlignment="1">
      <alignment horizontal="center"/>
    </xf>
    <xf numFmtId="0" fontId="1" fillId="5" borderId="4" xfId="0" applyFont="1" applyFill="1" applyBorder="1" applyAlignment="1">
      <alignment horizont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4" fontId="1" fillId="0" borderId="2" xfId="1" applyFont="1" applyBorder="1" applyAlignment="1">
      <alignment horizontal="center"/>
    </xf>
    <xf numFmtId="44" fontId="1" fillId="0" borderId="3" xfId="1" applyFont="1" applyBorder="1" applyAlignment="1">
      <alignment horizontal="center"/>
    </xf>
    <xf numFmtId="44" fontId="1" fillId="0" borderId="4" xfId="1" applyFont="1" applyBorder="1" applyAlignment="1">
      <alignment horizontal="center"/>
    </xf>
    <xf numFmtId="0" fontId="3" fillId="0" borderId="22" xfId="0" applyFont="1" applyBorder="1" applyAlignment="1">
      <alignment horizontal="left" vertical="center" wrapText="1"/>
    </xf>
    <xf numFmtId="0" fontId="3" fillId="0" borderId="21" xfId="0" applyFont="1" applyBorder="1" applyAlignment="1">
      <alignment horizontal="left" vertical="center" wrapText="1"/>
    </xf>
    <xf numFmtId="0" fontId="3" fillId="0" borderId="20" xfId="0" applyFont="1" applyBorder="1" applyAlignment="1">
      <alignment horizontal="left" vertical="center" wrapText="1"/>
    </xf>
    <xf numFmtId="0" fontId="3" fillId="0" borderId="19" xfId="0" applyFont="1" applyBorder="1" applyAlignment="1">
      <alignment horizontal="left" vertical="center" wrapText="1"/>
    </xf>
    <xf numFmtId="0" fontId="3" fillId="0" borderId="18" xfId="0" applyFont="1" applyBorder="1" applyAlignment="1">
      <alignment horizontal="left" vertical="center" wrapText="1"/>
    </xf>
    <xf numFmtId="0" fontId="3" fillId="0" borderId="17" xfId="0" applyFont="1" applyBorder="1" applyAlignment="1">
      <alignment horizontal="left" vertical="center" wrapText="1"/>
    </xf>
    <xf numFmtId="0" fontId="9" fillId="0" borderId="0" xfId="0" applyFont="1"/>
    <xf numFmtId="0" fontId="9" fillId="0" borderId="5"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1" xfId="0" applyFont="1" applyBorder="1" applyAlignment="1">
      <alignment horizontal="center" vertical="center" wrapText="1"/>
    </xf>
    <xf numFmtId="0" fontId="9" fillId="10" borderId="8" xfId="0" applyFont="1" applyFill="1" applyBorder="1"/>
    <xf numFmtId="0" fontId="9" fillId="0" borderId="11" xfId="0" applyFont="1" applyBorder="1" applyAlignment="1">
      <alignment horizontal="center" vertical="center"/>
    </xf>
    <xf numFmtId="2" fontId="11" fillId="2" borderId="1" xfId="0" applyNumberFormat="1" applyFont="1" applyFill="1" applyBorder="1" applyAlignment="1">
      <alignment horizontal="center" vertical="center"/>
    </xf>
    <xf numFmtId="2" fontId="9" fillId="0" borderId="11" xfId="0" applyNumberFormat="1" applyFont="1" applyBorder="1" applyAlignment="1">
      <alignment horizontal="center" vertical="center"/>
    </xf>
    <xf numFmtId="2" fontId="9" fillId="0" borderId="14" xfId="0" applyNumberFormat="1" applyFont="1" applyBorder="1" applyAlignment="1">
      <alignment horizontal="center" vertical="center"/>
    </xf>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2" xfId="0" applyFont="1" applyBorder="1" applyAlignment="1">
      <alignment horizontal="center" vertical="center" wrapText="1"/>
    </xf>
    <xf numFmtId="0" fontId="9" fillId="10" borderId="9" xfId="0" applyFont="1" applyFill="1" applyBorder="1"/>
    <xf numFmtId="0" fontId="9" fillId="0" borderId="12" xfId="0" applyFont="1" applyBorder="1" applyAlignment="1">
      <alignment horizontal="center" vertical="center"/>
    </xf>
    <xf numFmtId="2" fontId="9" fillId="0" borderId="8" xfId="0" applyNumberFormat="1" applyFont="1" applyBorder="1" applyAlignment="1">
      <alignment horizontal="center" vertical="center"/>
    </xf>
    <xf numFmtId="2" fontId="9" fillId="0" borderId="15" xfId="0" applyNumberFormat="1" applyFont="1" applyBorder="1" applyAlignment="1">
      <alignment horizontal="center"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9" fillId="0" borderId="7" xfId="0" applyFont="1" applyBorder="1" applyAlignment="1">
      <alignment horizontal="center" vertical="center" wrapText="1"/>
    </xf>
    <xf numFmtId="2" fontId="9" fillId="0" borderId="36" xfId="0" applyNumberFormat="1" applyFont="1" applyBorder="1" applyAlignment="1">
      <alignment horizontal="center" vertical="center"/>
    </xf>
    <xf numFmtId="2" fontId="9" fillId="0" borderId="1"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9" fillId="10" borderId="44" xfId="0" applyFont="1" applyFill="1" applyBorder="1"/>
    <xf numFmtId="0" fontId="9" fillId="0" borderId="36" xfId="0" applyFont="1" applyBorder="1" applyAlignment="1">
      <alignment horizontal="center" vertical="center" wrapText="1"/>
    </xf>
    <xf numFmtId="0" fontId="9" fillId="0" borderId="44" xfId="0" applyFont="1" applyBorder="1" applyAlignment="1">
      <alignment horizontal="center" vertical="center" wrapText="1"/>
    </xf>
    <xf numFmtId="0" fontId="9" fillId="0" borderId="6" xfId="0" applyFont="1" applyBorder="1"/>
    <xf numFmtId="0" fontId="9" fillId="0" borderId="44" xfId="0"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0" fontId="12" fillId="6" borderId="5" xfId="0" applyFont="1" applyFill="1" applyBorder="1" applyAlignment="1">
      <alignment horizontal="center" vertical="center" wrapText="1"/>
    </xf>
    <xf numFmtId="0" fontId="12" fillId="6" borderId="46"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9" fillId="10" borderId="44" xfId="0" applyFont="1" applyFill="1" applyBorder="1" applyAlignment="1">
      <alignment vertical="center" wrapText="1"/>
    </xf>
    <xf numFmtId="0" fontId="9" fillId="10" borderId="6" xfId="0" applyFont="1" applyFill="1" applyBorder="1"/>
    <xf numFmtId="0" fontId="10" fillId="6" borderId="11" xfId="0" applyFont="1" applyFill="1" applyBorder="1" applyAlignment="1">
      <alignment horizontal="center" vertical="center"/>
    </xf>
    <xf numFmtId="0" fontId="9" fillId="0" borderId="44" xfId="0" applyFont="1" applyBorder="1" applyAlignment="1">
      <alignment horizontal="center"/>
    </xf>
    <xf numFmtId="2" fontId="10" fillId="6" borderId="11" xfId="0" applyNumberFormat="1" applyFont="1" applyFill="1" applyBorder="1" applyAlignment="1">
      <alignment horizontal="center" vertical="center"/>
    </xf>
    <xf numFmtId="2" fontId="10" fillId="6" borderId="47" xfId="0" applyNumberFormat="1" applyFont="1" applyFill="1" applyBorder="1" applyAlignment="1">
      <alignment horizontal="center" vertical="center"/>
    </xf>
    <xf numFmtId="0" fontId="12" fillId="6" borderId="6"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9" fillId="10" borderId="6" xfId="0" applyFont="1" applyFill="1" applyBorder="1" applyAlignment="1">
      <alignment vertical="center" wrapText="1"/>
    </xf>
    <xf numFmtId="0" fontId="10" fillId="6" borderId="12" xfId="0" applyFont="1" applyFill="1" applyBorder="1" applyAlignment="1">
      <alignment horizontal="center" vertical="center"/>
    </xf>
    <xf numFmtId="0" fontId="9" fillId="0" borderId="6" xfId="0" applyFont="1" applyBorder="1" applyAlignment="1">
      <alignment horizontal="center"/>
    </xf>
    <xf numFmtId="2" fontId="10" fillId="6" borderId="12" xfId="0" applyNumberFormat="1" applyFont="1" applyFill="1" applyBorder="1" applyAlignment="1">
      <alignment horizontal="center" vertical="center"/>
    </xf>
    <xf numFmtId="2" fontId="10" fillId="6" borderId="15" xfId="0" applyNumberFormat="1" applyFont="1" applyFill="1" applyBorder="1" applyAlignment="1">
      <alignment horizontal="center" vertical="center"/>
    </xf>
    <xf numFmtId="1" fontId="9" fillId="0" borderId="0" xfId="0" applyNumberFormat="1" applyFont="1"/>
    <xf numFmtId="0" fontId="12" fillId="6" borderId="7"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0" fillId="6" borderId="13" xfId="0" applyFont="1" applyFill="1" applyBorder="1" applyAlignment="1">
      <alignment horizontal="center" vertical="center"/>
    </xf>
    <xf numFmtId="2" fontId="10" fillId="6" borderId="13" xfId="0" applyNumberFormat="1" applyFont="1" applyFill="1" applyBorder="1" applyAlignment="1">
      <alignment horizontal="center" vertical="center"/>
    </xf>
    <xf numFmtId="2" fontId="10" fillId="6" borderId="16" xfId="0" applyNumberFormat="1" applyFont="1" applyFill="1" applyBorder="1" applyAlignment="1">
      <alignment horizontal="center" vertical="center"/>
    </xf>
    <xf numFmtId="0" fontId="12" fillId="9" borderId="6"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2" fillId="9" borderId="37" xfId="0" applyFont="1" applyFill="1" applyBorder="1" applyAlignment="1">
      <alignment horizontal="center" vertical="center" wrapText="1"/>
    </xf>
    <xf numFmtId="0" fontId="10" fillId="9" borderId="37" xfId="0" applyFont="1" applyFill="1" applyBorder="1" applyAlignment="1">
      <alignment horizontal="center" vertical="center"/>
    </xf>
    <xf numFmtId="2" fontId="10" fillId="9" borderId="37" xfId="0" applyNumberFormat="1" applyFont="1" applyFill="1" applyBorder="1" applyAlignment="1">
      <alignment horizontal="center" vertical="center"/>
    </xf>
    <xf numFmtId="2" fontId="10" fillId="9" borderId="14" xfId="0" applyNumberFormat="1" applyFont="1" applyFill="1" applyBorder="1" applyAlignment="1">
      <alignment horizontal="center" vertical="center"/>
    </xf>
    <xf numFmtId="0" fontId="12" fillId="9" borderId="9" xfId="0" applyFont="1" applyFill="1" applyBorder="1" applyAlignment="1">
      <alignment horizontal="center" vertical="center" wrapText="1"/>
    </xf>
    <xf numFmtId="0" fontId="12" fillId="9" borderId="12" xfId="0" applyFont="1" applyFill="1" applyBorder="1" applyAlignment="1">
      <alignment horizontal="center" vertical="center" wrapText="1"/>
    </xf>
    <xf numFmtId="0" fontId="10" fillId="9" borderId="12" xfId="0" applyFont="1" applyFill="1" applyBorder="1" applyAlignment="1">
      <alignment horizontal="center" vertical="center"/>
    </xf>
    <xf numFmtId="2" fontId="10" fillId="9" borderId="12" xfId="0" applyNumberFormat="1" applyFont="1" applyFill="1" applyBorder="1" applyAlignment="1">
      <alignment horizontal="center" vertical="center"/>
    </xf>
    <xf numFmtId="2" fontId="10" fillId="9" borderId="15" xfId="0" applyNumberFormat="1" applyFont="1" applyFill="1" applyBorder="1" applyAlignment="1">
      <alignment horizontal="center" vertical="center"/>
    </xf>
    <xf numFmtId="0" fontId="12" fillId="9" borderId="36" xfId="0" applyFont="1" applyFill="1" applyBorder="1" applyAlignment="1">
      <alignment horizontal="center" vertical="center" wrapText="1"/>
    </xf>
    <xf numFmtId="0" fontId="12" fillId="9" borderId="44" xfId="0" applyFont="1" applyFill="1" applyBorder="1" applyAlignment="1">
      <alignment horizontal="center" vertical="center" wrapText="1"/>
    </xf>
    <xf numFmtId="0" fontId="10" fillId="9" borderId="44" xfId="0" applyFont="1" applyFill="1" applyBorder="1" applyAlignment="1">
      <alignment horizontal="center" vertical="center"/>
    </xf>
    <xf numFmtId="2" fontId="10" fillId="9" borderId="44" xfId="0" applyNumberFormat="1" applyFont="1" applyFill="1" applyBorder="1" applyAlignment="1">
      <alignment horizontal="center" vertical="center"/>
    </xf>
    <xf numFmtId="2" fontId="10" fillId="9" borderId="45" xfId="0" applyNumberFormat="1" applyFont="1" applyFill="1" applyBorder="1" applyAlignment="1">
      <alignment horizontal="center" vertical="center"/>
    </xf>
    <xf numFmtId="0" fontId="12" fillId="7" borderId="5" xfId="0" applyFont="1" applyFill="1" applyBorder="1" applyAlignment="1">
      <alignment horizontal="center" vertical="center" wrapText="1"/>
    </xf>
    <xf numFmtId="0" fontId="12" fillId="7" borderId="46" xfId="0" applyFont="1" applyFill="1" applyBorder="1" applyAlignment="1">
      <alignment horizontal="center" vertical="center" wrapText="1"/>
    </xf>
    <xf numFmtId="0" fontId="12" fillId="7" borderId="11" xfId="0" applyFont="1" applyFill="1" applyBorder="1" applyAlignment="1">
      <alignment horizontal="center" vertical="center" wrapText="1"/>
    </xf>
    <xf numFmtId="0" fontId="10" fillId="7" borderId="11" xfId="0" applyFont="1" applyFill="1" applyBorder="1" applyAlignment="1">
      <alignment horizontal="center" vertical="center"/>
    </xf>
    <xf numFmtId="2" fontId="10" fillId="7" borderId="11" xfId="0" applyNumberFormat="1" applyFont="1" applyFill="1" applyBorder="1" applyAlignment="1">
      <alignment horizontal="center" vertical="center"/>
    </xf>
    <xf numFmtId="2" fontId="10" fillId="7" borderId="47" xfId="0" applyNumberFormat="1" applyFont="1" applyFill="1" applyBorder="1" applyAlignment="1">
      <alignment horizontal="center" vertical="center"/>
    </xf>
    <xf numFmtId="0" fontId="12" fillId="7" borderId="6"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12" fillId="7" borderId="12" xfId="0" applyFont="1" applyFill="1" applyBorder="1" applyAlignment="1">
      <alignment horizontal="center" vertical="center" wrapText="1"/>
    </xf>
    <xf numFmtId="0" fontId="10" fillId="7" borderId="12" xfId="0" applyFont="1" applyFill="1" applyBorder="1" applyAlignment="1">
      <alignment horizontal="center" vertical="center"/>
    </xf>
    <xf numFmtId="2" fontId="10" fillId="7" borderId="12" xfId="0" applyNumberFormat="1" applyFont="1" applyFill="1" applyBorder="1" applyAlignment="1">
      <alignment horizontal="center" vertical="center"/>
    </xf>
    <xf numFmtId="2" fontId="10" fillId="7" borderId="15" xfId="0" applyNumberFormat="1" applyFont="1" applyFill="1" applyBorder="1" applyAlignment="1">
      <alignment horizontal="center" vertical="center"/>
    </xf>
    <xf numFmtId="0" fontId="10" fillId="7" borderId="44" xfId="0" applyFont="1" applyFill="1" applyBorder="1" applyAlignment="1">
      <alignment horizontal="center" vertical="center"/>
    </xf>
    <xf numFmtId="2" fontId="10" fillId="7" borderId="44" xfId="0" applyNumberFormat="1" applyFont="1" applyFill="1" applyBorder="1" applyAlignment="1">
      <alignment horizontal="center" vertical="center"/>
    </xf>
    <xf numFmtId="0" fontId="12" fillId="7" borderId="7"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9" fillId="10" borderId="7" xfId="0" applyFont="1" applyFill="1" applyBorder="1" applyAlignment="1">
      <alignment vertical="center" wrapText="1"/>
    </xf>
    <xf numFmtId="0" fontId="9" fillId="10" borderId="7" xfId="0" applyFont="1" applyFill="1" applyBorder="1"/>
    <xf numFmtId="0" fontId="10" fillId="7" borderId="1" xfId="0" applyFont="1" applyFill="1" applyBorder="1" applyAlignment="1">
      <alignment horizontal="center" vertical="center"/>
    </xf>
    <xf numFmtId="0" fontId="9" fillId="0" borderId="18" xfId="0" applyFont="1" applyBorder="1"/>
    <xf numFmtId="2" fontId="10" fillId="7" borderId="1" xfId="0" applyNumberFormat="1" applyFont="1" applyFill="1" applyBorder="1" applyAlignment="1">
      <alignment horizontal="center" vertical="center"/>
    </xf>
    <xf numFmtId="2" fontId="10" fillId="7" borderId="16" xfId="0" applyNumberFormat="1" applyFont="1" applyFill="1" applyBorder="1" applyAlignment="1">
      <alignment horizontal="center" vertical="center"/>
    </xf>
    <xf numFmtId="0" fontId="9" fillId="0" borderId="0" xfId="0" applyFont="1" applyAlignment="1">
      <alignment vertical="center" wrapText="1"/>
    </xf>
    <xf numFmtId="0" fontId="10" fillId="11" borderId="2"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3" xfId="0" applyFont="1" applyFill="1" applyBorder="1" applyAlignment="1">
      <alignment horizontal="center" vertical="center" wrapText="1"/>
    </xf>
    <xf numFmtId="0" fontId="10" fillId="11" borderId="21" xfId="0" applyFont="1" applyFill="1" applyBorder="1" applyAlignment="1">
      <alignment horizontal="center" vertical="center" wrapText="1"/>
    </xf>
    <xf numFmtId="0" fontId="10" fillId="11" borderId="4" xfId="0" applyFont="1" applyFill="1" applyBorder="1" applyAlignment="1">
      <alignment horizontal="center" vertical="center" wrapText="1"/>
    </xf>
    <xf numFmtId="0" fontId="14" fillId="3" borderId="22" xfId="0" applyFont="1" applyFill="1" applyBorder="1" applyAlignment="1">
      <alignment horizontal="left" vertical="center" wrapText="1"/>
    </xf>
    <xf numFmtId="0" fontId="14" fillId="3" borderId="21"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14" fillId="3" borderId="32" xfId="0" applyFont="1" applyFill="1" applyBorder="1" applyAlignment="1">
      <alignment horizontal="left" vertical="center" wrapText="1"/>
    </xf>
    <xf numFmtId="0" fontId="14" fillId="3" borderId="0" xfId="0" applyFont="1" applyFill="1" applyAlignment="1">
      <alignment horizontal="left" vertical="center" wrapText="1"/>
    </xf>
    <xf numFmtId="0" fontId="14" fillId="3" borderId="35" xfId="0" applyFont="1" applyFill="1" applyBorder="1" applyAlignment="1">
      <alignment horizontal="left" vertical="center" wrapText="1"/>
    </xf>
    <xf numFmtId="0" fontId="14" fillId="3" borderId="19" xfId="0" applyFont="1" applyFill="1" applyBorder="1" applyAlignment="1">
      <alignment horizontal="left" vertical="center" wrapText="1"/>
    </xf>
    <xf numFmtId="0" fontId="14" fillId="3" borderId="18" xfId="0" applyFont="1" applyFill="1" applyBorder="1" applyAlignment="1">
      <alignment horizontal="left" vertical="center" wrapText="1"/>
    </xf>
    <xf numFmtId="0" fontId="14" fillId="3" borderId="17" xfId="0" applyFont="1" applyFill="1" applyBorder="1" applyAlignment="1">
      <alignment horizontal="left" vertical="center" wrapText="1"/>
    </xf>
    <xf numFmtId="0" fontId="15" fillId="0" borderId="0" xfId="0" applyFont="1"/>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5" fillId="0" borderId="0" xfId="0" applyFont="1" applyAlignment="1">
      <alignment horizontal="center" vertical="center"/>
    </xf>
    <xf numFmtId="0" fontId="16" fillId="7" borderId="2" xfId="0" applyFont="1" applyFill="1" applyBorder="1" applyAlignment="1">
      <alignment horizontal="center" vertical="center"/>
    </xf>
    <xf numFmtId="0" fontId="16" fillId="7" borderId="1" xfId="0" applyFont="1" applyFill="1" applyBorder="1" applyAlignment="1">
      <alignment horizontal="center" vertical="center"/>
    </xf>
    <xf numFmtId="0" fontId="16" fillId="7" borderId="4" xfId="0" applyFont="1" applyFill="1" applyBorder="1" applyAlignment="1">
      <alignment horizontal="center" vertical="center"/>
    </xf>
    <xf numFmtId="0" fontId="16" fillId="7" borderId="17" xfId="0" applyFont="1" applyFill="1" applyBorder="1" applyAlignment="1">
      <alignment horizontal="center" vertical="center"/>
    </xf>
    <xf numFmtId="0" fontId="16" fillId="7" borderId="18" xfId="0" applyFont="1" applyFill="1" applyBorder="1" applyAlignment="1">
      <alignment horizontal="center" vertical="center"/>
    </xf>
    <xf numFmtId="0" fontId="17" fillId="0" borderId="17" xfId="0" applyFont="1" applyBorder="1" applyAlignment="1">
      <alignment horizontal="center" vertical="center"/>
    </xf>
    <xf numFmtId="0" fontId="17" fillId="0" borderId="4" xfId="0" applyFont="1" applyBorder="1" applyAlignment="1">
      <alignment horizontal="center" vertical="center"/>
    </xf>
    <xf numFmtId="0" fontId="16" fillId="7" borderId="7" xfId="0" applyFont="1" applyFill="1" applyBorder="1" applyAlignment="1">
      <alignment horizontal="center" vertical="center"/>
    </xf>
    <xf numFmtId="0" fontId="18" fillId="7" borderId="1" xfId="0" applyFont="1" applyFill="1" applyBorder="1" applyAlignment="1">
      <alignment horizontal="center" vertical="center"/>
    </xf>
    <xf numFmtId="0" fontId="18" fillId="7" borderId="4" xfId="0" applyFont="1" applyFill="1" applyBorder="1" applyAlignment="1">
      <alignment horizontal="center" vertical="center"/>
    </xf>
    <xf numFmtId="0" fontId="16" fillId="7" borderId="20" xfId="0" applyFont="1" applyFill="1" applyBorder="1" applyAlignment="1">
      <alignment horizontal="center" vertical="center"/>
    </xf>
    <xf numFmtId="0" fontId="18" fillId="7" borderId="7" xfId="0" applyFont="1" applyFill="1" applyBorder="1" applyAlignment="1">
      <alignment horizontal="center" vertical="center"/>
    </xf>
    <xf numFmtId="0" fontId="15" fillId="0" borderId="17"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horizontal="center" vertical="center"/>
    </xf>
    <xf numFmtId="0" fontId="15" fillId="0" borderId="1" xfId="0" applyFont="1" applyBorder="1" applyAlignment="1">
      <alignment horizontal="center" vertical="center"/>
    </xf>
    <xf numFmtId="1" fontId="15" fillId="0" borderId="1" xfId="0" applyNumberFormat="1" applyFont="1" applyBorder="1" applyAlignment="1">
      <alignment horizontal="center" vertical="center"/>
    </xf>
    <xf numFmtId="0" fontId="19" fillId="7" borderId="7" xfId="0" applyFont="1" applyFill="1" applyBorder="1" applyAlignment="1">
      <alignment horizontal="center" vertical="center"/>
    </xf>
    <xf numFmtId="0" fontId="19" fillId="0" borderId="17" xfId="0" applyFont="1" applyBorder="1" applyAlignment="1">
      <alignment horizontal="center" vertical="center"/>
    </xf>
    <xf numFmtId="0" fontId="18" fillId="7" borderId="2" xfId="0" applyFont="1" applyFill="1" applyBorder="1" applyAlignment="1">
      <alignment horizontal="center" vertical="center"/>
    </xf>
    <xf numFmtId="0" fontId="18" fillId="7" borderId="4"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0" borderId="5" xfId="0" applyFont="1" applyBorder="1" applyAlignment="1">
      <alignment horizontal="center" vertical="center"/>
    </xf>
    <xf numFmtId="0" fontId="15" fillId="0" borderId="7" xfId="0" applyFont="1" applyBorder="1" applyAlignment="1">
      <alignment horizontal="center" vertical="center"/>
    </xf>
    <xf numFmtId="0" fontId="20" fillId="6" borderId="2"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15" fillId="0" borderId="0" xfId="0" applyFont="1" applyAlignment="1">
      <alignment horizontal="center" vertical="center" wrapText="1"/>
    </xf>
    <xf numFmtId="0" fontId="18" fillId="7"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xf numFmtId="0" fontId="18" fillId="7" borderId="2" xfId="0" applyFont="1" applyFill="1" applyBorder="1" applyAlignment="1">
      <alignment horizontal="center" vertical="center" wrapText="1"/>
    </xf>
    <xf numFmtId="0" fontId="15" fillId="0" borderId="4" xfId="0" applyFont="1" applyBorder="1" applyAlignment="1">
      <alignment horizontal="center" vertical="center" wrapText="1"/>
    </xf>
    <xf numFmtId="0" fontId="18" fillId="7" borderId="2" xfId="0" applyFont="1" applyFill="1" applyBorder="1" applyAlignment="1">
      <alignment horizontal="center"/>
    </xf>
    <xf numFmtId="0" fontId="18" fillId="7" borderId="3" xfId="0" applyFont="1" applyFill="1" applyBorder="1" applyAlignment="1">
      <alignment horizontal="center"/>
    </xf>
    <xf numFmtId="0" fontId="21" fillId="7" borderId="2" xfId="0" applyFont="1" applyFill="1" applyBorder="1" applyAlignment="1">
      <alignment horizontal="center"/>
    </xf>
    <xf numFmtId="0" fontId="21" fillId="7" borderId="3" xfId="0" applyFont="1" applyFill="1" applyBorder="1" applyAlignment="1">
      <alignment horizontal="center"/>
    </xf>
    <xf numFmtId="0" fontId="21" fillId="7" borderId="4" xfId="0" applyFont="1" applyFill="1" applyBorder="1" applyAlignment="1">
      <alignment horizontal="center"/>
    </xf>
    <xf numFmtId="0" fontId="22" fillId="8" borderId="1" xfId="0" applyFont="1" applyFill="1" applyBorder="1" applyAlignment="1">
      <alignment horizontal="center" vertical="center"/>
    </xf>
    <xf numFmtId="0" fontId="18" fillId="0" borderId="0" xfId="0" applyFont="1" applyAlignment="1">
      <alignment horizontal="center" vertical="center"/>
    </xf>
    <xf numFmtId="0" fontId="23" fillId="8" borderId="27" xfId="0" applyFont="1" applyFill="1" applyBorder="1" applyAlignment="1">
      <alignment horizontal="center" vertical="center" wrapText="1"/>
    </xf>
    <xf numFmtId="0" fontId="24" fillId="6" borderId="27"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8" fillId="8" borderId="20" xfId="0" applyFont="1" applyFill="1" applyBorder="1" applyAlignment="1">
      <alignment horizontal="center" vertical="center" wrapText="1"/>
    </xf>
    <xf numFmtId="0" fontId="15" fillId="0" borderId="27" xfId="0" applyFont="1" applyBorder="1" applyAlignment="1">
      <alignment horizontal="center" vertical="center" wrapText="1"/>
    </xf>
    <xf numFmtId="0" fontId="24" fillId="6" borderId="33"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3" fillId="6" borderId="22" xfId="0" applyFont="1" applyFill="1" applyBorder="1" applyAlignment="1">
      <alignment horizontal="center" vertical="center" wrapText="1"/>
    </xf>
    <xf numFmtId="0" fontId="23" fillId="6" borderId="21" xfId="0" applyFont="1" applyFill="1" applyBorder="1" applyAlignment="1">
      <alignment horizontal="center" vertical="center" wrapText="1"/>
    </xf>
    <xf numFmtId="0" fontId="23" fillId="6" borderId="20"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3"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18" fillId="7" borderId="27" xfId="0" applyFont="1" applyFill="1" applyBorder="1" applyAlignment="1">
      <alignment horizontal="center" vertical="center" wrapText="1"/>
    </xf>
    <xf numFmtId="0" fontId="18" fillId="7" borderId="27" xfId="0" applyFont="1" applyFill="1" applyBorder="1" applyAlignment="1">
      <alignment horizontal="center" vertical="center"/>
    </xf>
    <xf numFmtId="0" fontId="18" fillId="7" borderId="39" xfId="0" applyFont="1" applyFill="1" applyBorder="1" applyAlignment="1">
      <alignment horizontal="center" vertical="center" wrapText="1"/>
    </xf>
    <xf numFmtId="0" fontId="23" fillId="6" borderId="41" xfId="0" applyFont="1" applyFill="1" applyBorder="1" applyAlignment="1">
      <alignment horizontal="center" vertical="center" wrapText="1"/>
    </xf>
    <xf numFmtId="0" fontId="23" fillId="6" borderId="42" xfId="0" applyFont="1" applyFill="1" applyBorder="1" applyAlignment="1">
      <alignment horizontal="center" vertical="center" wrapText="1"/>
    </xf>
    <xf numFmtId="0" fontId="23" fillId="6" borderId="43" xfId="0" applyFont="1" applyFill="1" applyBorder="1" applyAlignment="1">
      <alignment horizontal="center" vertical="center" wrapText="1"/>
    </xf>
    <xf numFmtId="0" fontId="18" fillId="7" borderId="39" xfId="0" applyFont="1" applyFill="1" applyBorder="1" applyAlignment="1">
      <alignment horizontal="center" vertical="center"/>
    </xf>
    <xf numFmtId="0" fontId="15" fillId="0" borderId="27" xfId="0" applyFont="1" applyBorder="1" applyAlignment="1">
      <alignment horizontal="center" vertical="center"/>
    </xf>
    <xf numFmtId="0" fontId="15" fillId="0" borderId="0" xfId="0" applyFont="1" applyAlignment="1">
      <alignment vertical="center" wrapText="1"/>
    </xf>
    <xf numFmtId="0" fontId="18" fillId="5" borderId="27" xfId="0" applyFont="1" applyFill="1" applyBorder="1" applyAlignment="1">
      <alignment horizontal="center" vertical="center" wrapText="1"/>
    </xf>
    <xf numFmtId="0" fontId="22" fillId="6" borderId="27" xfId="0" applyFont="1" applyFill="1" applyBorder="1" applyAlignment="1">
      <alignment horizontal="center" vertical="center" wrapText="1"/>
    </xf>
    <xf numFmtId="0" fontId="13" fillId="5" borderId="39" xfId="0" applyFont="1" applyFill="1" applyBorder="1" applyAlignment="1">
      <alignment horizontal="center" vertical="center" wrapText="1"/>
    </xf>
    <xf numFmtId="0" fontId="13" fillId="5" borderId="40" xfId="0" applyFont="1" applyFill="1" applyBorder="1" applyAlignment="1">
      <alignment horizontal="center" vertical="center" wrapText="1"/>
    </xf>
    <xf numFmtId="0" fontId="15" fillId="0" borderId="33"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27"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Comparsion of Period vs Dt</a:t>
            </a:r>
          </a:p>
        </c:rich>
      </c:tx>
      <c:overlay val="0"/>
    </c:title>
    <c:autoTitleDeleted val="0"/>
    <c:plotArea>
      <c:layout/>
      <c:scatterChart>
        <c:scatterStyle val="lineMarker"/>
        <c:varyColors val="0"/>
        <c:ser>
          <c:idx val="0"/>
          <c:order val="0"/>
          <c:tx>
            <c:strRef>
              <c:f>'Predictive Analytics'!$E$11</c:f>
              <c:strCache>
                <c:ptCount val="1"/>
                <c:pt idx="0">
                  <c:v>Actual Sales</c:v>
                </c:pt>
              </c:strCache>
            </c:strRef>
          </c:tx>
          <c:spPr>
            <a:ln w="25400">
              <a:noFill/>
            </a:ln>
          </c:spPr>
          <c:marker>
            <c:symbol val="circle"/>
            <c:size val="5"/>
          </c:marker>
          <c:xVal>
            <c:numRef>
              <c:f>'Predictive Analytics'!$D$12:$D$31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'Predictive Analytics'!$E$12:$E$31</c:f>
              <c:numCache>
                <c:formatCode>General</c:formatCode>
                <c:ptCount val="20"/>
                <c:pt idx="0">
                  <c:v>2251</c:v>
                </c:pt>
                <c:pt idx="1">
                  <c:v>2504</c:v>
                </c:pt>
                <c:pt idx="2">
                  <c:v>2810</c:v>
                </c:pt>
                <c:pt idx="3">
                  <c:v>2014</c:v>
                </c:pt>
                <c:pt idx="4">
                  <c:v>3015</c:v>
                </c:pt>
                <c:pt idx="5">
                  <c:v>2001</c:v>
                </c:pt>
                <c:pt idx="6">
                  <c:v>2501</c:v>
                </c:pt>
                <c:pt idx="7">
                  <c:v>1990</c:v>
                </c:pt>
                <c:pt idx="8">
                  <c:v>2910</c:v>
                </c:pt>
                <c:pt idx="9">
                  <c:v>2501</c:v>
                </c:pt>
                <c:pt idx="10">
                  <c:v>2390</c:v>
                </c:pt>
                <c:pt idx="11">
                  <c:v>2401</c:v>
                </c:pt>
                <c:pt idx="12">
                  <c:v>3210</c:v>
                </c:pt>
                <c:pt idx="13">
                  <c:v>2305</c:v>
                </c:pt>
                <c:pt idx="14">
                  <c:v>2801</c:v>
                </c:pt>
                <c:pt idx="15">
                  <c:v>2580</c:v>
                </c:pt>
                <c:pt idx="16">
                  <c:v>3001</c:v>
                </c:pt>
                <c:pt idx="17">
                  <c:v>3120</c:v>
                </c:pt>
                <c:pt idx="18">
                  <c:v>1950</c:v>
                </c:pt>
                <c:pt idx="19">
                  <c:v>2050</c:v>
                </c:pt>
              </c:numCache>
            </c:numRef>
          </c:yVal>
          <c:smooth val="0"/>
          <c:extLst>
            <c:ext xmlns:c16="http://schemas.microsoft.com/office/drawing/2014/chart" uri="{C3380CC4-5D6E-409C-BE32-E72D297353CC}">
              <c16:uniqueId val="{00000000-404F-49B2-9A74-96C0A7C4F2C8}"/>
            </c:ext>
          </c:extLst>
        </c:ser>
        <c:ser>
          <c:idx val="1"/>
          <c:order val="1"/>
          <c:tx>
            <c:strRef>
              <c:f>'Predictive Analytics'!$G$11</c:f>
              <c:strCache>
                <c:ptCount val="1"/>
                <c:pt idx="0">
                  <c:v>Deseasonalized Demand</c:v>
                </c:pt>
              </c:strCache>
            </c:strRef>
          </c:tx>
          <c:spPr>
            <a:ln w="25400">
              <a:noFill/>
            </a:ln>
          </c:spPr>
          <c:marker>
            <c:symbol val="circle"/>
            <c:size val="5"/>
          </c:marker>
          <c:trendline>
            <c:trendlineType val="linear"/>
            <c:dispRSqr val="0"/>
            <c:dispEq val="1"/>
            <c:trendlineLbl>
              <c:numFmt formatCode="General" sourceLinked="0"/>
            </c:trendlineLbl>
          </c:trendline>
          <c:xVal>
            <c:numRef>
              <c:f>'Predictive Analytics'!$D$14:$D$29</c:f>
              <c:numCache>
                <c:formatCode>General</c:formatCode>
                <c:ptCount val="16"/>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numCache>
            </c:numRef>
          </c:xVal>
          <c:yVal>
            <c:numRef>
              <c:f>'Predictive Analytics'!$G$14:$G$29</c:f>
              <c:numCache>
                <c:formatCode>General</c:formatCode>
                <c:ptCount val="16"/>
                <c:pt idx="0">
                  <c:v>3575</c:v>
                </c:pt>
                <c:pt idx="1">
                  <c:v>3783.75</c:v>
                </c:pt>
                <c:pt idx="2">
                  <c:v>3965.375</c:v>
                </c:pt>
                <c:pt idx="3">
                  <c:v>4069.625</c:v>
                </c:pt>
                <c:pt idx="4">
                  <c:v>4118.75</c:v>
                </c:pt>
                <c:pt idx="5">
                  <c:v>4272.375</c:v>
                </c:pt>
                <c:pt idx="6">
                  <c:v>4237.375</c:v>
                </c:pt>
                <c:pt idx="7">
                  <c:v>4274.125</c:v>
                </c:pt>
                <c:pt idx="8">
                  <c:v>4595.125</c:v>
                </c:pt>
                <c:pt idx="9">
                  <c:v>4968.5</c:v>
                </c:pt>
                <c:pt idx="10">
                  <c:v>5390.375</c:v>
                </c:pt>
                <c:pt idx="11">
                  <c:v>6083</c:v>
                </c:pt>
                <c:pt idx="12">
                  <c:v>6575.375</c:v>
                </c:pt>
                <c:pt idx="13">
                  <c:v>6509.5</c:v>
                </c:pt>
                <c:pt idx="14">
                  <c:v>6490</c:v>
                </c:pt>
                <c:pt idx="15">
                  <c:v>6688.75</c:v>
                </c:pt>
              </c:numCache>
            </c:numRef>
          </c:yVal>
          <c:smooth val="0"/>
          <c:extLst>
            <c:ext xmlns:c16="http://schemas.microsoft.com/office/drawing/2014/chart" uri="{C3380CC4-5D6E-409C-BE32-E72D297353CC}">
              <c16:uniqueId val="{00000001-404F-49B2-9A74-96C0A7C4F2C8}"/>
            </c:ext>
          </c:extLst>
        </c:ser>
        <c:ser>
          <c:idx val="2"/>
          <c:order val="2"/>
          <c:spPr>
            <a:ln w="25400">
              <a:noFill/>
            </a:ln>
          </c:spPr>
          <c:xVal>
            <c:numRef>
              <c:f>'Predictive Analytics'!$D$32:$D$35</c:f>
              <c:numCache>
                <c:formatCode>General</c:formatCode>
                <c:ptCount val="4"/>
                <c:pt idx="0">
                  <c:v>21</c:v>
                </c:pt>
                <c:pt idx="1">
                  <c:v>22</c:v>
                </c:pt>
                <c:pt idx="2">
                  <c:v>23</c:v>
                </c:pt>
                <c:pt idx="3">
                  <c:v>24</c:v>
                </c:pt>
              </c:numCache>
            </c:numRef>
          </c:xVal>
          <c:yVal>
            <c:numRef>
              <c:f>'Predictive Analytics'!$K$32:$K$35</c:f>
              <c:numCache>
                <c:formatCode>0.00</c:formatCode>
                <c:ptCount val="4"/>
                <c:pt idx="0">
                  <c:v>6615.8695116413273</c:v>
                </c:pt>
                <c:pt idx="1">
                  <c:v>4542.148549604226</c:v>
                </c:pt>
                <c:pt idx="2">
                  <c:v>5448.4139860582827</c:v>
                </c:pt>
                <c:pt idx="3">
                  <c:v>14469.665444180357</c:v>
                </c:pt>
              </c:numCache>
            </c:numRef>
          </c:yVal>
          <c:smooth val="0"/>
          <c:extLst>
            <c:ext xmlns:c16="http://schemas.microsoft.com/office/drawing/2014/chart" uri="{C3380CC4-5D6E-409C-BE32-E72D297353CC}">
              <c16:uniqueId val="{00000002-BF9F-46B6-AAD8-C7764229A525}"/>
            </c:ext>
          </c:extLst>
        </c:ser>
        <c:ser>
          <c:idx val="3"/>
          <c:order val="3"/>
          <c:spPr>
            <a:ln w="25400">
              <a:noFill/>
            </a:ln>
          </c:spPr>
          <c:xVal>
            <c:numRef>
              <c:f>'Predictive Analytics'!$D$36:$D$39</c:f>
              <c:numCache>
                <c:formatCode>General</c:formatCode>
                <c:ptCount val="4"/>
                <c:pt idx="0">
                  <c:v>25</c:v>
                </c:pt>
                <c:pt idx="1">
                  <c:v>26</c:v>
                </c:pt>
                <c:pt idx="2">
                  <c:v>27</c:v>
                </c:pt>
                <c:pt idx="3">
                  <c:v>28</c:v>
                </c:pt>
              </c:numCache>
            </c:numRef>
          </c:xVal>
          <c:yVal>
            <c:numRef>
              <c:f>'Predictive Analytics'!$K$36:$K$39</c:f>
              <c:numCache>
                <c:formatCode>0.00</c:formatCode>
                <c:ptCount val="4"/>
                <c:pt idx="0">
                  <c:v>7431.9334087962607</c:v>
                </c:pt>
                <c:pt idx="1">
                  <c:v>5085.6596473336267</c:v>
                </c:pt>
                <c:pt idx="2">
                  <c:v>6081.4316865426026</c:v>
                </c:pt>
                <c:pt idx="3">
                  <c:v>16103.354771694158</c:v>
                </c:pt>
              </c:numCache>
            </c:numRef>
          </c:yVal>
          <c:smooth val="0"/>
          <c:extLst>
            <c:ext xmlns:c16="http://schemas.microsoft.com/office/drawing/2014/chart" uri="{C3380CC4-5D6E-409C-BE32-E72D297353CC}">
              <c16:uniqueId val="{00000003-BF9F-46B6-AAD8-C7764229A525}"/>
            </c:ext>
          </c:extLst>
        </c:ser>
        <c:ser>
          <c:idx val="4"/>
          <c:order val="4"/>
          <c:spPr>
            <a:ln w="25400">
              <a:noFill/>
            </a:ln>
          </c:spPr>
          <c:xVal>
            <c:numRef>
              <c:f>'Predictive Analytics'!$D$40:$D$43</c:f>
              <c:numCache>
                <c:formatCode>General</c:formatCode>
                <c:ptCount val="4"/>
                <c:pt idx="0">
                  <c:v>29</c:v>
                </c:pt>
                <c:pt idx="1">
                  <c:v>30</c:v>
                </c:pt>
                <c:pt idx="2">
                  <c:v>31</c:v>
                </c:pt>
                <c:pt idx="3">
                  <c:v>32</c:v>
                </c:pt>
              </c:numCache>
            </c:numRef>
          </c:xVal>
          <c:yVal>
            <c:numRef>
              <c:f>'Predictive Analytics'!$K$40:$K$43</c:f>
              <c:numCache>
                <c:formatCode>0.00</c:formatCode>
                <c:ptCount val="4"/>
                <c:pt idx="0">
                  <c:v>8247.997305951194</c:v>
                </c:pt>
                <c:pt idx="1">
                  <c:v>5629.1707450630256</c:v>
                </c:pt>
                <c:pt idx="2">
                  <c:v>6714.4493870269234</c:v>
                </c:pt>
                <c:pt idx="3">
                  <c:v>17737.04409920796</c:v>
                </c:pt>
              </c:numCache>
            </c:numRef>
          </c:yVal>
          <c:smooth val="0"/>
          <c:extLst>
            <c:ext xmlns:c16="http://schemas.microsoft.com/office/drawing/2014/chart" uri="{C3380CC4-5D6E-409C-BE32-E72D297353CC}">
              <c16:uniqueId val="{00000004-BF9F-46B6-AAD8-C7764229A525}"/>
            </c:ext>
          </c:extLst>
        </c:ser>
        <c:dLbls>
          <c:showLegendKey val="0"/>
          <c:showVal val="0"/>
          <c:showCatName val="0"/>
          <c:showSerName val="0"/>
          <c:showPercent val="0"/>
          <c:showBubbleSize val="0"/>
        </c:dLbls>
        <c:axId val="976309552"/>
        <c:axId val="976310032"/>
      </c:scatterChart>
      <c:valAx>
        <c:axId val="976309552"/>
        <c:scaling>
          <c:orientation val="minMax"/>
        </c:scaling>
        <c:delete val="0"/>
        <c:axPos val="b"/>
        <c:majorGridlines/>
        <c:numFmt formatCode="General" sourceLinked="1"/>
        <c:majorTickMark val="none"/>
        <c:minorTickMark val="none"/>
        <c:tickLblPos val="nextTo"/>
        <c:crossAx val="976310032"/>
        <c:crosses val="autoZero"/>
        <c:crossBetween val="midCat"/>
      </c:valAx>
      <c:valAx>
        <c:axId val="976310032"/>
        <c:scaling>
          <c:orientation val="minMax"/>
        </c:scaling>
        <c:delete val="0"/>
        <c:axPos val="l"/>
        <c:majorGridlines/>
        <c:numFmt formatCode="General" sourceLinked="1"/>
        <c:majorTickMark val="none"/>
        <c:minorTickMark val="none"/>
        <c:tickLblPos val="nextTo"/>
        <c:crossAx val="9763095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IN"/>
              <a:t>Comparsion of Actual Sales and Demand</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scatterChart>
        <c:scatterStyle val="lineMarker"/>
        <c:varyColors val="0"/>
        <c:ser>
          <c:idx val="0"/>
          <c:order val="0"/>
          <c:tx>
            <c:strRef>
              <c:f>'Predictive Analytics'!$E$11</c:f>
              <c:strCache>
                <c:ptCount val="1"/>
                <c:pt idx="0">
                  <c:v>Actual Sales</c:v>
                </c:pt>
              </c:strCache>
            </c:strRef>
          </c:tx>
          <c:spPr>
            <a:ln w="19050" cap="rnd">
              <a:solidFill>
                <a:schemeClr val="accent1"/>
              </a:solidFill>
              <a:round/>
            </a:ln>
            <a:effectLst/>
          </c:spPr>
          <c:marker>
            <c:symbol val="none"/>
          </c:marker>
          <c:xVal>
            <c:numRef>
              <c:f>'Predictive Analytics'!$D$12:$D$31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'Predictive Analytics'!$E$12:$E$31</c:f>
              <c:numCache>
                <c:formatCode>General</c:formatCode>
                <c:ptCount val="20"/>
                <c:pt idx="0">
                  <c:v>2251</c:v>
                </c:pt>
                <c:pt idx="1">
                  <c:v>2504</c:v>
                </c:pt>
                <c:pt idx="2">
                  <c:v>2810</c:v>
                </c:pt>
                <c:pt idx="3">
                  <c:v>2014</c:v>
                </c:pt>
                <c:pt idx="4">
                  <c:v>3015</c:v>
                </c:pt>
                <c:pt idx="5">
                  <c:v>2001</c:v>
                </c:pt>
                <c:pt idx="6">
                  <c:v>2501</c:v>
                </c:pt>
                <c:pt idx="7">
                  <c:v>1990</c:v>
                </c:pt>
                <c:pt idx="8">
                  <c:v>2910</c:v>
                </c:pt>
                <c:pt idx="9">
                  <c:v>2501</c:v>
                </c:pt>
                <c:pt idx="10">
                  <c:v>2390</c:v>
                </c:pt>
                <c:pt idx="11">
                  <c:v>2401</c:v>
                </c:pt>
                <c:pt idx="12">
                  <c:v>3210</c:v>
                </c:pt>
                <c:pt idx="13">
                  <c:v>2305</c:v>
                </c:pt>
                <c:pt idx="14">
                  <c:v>2801</c:v>
                </c:pt>
                <c:pt idx="15">
                  <c:v>2580</c:v>
                </c:pt>
                <c:pt idx="16">
                  <c:v>3001</c:v>
                </c:pt>
                <c:pt idx="17">
                  <c:v>3120</c:v>
                </c:pt>
                <c:pt idx="18">
                  <c:v>1950</c:v>
                </c:pt>
                <c:pt idx="19">
                  <c:v>2050</c:v>
                </c:pt>
              </c:numCache>
            </c:numRef>
          </c:yVal>
          <c:smooth val="0"/>
          <c:extLst>
            <c:ext xmlns:c16="http://schemas.microsoft.com/office/drawing/2014/chart" uri="{C3380CC4-5D6E-409C-BE32-E72D297353CC}">
              <c16:uniqueId val="{00000000-BFF7-4DB5-9E13-134B122F8DF7}"/>
            </c:ext>
          </c:extLst>
        </c:ser>
        <c:ser>
          <c:idx val="1"/>
          <c:order val="1"/>
          <c:tx>
            <c:strRef>
              <c:f>'Predictive Analytics'!$F$11</c:f>
              <c:strCache>
                <c:ptCount val="1"/>
                <c:pt idx="0">
                  <c:v>DEMAND</c:v>
                </c:pt>
              </c:strCache>
            </c:strRef>
          </c:tx>
          <c:spPr>
            <a:ln w="19050" cap="rnd">
              <a:solidFill>
                <a:schemeClr val="accent2"/>
              </a:solidFill>
              <a:round/>
            </a:ln>
            <a:effectLst/>
          </c:spPr>
          <c:marker>
            <c:symbol val="none"/>
          </c:marker>
          <c:xVal>
            <c:numRef>
              <c:f>'Predictive Analytics'!$D$12:$D$31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'Predictive Analytics'!$F$12:$F$31</c:f>
              <c:numCache>
                <c:formatCode>General</c:formatCode>
                <c:ptCount val="20"/>
                <c:pt idx="0">
                  <c:v>2250</c:v>
                </c:pt>
                <c:pt idx="1">
                  <c:v>1737</c:v>
                </c:pt>
                <c:pt idx="2">
                  <c:v>2412</c:v>
                </c:pt>
                <c:pt idx="3">
                  <c:v>7269</c:v>
                </c:pt>
                <c:pt idx="4">
                  <c:v>3514</c:v>
                </c:pt>
                <c:pt idx="5">
                  <c:v>2143</c:v>
                </c:pt>
                <c:pt idx="6">
                  <c:v>3459</c:v>
                </c:pt>
                <c:pt idx="7">
                  <c:v>7056</c:v>
                </c:pt>
                <c:pt idx="8">
                  <c:v>4120</c:v>
                </c:pt>
                <c:pt idx="9">
                  <c:v>2766</c:v>
                </c:pt>
                <c:pt idx="10">
                  <c:v>2556</c:v>
                </c:pt>
                <c:pt idx="11">
                  <c:v>8253</c:v>
                </c:pt>
                <c:pt idx="12">
                  <c:v>5491</c:v>
                </c:pt>
                <c:pt idx="13">
                  <c:v>4382</c:v>
                </c:pt>
                <c:pt idx="14">
                  <c:v>4315</c:v>
                </c:pt>
                <c:pt idx="15">
                  <c:v>12035</c:v>
                </c:pt>
                <c:pt idx="16">
                  <c:v>5648</c:v>
                </c:pt>
                <c:pt idx="17">
                  <c:v>3698</c:v>
                </c:pt>
                <c:pt idx="18">
                  <c:v>4843</c:v>
                </c:pt>
                <c:pt idx="19">
                  <c:v>13097</c:v>
                </c:pt>
              </c:numCache>
            </c:numRef>
          </c:yVal>
          <c:smooth val="0"/>
          <c:extLst>
            <c:ext xmlns:c16="http://schemas.microsoft.com/office/drawing/2014/chart" uri="{C3380CC4-5D6E-409C-BE32-E72D297353CC}">
              <c16:uniqueId val="{00000001-BFF7-4DB5-9E13-134B122F8DF7}"/>
            </c:ext>
          </c:extLst>
        </c:ser>
        <c:dLbls>
          <c:showLegendKey val="0"/>
          <c:showVal val="0"/>
          <c:showCatName val="0"/>
          <c:showSerName val="0"/>
          <c:showPercent val="0"/>
          <c:showBubbleSize val="0"/>
        </c:dLbls>
        <c:axId val="1553200352"/>
        <c:axId val="1553200832"/>
      </c:scatterChart>
      <c:valAx>
        <c:axId val="155320035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553200832"/>
        <c:crosses val="autoZero"/>
        <c:crossBetween val="midCat"/>
      </c:valAx>
      <c:valAx>
        <c:axId val="15532008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553200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rgbClr val="FF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604762</xdr:colOff>
      <xdr:row>11</xdr:row>
      <xdr:rowOff>26608</xdr:rowOff>
    </xdr:from>
    <xdr:to>
      <xdr:col>20</xdr:col>
      <xdr:colOff>283618</xdr:colOff>
      <xdr:row>25</xdr:row>
      <xdr:rowOff>125459</xdr:rowOff>
    </xdr:to>
    <xdr:graphicFrame macro="">
      <xdr:nvGraphicFramePr>
        <xdr:cNvPr id="3" name="Chart 2">
          <a:extLst>
            <a:ext uri="{FF2B5EF4-FFF2-40B4-BE49-F238E27FC236}">
              <a16:creationId xmlns:a16="http://schemas.microsoft.com/office/drawing/2014/main" id="{3A1BA8EA-DA58-FC3B-C9CC-1B051DEB3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9896</xdr:colOff>
      <xdr:row>26</xdr:row>
      <xdr:rowOff>83128</xdr:rowOff>
    </xdr:from>
    <xdr:to>
      <xdr:col>20</xdr:col>
      <xdr:colOff>286987</xdr:colOff>
      <xdr:row>41</xdr:row>
      <xdr:rowOff>154380</xdr:rowOff>
    </xdr:to>
    <xdr:graphicFrame macro="">
      <xdr:nvGraphicFramePr>
        <xdr:cNvPr id="2" name="Chart 1">
          <a:extLst>
            <a:ext uri="{FF2B5EF4-FFF2-40B4-BE49-F238E27FC236}">
              <a16:creationId xmlns:a16="http://schemas.microsoft.com/office/drawing/2014/main" id="{89C9DD56-3CC5-9BB5-DFA5-05CB0120A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547688</xdr:colOff>
      <xdr:row>1</xdr:row>
      <xdr:rowOff>116011</xdr:rowOff>
    </xdr:from>
    <xdr:to>
      <xdr:col>20</xdr:col>
      <xdr:colOff>258664</xdr:colOff>
      <xdr:row>31</xdr:row>
      <xdr:rowOff>163977</xdr:rowOff>
    </xdr:to>
    <xdr:pic>
      <xdr:nvPicPr>
        <xdr:cNvPr id="3" name="Picture 2">
          <a:extLst>
            <a:ext uri="{FF2B5EF4-FFF2-40B4-BE49-F238E27FC236}">
              <a16:creationId xmlns:a16="http://schemas.microsoft.com/office/drawing/2014/main" id="{8D28BA29-3900-6C31-A450-351C3C5138E2}"/>
            </a:ext>
          </a:extLst>
        </xdr:cNvPr>
        <xdr:cNvPicPr>
          <a:picLocks noChangeAspect="1"/>
        </xdr:cNvPicPr>
      </xdr:nvPicPr>
      <xdr:blipFill>
        <a:blip xmlns:r="http://schemas.openxmlformats.org/officeDocument/2006/relationships" r:embed="rId1"/>
        <a:stretch>
          <a:fillRect/>
        </a:stretch>
      </xdr:blipFill>
      <xdr:spPr>
        <a:xfrm>
          <a:off x="547688" y="299184"/>
          <a:ext cx="11873668" cy="554315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44A2B-3C07-4CC6-9F41-4EE2E0980247}">
  <dimension ref="A10:M51"/>
  <sheetViews>
    <sheetView topLeftCell="A9" zoomScale="55" zoomScaleNormal="55" workbookViewId="0">
      <selection activeCell="J49" sqref="J49"/>
    </sheetView>
  </sheetViews>
  <sheetFormatPr defaultColWidth="8.90625" defaultRowHeight="14" x14ac:dyDescent="0.3"/>
  <cols>
    <col min="1" max="1" width="29.54296875" style="60" bestFit="1" customWidth="1"/>
    <col min="2" max="2" width="8.90625" style="60"/>
    <col min="3" max="4" width="12.90625" style="60" customWidth="1"/>
    <col min="5" max="5" width="19.81640625" style="60" customWidth="1"/>
    <col min="6" max="6" width="13.81640625" style="60" customWidth="1"/>
    <col min="7" max="7" width="29" style="60" customWidth="1"/>
    <col min="8" max="8" width="24.36328125" style="60" customWidth="1"/>
    <col min="9" max="9" width="8.90625" style="60"/>
    <col min="10" max="10" width="13.6328125" style="60" customWidth="1"/>
    <col min="11" max="11" width="14.54296875" style="60" customWidth="1"/>
    <col min="12" max="16384" width="8.90625" style="60"/>
  </cols>
  <sheetData>
    <row r="10" spans="2:11" ht="14.5" thickBot="1" x14ac:dyDescent="0.35"/>
    <row r="11" spans="2:11" ht="44.4" customHeight="1" thickBot="1" x14ac:dyDescent="0.35">
      <c r="B11" s="154" t="s">
        <v>0</v>
      </c>
      <c r="C11" s="155" t="s">
        <v>1</v>
      </c>
      <c r="D11" s="155" t="s">
        <v>2</v>
      </c>
      <c r="E11" s="155" t="s">
        <v>3</v>
      </c>
      <c r="F11" s="155" t="s">
        <v>50</v>
      </c>
      <c r="G11" s="156" t="s">
        <v>8</v>
      </c>
      <c r="H11" s="155" t="s">
        <v>9</v>
      </c>
      <c r="I11" s="157" t="s">
        <v>10</v>
      </c>
      <c r="J11" s="155" t="s">
        <v>11</v>
      </c>
      <c r="K11" s="158" t="s">
        <v>12</v>
      </c>
    </row>
    <row r="12" spans="2:11" ht="15" thickBot="1" x14ac:dyDescent="0.35">
      <c r="B12" s="61">
        <v>1</v>
      </c>
      <c r="C12" s="62" t="s">
        <v>4</v>
      </c>
      <c r="D12" s="63">
        <v>1</v>
      </c>
      <c r="E12" s="62">
        <v>2251</v>
      </c>
      <c r="F12" s="63">
        <v>2250</v>
      </c>
      <c r="G12" s="64"/>
      <c r="H12" s="65">
        <f>226.86*(D12)+2592.6</f>
        <v>2819.46</v>
      </c>
      <c r="I12" s="66">
        <f>F12/H12</f>
        <v>0.79802515375284633</v>
      </c>
      <c r="J12" s="67">
        <f>AVERAGE(I12,I16,I20,I24,I28)</f>
        <v>0.89930342188456824</v>
      </c>
      <c r="K12" s="68">
        <f>H12*J12</f>
        <v>2535.5500258666648</v>
      </c>
    </row>
    <row r="13" spans="2:11" ht="14.5" thickBot="1" x14ac:dyDescent="0.35">
      <c r="B13" s="69"/>
      <c r="C13" s="70" t="s">
        <v>5</v>
      </c>
      <c r="D13" s="71">
        <v>2</v>
      </c>
      <c r="E13" s="70">
        <v>2504</v>
      </c>
      <c r="F13" s="71">
        <v>1737</v>
      </c>
      <c r="G13" s="72"/>
      <c r="H13" s="73">
        <f t="shared" ref="H13:H43" si="0">226.86*(D13)+2592.6</f>
        <v>3046.3199999999997</v>
      </c>
      <c r="I13" s="74">
        <f t="shared" ref="I13:I31" si="1">F13/H13</f>
        <v>0.57019617111793908</v>
      </c>
      <c r="J13" s="67">
        <f t="shared" ref="J13:J15" si="2">AVERAGE(I13,I17,I21,I25,I29)</f>
        <v>0.59894990052168728</v>
      </c>
      <c r="K13" s="75">
        <f t="shared" ref="K13:K43" si="3">H13*J13</f>
        <v>1824.5930609572263</v>
      </c>
    </row>
    <row r="14" spans="2:11" ht="14.5" thickBot="1" x14ac:dyDescent="0.35">
      <c r="B14" s="69"/>
      <c r="C14" s="70" t="s">
        <v>6</v>
      </c>
      <c r="D14" s="71">
        <v>3</v>
      </c>
      <c r="E14" s="70">
        <v>2810</v>
      </c>
      <c r="F14" s="71">
        <v>2412</v>
      </c>
      <c r="G14" s="76">
        <f>(F12+F16+2*SUM(F13:F15))/8</f>
        <v>3575</v>
      </c>
      <c r="H14" s="73">
        <f t="shared" si="0"/>
        <v>3273.18</v>
      </c>
      <c r="I14" s="77">
        <f t="shared" si="1"/>
        <v>0.73689806243469658</v>
      </c>
      <c r="J14" s="67">
        <f t="shared" si="2"/>
        <v>0.69758628723036298</v>
      </c>
      <c r="K14" s="75">
        <f t="shared" si="3"/>
        <v>2283.3254836366796</v>
      </c>
    </row>
    <row r="15" spans="2:11" ht="14.5" thickBot="1" x14ac:dyDescent="0.35">
      <c r="B15" s="78"/>
      <c r="C15" s="70" t="s">
        <v>7</v>
      </c>
      <c r="D15" s="71">
        <v>4</v>
      </c>
      <c r="E15" s="70">
        <v>2014</v>
      </c>
      <c r="F15" s="71">
        <v>7269</v>
      </c>
      <c r="G15" s="76">
        <f t="shared" ref="G15:G29" si="4">(F13+F17+2*SUM(F14:F16))/8</f>
        <v>3783.75</v>
      </c>
      <c r="H15" s="73">
        <f t="shared" si="0"/>
        <v>3500.04</v>
      </c>
      <c r="I15" s="79">
        <f t="shared" si="1"/>
        <v>2.0768334076181985</v>
      </c>
      <c r="J15" s="80">
        <f t="shared" si="2"/>
        <v>1.8003276552871827</v>
      </c>
      <c r="K15" s="75">
        <f t="shared" si="3"/>
        <v>6301.2188066113513</v>
      </c>
    </row>
    <row r="16" spans="2:11" ht="15" thickBot="1" x14ac:dyDescent="0.35">
      <c r="B16" s="61">
        <v>2</v>
      </c>
      <c r="C16" s="70" t="s">
        <v>4</v>
      </c>
      <c r="D16" s="71">
        <v>5</v>
      </c>
      <c r="E16" s="70">
        <v>3015</v>
      </c>
      <c r="F16" s="71">
        <v>3514</v>
      </c>
      <c r="G16" s="76">
        <f t="shared" si="4"/>
        <v>3965.375</v>
      </c>
      <c r="H16" s="73">
        <f t="shared" si="0"/>
        <v>3726.9</v>
      </c>
      <c r="I16" s="66">
        <f t="shared" si="1"/>
        <v>0.94287477528240626</v>
      </c>
      <c r="J16" s="81">
        <v>0.89930342188456824</v>
      </c>
      <c r="K16" s="75">
        <f t="shared" si="3"/>
        <v>3351.6139230215977</v>
      </c>
    </row>
    <row r="17" spans="1:11" x14ac:dyDescent="0.3">
      <c r="B17" s="69"/>
      <c r="C17" s="70" t="s">
        <v>5</v>
      </c>
      <c r="D17" s="71">
        <v>6</v>
      </c>
      <c r="E17" s="70">
        <v>2001</v>
      </c>
      <c r="F17" s="71">
        <v>2143</v>
      </c>
      <c r="G17" s="76">
        <f t="shared" si="4"/>
        <v>4069.625</v>
      </c>
      <c r="H17" s="73">
        <f t="shared" si="0"/>
        <v>3953.76</v>
      </c>
      <c r="I17" s="74">
        <f t="shared" si="1"/>
        <v>0.54201570150944922</v>
      </c>
      <c r="J17" s="82">
        <v>0.59894990052168728</v>
      </c>
      <c r="K17" s="75">
        <f t="shared" si="3"/>
        <v>2368.1041586866263</v>
      </c>
    </row>
    <row r="18" spans="1:11" x14ac:dyDescent="0.3">
      <c r="B18" s="69"/>
      <c r="C18" s="70" t="s">
        <v>6</v>
      </c>
      <c r="D18" s="71">
        <v>7</v>
      </c>
      <c r="E18" s="70">
        <v>2501</v>
      </c>
      <c r="F18" s="71">
        <v>3459</v>
      </c>
      <c r="G18" s="76">
        <f t="shared" si="4"/>
        <v>4118.75</v>
      </c>
      <c r="H18" s="73">
        <f t="shared" si="0"/>
        <v>4180.62</v>
      </c>
      <c r="I18" s="77">
        <f t="shared" si="1"/>
        <v>0.82738923891671567</v>
      </c>
      <c r="J18" s="82">
        <v>0.69758628723036298</v>
      </c>
      <c r="K18" s="75">
        <f t="shared" si="3"/>
        <v>2916.3431841209999</v>
      </c>
    </row>
    <row r="19" spans="1:11" ht="14.5" thickBot="1" x14ac:dyDescent="0.35">
      <c r="B19" s="78"/>
      <c r="C19" s="70" t="s">
        <v>7</v>
      </c>
      <c r="D19" s="71">
        <v>8</v>
      </c>
      <c r="E19" s="70">
        <v>1990</v>
      </c>
      <c r="F19" s="71">
        <v>7056</v>
      </c>
      <c r="G19" s="76">
        <f t="shared" si="4"/>
        <v>4272.375</v>
      </c>
      <c r="H19" s="73">
        <f t="shared" si="0"/>
        <v>4407.4799999999996</v>
      </c>
      <c r="I19" s="79">
        <f t="shared" si="1"/>
        <v>1.6009148084619784</v>
      </c>
      <c r="J19" s="82">
        <v>1.8003276552871827</v>
      </c>
      <c r="K19" s="75">
        <f t="shared" si="3"/>
        <v>7934.9081341251513</v>
      </c>
    </row>
    <row r="20" spans="1:11" ht="15" thickBot="1" x14ac:dyDescent="0.35">
      <c r="B20" s="61">
        <v>3</v>
      </c>
      <c r="C20" s="70" t="s">
        <v>4</v>
      </c>
      <c r="D20" s="71">
        <v>9</v>
      </c>
      <c r="E20" s="70">
        <v>2910</v>
      </c>
      <c r="F20" s="71">
        <v>4120</v>
      </c>
      <c r="G20" s="76">
        <f t="shared" si="4"/>
        <v>4237.375</v>
      </c>
      <c r="H20" s="73">
        <f t="shared" si="0"/>
        <v>4634.34</v>
      </c>
      <c r="I20" s="66">
        <f t="shared" si="1"/>
        <v>0.88901548008993725</v>
      </c>
      <c r="J20" s="82">
        <v>0.89930342188456824</v>
      </c>
      <c r="K20" s="75">
        <f t="shared" si="3"/>
        <v>4167.6778201765301</v>
      </c>
    </row>
    <row r="21" spans="1:11" x14ac:dyDescent="0.3">
      <c r="B21" s="69"/>
      <c r="C21" s="70" t="s">
        <v>5</v>
      </c>
      <c r="D21" s="71">
        <v>10</v>
      </c>
      <c r="E21" s="70">
        <v>2501</v>
      </c>
      <c r="F21" s="71">
        <v>2766</v>
      </c>
      <c r="G21" s="76">
        <f t="shared" si="4"/>
        <v>4274.125</v>
      </c>
      <c r="H21" s="73">
        <f t="shared" si="0"/>
        <v>4861.2000000000007</v>
      </c>
      <c r="I21" s="74">
        <f t="shared" si="1"/>
        <v>0.56899530980004931</v>
      </c>
      <c r="J21" s="82">
        <v>0.59894990052168728</v>
      </c>
      <c r="K21" s="75">
        <f t="shared" si="3"/>
        <v>2911.6152564160266</v>
      </c>
    </row>
    <row r="22" spans="1:11" x14ac:dyDescent="0.3">
      <c r="B22" s="69"/>
      <c r="C22" s="70" t="s">
        <v>6</v>
      </c>
      <c r="D22" s="71">
        <v>11</v>
      </c>
      <c r="E22" s="70">
        <v>2390</v>
      </c>
      <c r="F22" s="71">
        <v>2556</v>
      </c>
      <c r="G22" s="76">
        <f t="shared" si="4"/>
        <v>4595.125</v>
      </c>
      <c r="H22" s="73">
        <f t="shared" si="0"/>
        <v>5088.0599999999995</v>
      </c>
      <c r="I22" s="77">
        <f t="shared" si="1"/>
        <v>0.50235256659709204</v>
      </c>
      <c r="J22" s="82">
        <v>0.69758628723036298</v>
      </c>
      <c r="K22" s="75">
        <f t="shared" si="3"/>
        <v>3549.3608846053203</v>
      </c>
    </row>
    <row r="23" spans="1:11" ht="14.5" thickBot="1" x14ac:dyDescent="0.35">
      <c r="B23" s="78"/>
      <c r="C23" s="70" t="s">
        <v>7</v>
      </c>
      <c r="D23" s="71">
        <v>12</v>
      </c>
      <c r="E23" s="70">
        <v>2401</v>
      </c>
      <c r="F23" s="71">
        <v>8253</v>
      </c>
      <c r="G23" s="76">
        <f t="shared" si="4"/>
        <v>4968.5</v>
      </c>
      <c r="H23" s="73">
        <f t="shared" si="0"/>
        <v>5314.92</v>
      </c>
      <c r="I23" s="79">
        <f t="shared" si="1"/>
        <v>1.5527985369488158</v>
      </c>
      <c r="J23" s="82">
        <v>1.8003276552871827</v>
      </c>
      <c r="K23" s="75">
        <f t="shared" si="3"/>
        <v>9568.597461638954</v>
      </c>
    </row>
    <row r="24" spans="1:11" ht="15" thickBot="1" x14ac:dyDescent="0.35">
      <c r="B24" s="61">
        <v>4</v>
      </c>
      <c r="C24" s="70" t="s">
        <v>4</v>
      </c>
      <c r="D24" s="71">
        <v>13</v>
      </c>
      <c r="E24" s="70">
        <v>3210</v>
      </c>
      <c r="F24" s="71">
        <v>5491</v>
      </c>
      <c r="G24" s="76">
        <f t="shared" si="4"/>
        <v>5390.375</v>
      </c>
      <c r="H24" s="73">
        <f t="shared" si="0"/>
        <v>5541.7800000000007</v>
      </c>
      <c r="I24" s="66">
        <f t="shared" si="1"/>
        <v>0.99083687912547946</v>
      </c>
      <c r="J24" s="82">
        <v>0.89930342188456824</v>
      </c>
      <c r="K24" s="75">
        <f t="shared" si="3"/>
        <v>4983.7417173314634</v>
      </c>
    </row>
    <row r="25" spans="1:11" x14ac:dyDescent="0.3">
      <c r="B25" s="69"/>
      <c r="C25" s="70" t="s">
        <v>5</v>
      </c>
      <c r="D25" s="71">
        <v>14</v>
      </c>
      <c r="E25" s="70">
        <v>2305</v>
      </c>
      <c r="F25" s="71">
        <v>4382</v>
      </c>
      <c r="G25" s="76">
        <f t="shared" si="4"/>
        <v>6083</v>
      </c>
      <c r="H25" s="73">
        <f t="shared" si="0"/>
        <v>5768.6399999999994</v>
      </c>
      <c r="I25" s="74">
        <f t="shared" si="1"/>
        <v>0.75962445221057306</v>
      </c>
      <c r="J25" s="82">
        <v>0.59894990052168728</v>
      </c>
      <c r="K25" s="75">
        <f t="shared" si="3"/>
        <v>3455.1263541454259</v>
      </c>
    </row>
    <row r="26" spans="1:11" x14ac:dyDescent="0.3">
      <c r="B26" s="69"/>
      <c r="C26" s="70" t="s">
        <v>6</v>
      </c>
      <c r="D26" s="71">
        <v>15</v>
      </c>
      <c r="E26" s="70">
        <v>2801</v>
      </c>
      <c r="F26" s="71">
        <v>4315</v>
      </c>
      <c r="G26" s="76">
        <f t="shared" si="4"/>
        <v>6575.375</v>
      </c>
      <c r="H26" s="73">
        <f t="shared" si="0"/>
        <v>5995.5</v>
      </c>
      <c r="I26" s="77">
        <f t="shared" si="1"/>
        <v>0.71970644650154281</v>
      </c>
      <c r="J26" s="82">
        <v>0.69758628723036298</v>
      </c>
      <c r="K26" s="75">
        <f t="shared" si="3"/>
        <v>4182.3785850896411</v>
      </c>
    </row>
    <row r="27" spans="1:11" ht="14.5" thickBot="1" x14ac:dyDescent="0.35">
      <c r="B27" s="78"/>
      <c r="C27" s="70" t="s">
        <v>7</v>
      </c>
      <c r="D27" s="71">
        <v>16</v>
      </c>
      <c r="E27" s="70">
        <v>2580</v>
      </c>
      <c r="F27" s="71">
        <v>12035</v>
      </c>
      <c r="G27" s="76">
        <f t="shared" si="4"/>
        <v>6509.5</v>
      </c>
      <c r="H27" s="73">
        <f t="shared" si="0"/>
        <v>6222.3600000000006</v>
      </c>
      <c r="I27" s="79">
        <f t="shared" si="1"/>
        <v>1.9341536008845517</v>
      </c>
      <c r="J27" s="82">
        <v>1.8003276552871827</v>
      </c>
      <c r="K27" s="75">
        <f t="shared" si="3"/>
        <v>11202.286789152755</v>
      </c>
    </row>
    <row r="28" spans="1:11" ht="15" thickBot="1" x14ac:dyDescent="0.35">
      <c r="B28" s="61">
        <v>5</v>
      </c>
      <c r="C28" s="70" t="s">
        <v>4</v>
      </c>
      <c r="D28" s="71">
        <v>17</v>
      </c>
      <c r="E28" s="70">
        <v>3001</v>
      </c>
      <c r="F28" s="71">
        <v>5648</v>
      </c>
      <c r="G28" s="76">
        <f t="shared" si="4"/>
        <v>6490</v>
      </c>
      <c r="H28" s="73">
        <f t="shared" si="0"/>
        <v>6449.22</v>
      </c>
      <c r="I28" s="66">
        <f t="shared" si="1"/>
        <v>0.87576482117217269</v>
      </c>
      <c r="J28" s="82">
        <v>0.89930342188456824</v>
      </c>
      <c r="K28" s="75">
        <f t="shared" si="3"/>
        <v>5799.8056144863958</v>
      </c>
    </row>
    <row r="29" spans="1:11" x14ac:dyDescent="0.3">
      <c r="B29" s="69"/>
      <c r="C29" s="70" t="s">
        <v>5</v>
      </c>
      <c r="D29" s="71">
        <v>18</v>
      </c>
      <c r="E29" s="70">
        <v>3120</v>
      </c>
      <c r="F29" s="71">
        <v>3698</v>
      </c>
      <c r="G29" s="76">
        <f t="shared" si="4"/>
        <v>6688.75</v>
      </c>
      <c r="H29" s="73">
        <f t="shared" si="0"/>
        <v>6676.08</v>
      </c>
      <c r="I29" s="74">
        <f t="shared" si="1"/>
        <v>0.55391786797042575</v>
      </c>
      <c r="J29" s="82">
        <v>0.59894990052168728</v>
      </c>
      <c r="K29" s="75">
        <f t="shared" si="3"/>
        <v>3998.6374518748262</v>
      </c>
    </row>
    <row r="30" spans="1:11" x14ac:dyDescent="0.3">
      <c r="B30" s="69"/>
      <c r="C30" s="70" t="s">
        <v>6</v>
      </c>
      <c r="D30" s="71">
        <v>19</v>
      </c>
      <c r="E30" s="70">
        <v>1950</v>
      </c>
      <c r="F30" s="71">
        <v>4843</v>
      </c>
      <c r="G30" s="83"/>
      <c r="H30" s="73">
        <f t="shared" si="0"/>
        <v>6902.9400000000005</v>
      </c>
      <c r="I30" s="77">
        <f t="shared" si="1"/>
        <v>0.70158512170176757</v>
      </c>
      <c r="J30" s="82">
        <v>0.69758628723036298</v>
      </c>
      <c r="K30" s="75">
        <f t="shared" si="3"/>
        <v>4815.3962855739619</v>
      </c>
    </row>
    <row r="31" spans="1:11" ht="15" customHeight="1" thickBot="1" x14ac:dyDescent="0.35">
      <c r="B31" s="69"/>
      <c r="C31" s="84" t="s">
        <v>7</v>
      </c>
      <c r="D31" s="85">
        <v>20</v>
      </c>
      <c r="E31" s="70">
        <v>2050</v>
      </c>
      <c r="F31" s="71">
        <v>13097</v>
      </c>
      <c r="G31" s="86"/>
      <c r="H31" s="87">
        <f t="shared" si="0"/>
        <v>7129.8000000000011</v>
      </c>
      <c r="I31" s="77">
        <f t="shared" si="1"/>
        <v>1.8369379225223705</v>
      </c>
      <c r="J31" s="88">
        <v>1.8003276552871827</v>
      </c>
      <c r="K31" s="89">
        <f t="shared" si="3"/>
        <v>12835.976116666558</v>
      </c>
    </row>
    <row r="32" spans="1:11" ht="14.4" customHeight="1" x14ac:dyDescent="0.3">
      <c r="A32" s="90" t="s">
        <v>105</v>
      </c>
      <c r="B32" s="90">
        <v>6</v>
      </c>
      <c r="C32" s="91" t="s">
        <v>4</v>
      </c>
      <c r="D32" s="92">
        <v>21</v>
      </c>
      <c r="E32" s="93"/>
      <c r="F32" s="83"/>
      <c r="G32" s="94"/>
      <c r="H32" s="95">
        <f t="shared" si="0"/>
        <v>7356.66</v>
      </c>
      <c r="I32" s="96"/>
      <c r="J32" s="97">
        <v>0.89930342188456824</v>
      </c>
      <c r="K32" s="98">
        <f t="shared" si="3"/>
        <v>6615.8695116413273</v>
      </c>
    </row>
    <row r="33" spans="1:13" ht="14.4" customHeight="1" x14ac:dyDescent="0.3">
      <c r="A33" s="99"/>
      <c r="B33" s="99"/>
      <c r="C33" s="100" t="s">
        <v>5</v>
      </c>
      <c r="D33" s="101">
        <v>22</v>
      </c>
      <c r="E33" s="102"/>
      <c r="F33" s="94"/>
      <c r="G33" s="94"/>
      <c r="H33" s="103">
        <f t="shared" si="0"/>
        <v>7583.52</v>
      </c>
      <c r="I33" s="104"/>
      <c r="J33" s="105">
        <v>0.59894990052168728</v>
      </c>
      <c r="K33" s="106">
        <f t="shared" si="3"/>
        <v>4542.148549604226</v>
      </c>
    </row>
    <row r="34" spans="1:13" ht="14.4" customHeight="1" x14ac:dyDescent="0.3">
      <c r="A34" s="99"/>
      <c r="B34" s="99"/>
      <c r="C34" s="100" t="s">
        <v>6</v>
      </c>
      <c r="D34" s="101">
        <v>23</v>
      </c>
      <c r="E34" s="102"/>
      <c r="F34" s="94"/>
      <c r="G34" s="94"/>
      <c r="H34" s="103">
        <f t="shared" si="0"/>
        <v>7810.380000000001</v>
      </c>
      <c r="I34" s="104"/>
      <c r="J34" s="105">
        <v>0.69758628723036298</v>
      </c>
      <c r="K34" s="106">
        <f t="shared" si="3"/>
        <v>5448.4139860582827</v>
      </c>
      <c r="M34" s="107"/>
    </row>
    <row r="35" spans="1:13" ht="15" customHeight="1" thickBot="1" x14ac:dyDescent="0.35">
      <c r="A35" s="108"/>
      <c r="B35" s="108"/>
      <c r="C35" s="109" t="s">
        <v>7</v>
      </c>
      <c r="D35" s="110">
        <v>24</v>
      </c>
      <c r="E35" s="102"/>
      <c r="F35" s="94"/>
      <c r="G35" s="94"/>
      <c r="H35" s="111">
        <f t="shared" si="0"/>
        <v>8037.24</v>
      </c>
      <c r="I35" s="104"/>
      <c r="J35" s="112">
        <v>1.8003276552871827</v>
      </c>
      <c r="K35" s="113">
        <f t="shared" si="3"/>
        <v>14469.665444180357</v>
      </c>
      <c r="M35" s="107"/>
    </row>
    <row r="36" spans="1:13" ht="14.4" customHeight="1" x14ac:dyDescent="0.3">
      <c r="A36" s="114" t="s">
        <v>106</v>
      </c>
      <c r="B36" s="114">
        <v>7</v>
      </c>
      <c r="C36" s="115" t="s">
        <v>4</v>
      </c>
      <c r="D36" s="116">
        <v>25</v>
      </c>
      <c r="E36" s="102"/>
      <c r="F36" s="94"/>
      <c r="G36" s="94"/>
      <c r="H36" s="117">
        <f t="shared" si="0"/>
        <v>8264.1</v>
      </c>
      <c r="I36" s="104"/>
      <c r="J36" s="118">
        <v>0.89930342188456824</v>
      </c>
      <c r="K36" s="119">
        <f t="shared" si="3"/>
        <v>7431.9334087962607</v>
      </c>
      <c r="M36" s="107"/>
    </row>
    <row r="37" spans="1:13" ht="14.4" customHeight="1" x14ac:dyDescent="0.3">
      <c r="A37" s="114"/>
      <c r="B37" s="114"/>
      <c r="C37" s="120" t="s">
        <v>5</v>
      </c>
      <c r="D37" s="121">
        <v>26</v>
      </c>
      <c r="E37" s="102"/>
      <c r="F37" s="94"/>
      <c r="G37" s="94"/>
      <c r="H37" s="122">
        <f t="shared" si="0"/>
        <v>8490.9600000000009</v>
      </c>
      <c r="I37" s="104"/>
      <c r="J37" s="123">
        <v>0.59894990052168728</v>
      </c>
      <c r="K37" s="124">
        <f t="shared" si="3"/>
        <v>5085.6596473336267</v>
      </c>
      <c r="M37" s="107"/>
    </row>
    <row r="38" spans="1:13" ht="14.4" customHeight="1" x14ac:dyDescent="0.3">
      <c r="A38" s="114"/>
      <c r="B38" s="114"/>
      <c r="C38" s="120" t="s">
        <v>6</v>
      </c>
      <c r="D38" s="121">
        <v>27</v>
      </c>
      <c r="E38" s="102"/>
      <c r="F38" s="94"/>
      <c r="G38" s="94"/>
      <c r="H38" s="122">
        <f t="shared" si="0"/>
        <v>8717.82</v>
      </c>
      <c r="I38" s="104"/>
      <c r="J38" s="123">
        <v>0.69758628723036298</v>
      </c>
      <c r="K38" s="124">
        <f t="shared" si="3"/>
        <v>6081.4316865426026</v>
      </c>
      <c r="M38" s="107"/>
    </row>
    <row r="39" spans="1:13" ht="15" customHeight="1" thickBot="1" x14ac:dyDescent="0.35">
      <c r="A39" s="114"/>
      <c r="B39" s="114"/>
      <c r="C39" s="125" t="s">
        <v>7</v>
      </c>
      <c r="D39" s="126">
        <v>28</v>
      </c>
      <c r="E39" s="102"/>
      <c r="F39" s="94"/>
      <c r="G39" s="94"/>
      <c r="H39" s="127">
        <f t="shared" si="0"/>
        <v>8944.68</v>
      </c>
      <c r="I39" s="104"/>
      <c r="J39" s="128">
        <v>1.8003276552871827</v>
      </c>
      <c r="K39" s="129">
        <f t="shared" si="3"/>
        <v>16103.354771694158</v>
      </c>
      <c r="M39" s="107"/>
    </row>
    <row r="40" spans="1:13" ht="14.4" customHeight="1" x14ac:dyDescent="0.3">
      <c r="A40" s="130" t="s">
        <v>107</v>
      </c>
      <c r="B40" s="130">
        <v>8</v>
      </c>
      <c r="C40" s="131" t="s">
        <v>4</v>
      </c>
      <c r="D40" s="132">
        <v>29</v>
      </c>
      <c r="E40" s="102"/>
      <c r="F40" s="94"/>
      <c r="G40" s="94"/>
      <c r="H40" s="133">
        <f t="shared" si="0"/>
        <v>9171.5400000000009</v>
      </c>
      <c r="I40" s="104"/>
      <c r="J40" s="134">
        <v>0.89930342188456824</v>
      </c>
      <c r="K40" s="135">
        <f t="shared" si="3"/>
        <v>8247.997305951194</v>
      </c>
    </row>
    <row r="41" spans="1:13" ht="14.4" customHeight="1" x14ac:dyDescent="0.3">
      <c r="A41" s="136"/>
      <c r="B41" s="136"/>
      <c r="C41" s="137" t="s">
        <v>5</v>
      </c>
      <c r="D41" s="138">
        <v>30</v>
      </c>
      <c r="E41" s="102"/>
      <c r="F41" s="94"/>
      <c r="G41" s="94"/>
      <c r="H41" s="139">
        <f t="shared" si="0"/>
        <v>9398.4</v>
      </c>
      <c r="I41" s="104"/>
      <c r="J41" s="140">
        <v>0.59894990052168728</v>
      </c>
      <c r="K41" s="141">
        <f t="shared" si="3"/>
        <v>5629.1707450630256</v>
      </c>
    </row>
    <row r="42" spans="1:13" ht="14.4" customHeight="1" thickBot="1" x14ac:dyDescent="0.35">
      <c r="A42" s="136"/>
      <c r="B42" s="136"/>
      <c r="C42" s="137" t="s">
        <v>6</v>
      </c>
      <c r="D42" s="138">
        <v>31</v>
      </c>
      <c r="E42" s="102"/>
      <c r="F42" s="94"/>
      <c r="G42" s="94"/>
      <c r="H42" s="142">
        <f t="shared" si="0"/>
        <v>9625.26</v>
      </c>
      <c r="I42" s="104"/>
      <c r="J42" s="143">
        <v>0.69758628723036298</v>
      </c>
      <c r="K42" s="141">
        <f t="shared" si="3"/>
        <v>6714.4493870269234</v>
      </c>
    </row>
    <row r="43" spans="1:13" ht="15" customHeight="1" thickBot="1" x14ac:dyDescent="0.35">
      <c r="A43" s="144"/>
      <c r="B43" s="144"/>
      <c r="C43" s="145" t="s">
        <v>7</v>
      </c>
      <c r="D43" s="146">
        <v>32</v>
      </c>
      <c r="E43" s="147"/>
      <c r="F43" s="148"/>
      <c r="G43" s="148"/>
      <c r="H43" s="149">
        <f t="shared" si="0"/>
        <v>9852.1200000000008</v>
      </c>
      <c r="I43" s="150"/>
      <c r="J43" s="151">
        <v>1.8003276552871827</v>
      </c>
      <c r="K43" s="152">
        <f t="shared" si="3"/>
        <v>17737.04409920796</v>
      </c>
    </row>
    <row r="47" spans="1:13" ht="14.5" thickBot="1" x14ac:dyDescent="0.35"/>
    <row r="48" spans="1:13" ht="14.4" customHeight="1" x14ac:dyDescent="0.3">
      <c r="E48" s="159" t="s">
        <v>108</v>
      </c>
      <c r="F48" s="160"/>
      <c r="G48" s="160"/>
      <c r="H48" s="160"/>
      <c r="I48" s="161"/>
    </row>
    <row r="49" spans="5:10" ht="102" customHeight="1" x14ac:dyDescent="0.3">
      <c r="E49" s="162"/>
      <c r="F49" s="163"/>
      <c r="G49" s="163"/>
      <c r="H49" s="163"/>
      <c r="I49" s="164"/>
      <c r="J49" s="153"/>
    </row>
    <row r="50" spans="5:10" ht="14.4" customHeight="1" x14ac:dyDescent="0.3">
      <c r="E50" s="162"/>
      <c r="F50" s="163"/>
      <c r="G50" s="163"/>
      <c r="H50" s="163"/>
      <c r="I50" s="164"/>
    </row>
    <row r="51" spans="5:10" ht="14.5" thickBot="1" x14ac:dyDescent="0.35">
      <c r="E51" s="165"/>
      <c r="F51" s="166"/>
      <c r="G51" s="166"/>
      <c r="H51" s="166"/>
      <c r="I51" s="167"/>
    </row>
  </sheetData>
  <mergeCells count="13">
    <mergeCell ref="A32:A35"/>
    <mergeCell ref="A36:A39"/>
    <mergeCell ref="A40:A43"/>
    <mergeCell ref="I32:I42"/>
    <mergeCell ref="E48:I51"/>
    <mergeCell ref="B36:B39"/>
    <mergeCell ref="B40:B43"/>
    <mergeCell ref="B32:B35"/>
    <mergeCell ref="B12:B15"/>
    <mergeCell ref="B16:B19"/>
    <mergeCell ref="B20:B23"/>
    <mergeCell ref="B24:B27"/>
    <mergeCell ref="B28:B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5646-5B1D-443D-95A9-1BD678DE6BE1}">
  <dimension ref="B10:N25"/>
  <sheetViews>
    <sheetView zoomScale="67" workbookViewId="0">
      <selection activeCell="B10" sqref="B10:N25"/>
    </sheetView>
  </sheetViews>
  <sheetFormatPr defaultRowHeight="14.5" x14ac:dyDescent="0.35"/>
  <sheetData>
    <row r="10" spans="2:14" x14ac:dyDescent="0.35">
      <c r="B10" s="42"/>
      <c r="C10" s="42"/>
      <c r="D10" s="42"/>
      <c r="E10" s="42"/>
      <c r="F10" s="42"/>
      <c r="G10" s="42"/>
      <c r="H10" s="42"/>
      <c r="I10" s="42"/>
      <c r="J10" s="42"/>
      <c r="K10" s="42"/>
      <c r="L10" s="42"/>
      <c r="M10" s="42"/>
      <c r="N10" s="42"/>
    </row>
    <row r="11" spans="2:14" x14ac:dyDescent="0.35">
      <c r="B11" s="42"/>
      <c r="C11" s="42"/>
      <c r="D11" s="42"/>
      <c r="E11" s="42"/>
      <c r="F11" s="42"/>
      <c r="G11" s="42"/>
      <c r="H11" s="42"/>
      <c r="I11" s="42"/>
      <c r="J11" s="42"/>
      <c r="K11" s="42"/>
      <c r="L11" s="42"/>
      <c r="M11" s="42"/>
      <c r="N11" s="42"/>
    </row>
    <row r="12" spans="2:14" x14ac:dyDescent="0.35">
      <c r="B12" s="42"/>
      <c r="C12" s="42"/>
      <c r="D12" s="42"/>
      <c r="E12" s="42"/>
      <c r="F12" s="42"/>
      <c r="G12" s="42"/>
      <c r="H12" s="42"/>
      <c r="I12" s="42"/>
      <c r="J12" s="42"/>
      <c r="K12" s="42"/>
      <c r="L12" s="42"/>
      <c r="M12" s="42"/>
      <c r="N12" s="42"/>
    </row>
    <row r="13" spans="2:14" x14ac:dyDescent="0.35">
      <c r="B13" s="42"/>
      <c r="C13" s="42"/>
      <c r="D13" s="42"/>
      <c r="E13" s="42"/>
      <c r="F13" s="42"/>
      <c r="G13" s="42"/>
      <c r="H13" s="42"/>
      <c r="I13" s="42"/>
      <c r="J13" s="42"/>
      <c r="K13" s="42"/>
      <c r="L13" s="42"/>
      <c r="M13" s="42"/>
      <c r="N13" s="42"/>
    </row>
    <row r="14" spans="2:14" x14ac:dyDescent="0.35">
      <c r="B14" s="42"/>
      <c r="C14" s="42"/>
      <c r="D14" s="42"/>
      <c r="E14" s="42"/>
      <c r="F14" s="42"/>
      <c r="G14" s="42"/>
      <c r="H14" s="42"/>
      <c r="I14" s="42"/>
      <c r="J14" s="42"/>
      <c r="K14" s="42"/>
      <c r="L14" s="42"/>
      <c r="M14" s="42"/>
      <c r="N14" s="42"/>
    </row>
    <row r="15" spans="2:14" x14ac:dyDescent="0.35">
      <c r="B15" s="42"/>
      <c r="C15" s="42"/>
      <c r="D15" s="42"/>
      <c r="E15" s="42"/>
      <c r="F15" s="42"/>
      <c r="G15" s="42"/>
      <c r="H15" s="42"/>
      <c r="I15" s="42"/>
      <c r="J15" s="42"/>
      <c r="K15" s="42"/>
      <c r="L15" s="42"/>
      <c r="M15" s="42"/>
      <c r="N15" s="42"/>
    </row>
    <row r="16" spans="2:14" x14ac:dyDescent="0.35">
      <c r="B16" s="42"/>
      <c r="C16" s="42"/>
      <c r="D16" s="42"/>
      <c r="E16" s="42"/>
      <c r="F16" s="42"/>
      <c r="G16" s="42"/>
      <c r="H16" s="42"/>
      <c r="I16" s="42"/>
      <c r="J16" s="42"/>
      <c r="K16" s="42"/>
      <c r="L16" s="42"/>
      <c r="M16" s="42"/>
      <c r="N16" s="42"/>
    </row>
    <row r="17" spans="2:14" x14ac:dyDescent="0.35">
      <c r="B17" s="42"/>
      <c r="C17" s="42"/>
      <c r="D17" s="42"/>
      <c r="E17" s="42"/>
      <c r="F17" s="42"/>
      <c r="G17" s="42"/>
      <c r="H17" s="42"/>
      <c r="I17" s="42"/>
      <c r="J17" s="42"/>
      <c r="K17" s="42"/>
      <c r="L17" s="42"/>
      <c r="M17" s="42"/>
      <c r="N17" s="42"/>
    </row>
    <row r="18" spans="2:14" x14ac:dyDescent="0.35">
      <c r="B18" s="42"/>
      <c r="C18" s="42"/>
      <c r="D18" s="42"/>
      <c r="E18" s="42"/>
      <c r="F18" s="42"/>
      <c r="G18" s="42"/>
      <c r="H18" s="42"/>
      <c r="I18" s="42"/>
      <c r="J18" s="42"/>
      <c r="K18" s="42"/>
      <c r="L18" s="42"/>
      <c r="M18" s="42"/>
      <c r="N18" s="42"/>
    </row>
    <row r="19" spans="2:14" x14ac:dyDescent="0.35">
      <c r="B19" s="42"/>
      <c r="C19" s="42"/>
      <c r="D19" s="42"/>
      <c r="E19" s="42"/>
      <c r="F19" s="42"/>
      <c r="G19" s="42"/>
      <c r="H19" s="42"/>
      <c r="I19" s="42"/>
      <c r="J19" s="42"/>
      <c r="K19" s="42"/>
      <c r="L19" s="42"/>
      <c r="M19" s="42"/>
      <c r="N19" s="42"/>
    </row>
    <row r="20" spans="2:14" x14ac:dyDescent="0.35">
      <c r="B20" s="42"/>
      <c r="C20" s="42"/>
      <c r="D20" s="42"/>
      <c r="E20" s="42"/>
      <c r="F20" s="42"/>
      <c r="G20" s="42"/>
      <c r="H20" s="42"/>
      <c r="I20" s="42"/>
      <c r="J20" s="42"/>
      <c r="K20" s="42"/>
      <c r="L20" s="42"/>
      <c r="M20" s="42"/>
      <c r="N20" s="42"/>
    </row>
    <row r="21" spans="2:14" x14ac:dyDescent="0.35">
      <c r="B21" s="42"/>
      <c r="C21" s="42"/>
      <c r="D21" s="42"/>
      <c r="E21" s="42"/>
      <c r="F21" s="42"/>
      <c r="G21" s="42"/>
      <c r="H21" s="42"/>
      <c r="I21" s="42"/>
      <c r="J21" s="42"/>
      <c r="K21" s="42"/>
      <c r="L21" s="42"/>
      <c r="M21" s="42"/>
      <c r="N21" s="42"/>
    </row>
    <row r="22" spans="2:14" x14ac:dyDescent="0.35">
      <c r="B22" s="42"/>
      <c r="C22" s="42"/>
      <c r="D22" s="42"/>
      <c r="E22" s="42"/>
      <c r="F22" s="42"/>
      <c r="G22" s="42"/>
      <c r="H22" s="42"/>
      <c r="I22" s="42"/>
      <c r="J22" s="42"/>
      <c r="K22" s="42"/>
      <c r="L22" s="42"/>
      <c r="M22" s="42"/>
      <c r="N22" s="42"/>
    </row>
    <row r="23" spans="2:14" x14ac:dyDescent="0.35">
      <c r="B23" s="42"/>
      <c r="C23" s="42"/>
      <c r="D23" s="42"/>
      <c r="E23" s="42"/>
      <c r="F23" s="42"/>
      <c r="G23" s="42"/>
      <c r="H23" s="42"/>
      <c r="I23" s="42"/>
      <c r="J23" s="42"/>
      <c r="K23" s="42"/>
      <c r="L23" s="42"/>
      <c r="M23" s="42"/>
      <c r="N23" s="42"/>
    </row>
    <row r="24" spans="2:14" x14ac:dyDescent="0.35">
      <c r="B24" s="42"/>
      <c r="C24" s="42"/>
      <c r="D24" s="42"/>
      <c r="E24" s="42"/>
      <c r="F24" s="42"/>
      <c r="G24" s="42"/>
      <c r="H24" s="42"/>
      <c r="I24" s="42"/>
      <c r="J24" s="42"/>
      <c r="K24" s="42"/>
      <c r="L24" s="42"/>
      <c r="M24" s="42"/>
      <c r="N24" s="42"/>
    </row>
    <row r="25" spans="2:14" x14ac:dyDescent="0.35">
      <c r="B25" s="42"/>
      <c r="C25" s="42"/>
      <c r="D25" s="42"/>
      <c r="E25" s="42"/>
      <c r="F25" s="42"/>
      <c r="G25" s="42"/>
      <c r="H25" s="42"/>
      <c r="I25" s="42"/>
      <c r="J25" s="42"/>
      <c r="K25" s="42"/>
      <c r="L25" s="42"/>
      <c r="M25" s="42"/>
      <c r="N25" s="42"/>
    </row>
  </sheetData>
  <mergeCells count="1">
    <mergeCell ref="B10:N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13764-36E7-43D8-81E6-91693B8CD436}">
  <dimension ref="B3:R79"/>
  <sheetViews>
    <sheetView tabSelected="1" zoomScale="40" zoomScaleNormal="40" workbookViewId="0">
      <selection activeCell="O64" sqref="O64"/>
    </sheetView>
  </sheetViews>
  <sheetFormatPr defaultColWidth="8.90625" defaultRowHeight="15" x14ac:dyDescent="0.3"/>
  <cols>
    <col min="1" max="1" width="8.90625" style="168"/>
    <col min="2" max="2" width="30.90625" style="168" bestFit="1" customWidth="1"/>
    <col min="3" max="3" width="14.90625" style="168" bestFit="1" customWidth="1"/>
    <col min="4" max="4" width="12.08984375" style="168" bestFit="1" customWidth="1"/>
    <col min="5" max="5" width="29.54296875" style="168" bestFit="1" customWidth="1"/>
    <col min="6" max="6" width="12.36328125" style="168" bestFit="1" customWidth="1"/>
    <col min="7" max="7" width="23.1796875" style="168" customWidth="1"/>
    <col min="8" max="8" width="19.36328125" style="168" bestFit="1" customWidth="1"/>
    <col min="9" max="9" width="21.90625" style="168" bestFit="1" customWidth="1"/>
    <col min="10" max="10" width="10.1796875" style="168" bestFit="1" customWidth="1"/>
    <col min="11" max="11" width="6.81640625" style="168" bestFit="1" customWidth="1"/>
    <col min="12" max="12" width="30.90625" style="168" bestFit="1" customWidth="1"/>
    <col min="13" max="13" width="15.453125" style="168" bestFit="1" customWidth="1"/>
    <col min="14" max="14" width="14" style="168" customWidth="1"/>
    <col min="15" max="15" width="30" style="168" bestFit="1" customWidth="1"/>
    <col min="16" max="18" width="14" style="168" customWidth="1"/>
    <col min="19" max="16384" width="8.90625" style="168"/>
  </cols>
  <sheetData>
    <row r="3" spans="2:18" s="168" customFormat="1" ht="15.5" thickBot="1" x14ac:dyDescent="0.35"/>
    <row r="4" spans="2:18" s="168" customFormat="1" ht="16" thickBot="1" x14ac:dyDescent="0.35">
      <c r="B4" s="169" t="s">
        <v>51</v>
      </c>
      <c r="C4" s="170"/>
      <c r="D4" s="170"/>
      <c r="E4" s="170"/>
      <c r="F4" s="170"/>
      <c r="G4" s="171"/>
      <c r="H4" s="172"/>
      <c r="L4" s="173" t="s">
        <v>52</v>
      </c>
      <c r="M4" s="174" t="s">
        <v>53</v>
      </c>
      <c r="N4" s="175" t="s">
        <v>54</v>
      </c>
      <c r="O4" s="175" t="s">
        <v>55</v>
      </c>
      <c r="P4" s="175" t="s">
        <v>56</v>
      </c>
      <c r="Q4" s="172"/>
      <c r="R4" s="172"/>
    </row>
    <row r="5" spans="2:18" s="168" customFormat="1" ht="16" thickBot="1" x14ac:dyDescent="0.35">
      <c r="B5" s="174" t="s">
        <v>52</v>
      </c>
      <c r="C5" s="176" t="s">
        <v>53</v>
      </c>
      <c r="D5" s="176" t="s">
        <v>54</v>
      </c>
      <c r="E5" s="176" t="s">
        <v>55</v>
      </c>
      <c r="F5" s="177" t="s">
        <v>56</v>
      </c>
      <c r="G5" s="174" t="s">
        <v>57</v>
      </c>
      <c r="H5" s="172"/>
      <c r="L5" s="174" t="s">
        <v>58</v>
      </c>
      <c r="M5" s="178">
        <v>0</v>
      </c>
      <c r="N5" s="178">
        <v>0</v>
      </c>
      <c r="O5" s="178">
        <v>0</v>
      </c>
      <c r="P5" s="178">
        <v>464.99999999999835</v>
      </c>
      <c r="Q5" s="172"/>
      <c r="R5" s="172"/>
    </row>
    <row r="6" spans="2:18" s="168" customFormat="1" ht="16" thickBot="1" x14ac:dyDescent="0.35">
      <c r="B6" s="174" t="s">
        <v>58</v>
      </c>
      <c r="C6" s="178">
        <v>8</v>
      </c>
      <c r="D6" s="178">
        <v>10</v>
      </c>
      <c r="E6" s="178">
        <v>11</v>
      </c>
      <c r="F6" s="178">
        <v>6</v>
      </c>
      <c r="G6" s="179">
        <v>2016</v>
      </c>
      <c r="H6" s="172"/>
      <c r="L6" s="180" t="s">
        <v>59</v>
      </c>
      <c r="M6" s="178">
        <v>0</v>
      </c>
      <c r="N6" s="178">
        <v>0</v>
      </c>
      <c r="O6" s="178">
        <v>0</v>
      </c>
      <c r="P6" s="178">
        <v>1035.0000000000002</v>
      </c>
      <c r="Q6" s="172"/>
      <c r="R6" s="172"/>
    </row>
    <row r="7" spans="2:18" s="168" customFormat="1" ht="16" thickBot="1" x14ac:dyDescent="0.35">
      <c r="B7" s="180" t="s">
        <v>59</v>
      </c>
      <c r="C7" s="178">
        <v>4</v>
      </c>
      <c r="D7" s="178">
        <v>6</v>
      </c>
      <c r="E7" s="178">
        <v>7</v>
      </c>
      <c r="F7" s="178">
        <v>5.5</v>
      </c>
      <c r="G7" s="178">
        <v>1035</v>
      </c>
      <c r="H7" s="172"/>
      <c r="L7" s="180" t="s">
        <v>60</v>
      </c>
      <c r="M7" s="178">
        <v>700.00000000000011</v>
      </c>
      <c r="N7" s="178">
        <v>0</v>
      </c>
      <c r="O7" s="178">
        <v>0</v>
      </c>
      <c r="P7" s="178">
        <v>0</v>
      </c>
      <c r="Q7" s="172"/>
      <c r="R7" s="172"/>
    </row>
    <row r="8" spans="2:18" s="168" customFormat="1" ht="16" thickBot="1" x14ac:dyDescent="0.35">
      <c r="B8" s="180" t="s">
        <v>60</v>
      </c>
      <c r="C8" s="178">
        <v>2</v>
      </c>
      <c r="D8" s="178">
        <v>4</v>
      </c>
      <c r="E8" s="178">
        <v>6</v>
      </c>
      <c r="F8" s="178">
        <v>4</v>
      </c>
      <c r="G8" s="178">
        <v>700</v>
      </c>
      <c r="H8" s="172"/>
      <c r="L8" s="180" t="s">
        <v>61</v>
      </c>
      <c r="M8" s="178">
        <v>0</v>
      </c>
      <c r="N8" s="178">
        <v>900.00000000000182</v>
      </c>
      <c r="O8" s="178">
        <v>900.00000000000023</v>
      </c>
      <c r="P8" s="178">
        <v>0</v>
      </c>
      <c r="Q8" s="172"/>
      <c r="R8" s="172"/>
    </row>
    <row r="9" spans="2:18" s="168" customFormat="1" ht="16" thickBot="1" x14ac:dyDescent="0.35">
      <c r="B9" s="180" t="s">
        <v>61</v>
      </c>
      <c r="C9" s="178">
        <v>5</v>
      </c>
      <c r="D9" s="178">
        <v>3.5</v>
      </c>
      <c r="E9" s="178">
        <v>2.2000000000000002</v>
      </c>
      <c r="F9" s="178">
        <v>8.5</v>
      </c>
      <c r="G9" s="178">
        <v>2015</v>
      </c>
      <c r="H9" s="172"/>
      <c r="L9" s="172"/>
      <c r="M9" s="172"/>
      <c r="N9" s="172"/>
      <c r="O9" s="172"/>
      <c r="P9" s="172"/>
      <c r="Q9" s="172"/>
      <c r="R9" s="172"/>
    </row>
    <row r="10" spans="2:18" s="168" customFormat="1" ht="15.5" thickBot="1" x14ac:dyDescent="0.35">
      <c r="B10" s="172"/>
      <c r="C10" s="172"/>
      <c r="D10" s="172"/>
      <c r="E10" s="172"/>
      <c r="F10" s="172"/>
      <c r="G10" s="172"/>
      <c r="H10" s="172"/>
    </row>
    <row r="11" spans="2:18" s="168" customFormat="1" ht="16" thickBot="1" x14ac:dyDescent="0.35">
      <c r="B11" s="169" t="s">
        <v>62</v>
      </c>
      <c r="C11" s="170"/>
      <c r="D11" s="170"/>
      <c r="E11" s="170"/>
      <c r="F11" s="170"/>
      <c r="G11" s="170"/>
      <c r="H11" s="170"/>
      <c r="I11" s="171"/>
      <c r="J11" s="172"/>
      <c r="K11" s="172"/>
    </row>
    <row r="12" spans="2:18" s="168" customFormat="1" ht="16" thickBot="1" x14ac:dyDescent="0.35">
      <c r="B12" s="181" t="s">
        <v>63</v>
      </c>
      <c r="C12" s="182" t="s">
        <v>64</v>
      </c>
      <c r="D12" s="182" t="s">
        <v>65</v>
      </c>
      <c r="E12" s="182" t="s">
        <v>66</v>
      </c>
      <c r="F12" s="182" t="s">
        <v>67</v>
      </c>
      <c r="G12" s="182" t="s">
        <v>68</v>
      </c>
      <c r="H12" s="183" t="s">
        <v>69</v>
      </c>
      <c r="I12" s="183" t="s">
        <v>70</v>
      </c>
      <c r="J12" s="172"/>
      <c r="K12" s="172"/>
      <c r="L12" s="181" t="s">
        <v>63</v>
      </c>
      <c r="M12" s="182" t="s">
        <v>64</v>
      </c>
      <c r="N12" s="182" t="s">
        <v>65</v>
      </c>
      <c r="O12" s="182" t="s">
        <v>66</v>
      </c>
      <c r="P12" s="182" t="s">
        <v>67</v>
      </c>
      <c r="Q12" s="182" t="s">
        <v>68</v>
      </c>
      <c r="R12" s="181" t="s">
        <v>82</v>
      </c>
    </row>
    <row r="13" spans="2:18" s="168" customFormat="1" ht="16" thickBot="1" x14ac:dyDescent="0.35">
      <c r="B13" s="184" t="s">
        <v>53</v>
      </c>
      <c r="C13" s="185">
        <v>10</v>
      </c>
      <c r="D13" s="185">
        <v>6</v>
      </c>
      <c r="E13" s="185">
        <v>7</v>
      </c>
      <c r="F13" s="185">
        <v>15</v>
      </c>
      <c r="G13" s="185">
        <v>16</v>
      </c>
      <c r="H13" s="186">
        <v>1038</v>
      </c>
      <c r="I13" s="186">
        <v>1000</v>
      </c>
      <c r="L13" s="184" t="s">
        <v>53</v>
      </c>
      <c r="M13" s="185">
        <v>1.7815548754236716E-12</v>
      </c>
      <c r="N13" s="185">
        <v>500.00000000000017</v>
      </c>
      <c r="O13" s="185">
        <v>199.99999999999801</v>
      </c>
      <c r="P13" s="185">
        <v>0</v>
      </c>
      <c r="Q13" s="185">
        <v>0</v>
      </c>
      <c r="R13" s="187">
        <v>1</v>
      </c>
    </row>
    <row r="14" spans="2:18" s="168" customFormat="1" ht="16" thickBot="1" x14ac:dyDescent="0.35">
      <c r="B14" s="184" t="s">
        <v>54</v>
      </c>
      <c r="C14" s="185">
        <v>13</v>
      </c>
      <c r="D14" s="185">
        <v>8</v>
      </c>
      <c r="E14" s="185">
        <v>7.5</v>
      </c>
      <c r="F14" s="185">
        <v>12</v>
      </c>
      <c r="G14" s="185">
        <v>17</v>
      </c>
      <c r="H14" s="185">
        <v>1044</v>
      </c>
      <c r="I14" s="185">
        <v>1101</v>
      </c>
      <c r="L14" s="184" t="s">
        <v>54</v>
      </c>
      <c r="M14" s="185">
        <v>0</v>
      </c>
      <c r="N14" s="185">
        <v>0</v>
      </c>
      <c r="O14" s="185">
        <v>100.00000000000171</v>
      </c>
      <c r="P14" s="185">
        <v>799.99999999999989</v>
      </c>
      <c r="Q14" s="185">
        <v>0</v>
      </c>
      <c r="R14" s="188">
        <v>1</v>
      </c>
    </row>
    <row r="15" spans="2:18" s="168" customFormat="1" ht="16" thickBot="1" x14ac:dyDescent="0.35">
      <c r="B15" s="184" t="s">
        <v>55</v>
      </c>
      <c r="C15" s="185">
        <v>14</v>
      </c>
      <c r="D15" s="185">
        <v>12.5</v>
      </c>
      <c r="E15" s="185">
        <v>7</v>
      </c>
      <c r="F15" s="185">
        <v>12</v>
      </c>
      <c r="G15" s="185">
        <v>16.8</v>
      </c>
      <c r="H15" s="185">
        <v>900</v>
      </c>
      <c r="I15" s="185">
        <v>1300</v>
      </c>
      <c r="L15" s="184" t="s">
        <v>55</v>
      </c>
      <c r="M15" s="185">
        <v>0</v>
      </c>
      <c r="N15" s="185">
        <v>0</v>
      </c>
      <c r="O15" s="185">
        <v>900.00000000000011</v>
      </c>
      <c r="P15" s="185">
        <v>0</v>
      </c>
      <c r="Q15" s="185">
        <v>0</v>
      </c>
      <c r="R15" s="187">
        <v>1</v>
      </c>
    </row>
    <row r="16" spans="2:18" s="168" customFormat="1" ht="16" thickBot="1" x14ac:dyDescent="0.35">
      <c r="B16" s="184" t="s">
        <v>56</v>
      </c>
      <c r="C16" s="185">
        <v>5</v>
      </c>
      <c r="D16" s="185">
        <v>5</v>
      </c>
      <c r="E16" s="185">
        <v>10</v>
      </c>
      <c r="F16" s="185">
        <v>18</v>
      </c>
      <c r="G16" s="185">
        <v>10.199999999999999</v>
      </c>
      <c r="H16" s="185">
        <v>1500</v>
      </c>
      <c r="I16" s="185">
        <v>1200</v>
      </c>
      <c r="L16" s="184" t="s">
        <v>56</v>
      </c>
      <c r="M16" s="185">
        <v>999.99999999999829</v>
      </c>
      <c r="N16" s="185">
        <v>0</v>
      </c>
      <c r="O16" s="185">
        <v>0</v>
      </c>
      <c r="P16" s="185">
        <v>0</v>
      </c>
      <c r="Q16" s="185">
        <v>500.00000000000023</v>
      </c>
      <c r="R16" s="189">
        <v>1</v>
      </c>
    </row>
    <row r="17" spans="2:17" s="168" customFormat="1" ht="15.5" thickBot="1" x14ac:dyDescent="0.35">
      <c r="B17" s="190" t="s">
        <v>71</v>
      </c>
      <c r="C17" s="191">
        <v>1000</v>
      </c>
      <c r="D17" s="191">
        <v>500</v>
      </c>
      <c r="E17" s="191">
        <v>1200</v>
      </c>
      <c r="F17" s="191">
        <v>800</v>
      </c>
      <c r="G17" s="191">
        <v>700</v>
      </c>
      <c r="H17" s="185"/>
      <c r="I17" s="185"/>
    </row>
    <row r="20" spans="2:17" s="168" customFormat="1" ht="15.5" thickBot="1" x14ac:dyDescent="0.35"/>
    <row r="21" spans="2:17" s="168" customFormat="1" ht="16" thickBot="1" x14ac:dyDescent="0.35">
      <c r="B21" s="192" t="s">
        <v>72</v>
      </c>
      <c r="C21" s="193"/>
      <c r="D21" s="181" t="s">
        <v>74</v>
      </c>
      <c r="E21" s="194" t="s">
        <v>75</v>
      </c>
      <c r="F21" s="182" t="s">
        <v>23</v>
      </c>
      <c r="G21" s="183" t="s">
        <v>73</v>
      </c>
      <c r="L21" s="192" t="s">
        <v>72</v>
      </c>
      <c r="M21" s="193"/>
      <c r="N21" s="181" t="s">
        <v>74</v>
      </c>
      <c r="O21" s="194" t="s">
        <v>75</v>
      </c>
      <c r="P21" s="182" t="s">
        <v>83</v>
      </c>
    </row>
    <row r="22" spans="2:17" s="168" customFormat="1" ht="16" thickBot="1" x14ac:dyDescent="0.35">
      <c r="B22" s="192" t="s">
        <v>64</v>
      </c>
      <c r="C22" s="193"/>
      <c r="D22" s="195">
        <v>1.2</v>
      </c>
      <c r="E22" s="195">
        <v>1.2</v>
      </c>
      <c r="F22" s="195">
        <v>1000</v>
      </c>
      <c r="G22" s="186">
        <v>1320</v>
      </c>
      <c r="L22" s="192" t="s">
        <v>64</v>
      </c>
      <c r="M22" s="193"/>
      <c r="N22" s="195">
        <v>0</v>
      </c>
      <c r="O22" s="195">
        <v>999.99999999999977</v>
      </c>
      <c r="P22" s="195">
        <v>1</v>
      </c>
    </row>
    <row r="23" spans="2:17" s="168" customFormat="1" ht="16" thickBot="1" x14ac:dyDescent="0.35">
      <c r="B23" s="192" t="s">
        <v>65</v>
      </c>
      <c r="C23" s="193"/>
      <c r="D23" s="188">
        <v>1.2</v>
      </c>
      <c r="E23" s="188">
        <v>1.2</v>
      </c>
      <c r="F23" s="188">
        <v>500</v>
      </c>
      <c r="G23" s="185">
        <v>1200</v>
      </c>
      <c r="L23" s="192" t="s">
        <v>65</v>
      </c>
      <c r="M23" s="193"/>
      <c r="N23" s="188">
        <v>0</v>
      </c>
      <c r="O23" s="188">
        <v>0</v>
      </c>
      <c r="P23" s="195">
        <v>1</v>
      </c>
    </row>
    <row r="24" spans="2:17" s="168" customFormat="1" ht="16" thickBot="1" x14ac:dyDescent="0.35">
      <c r="B24" s="192" t="s">
        <v>66</v>
      </c>
      <c r="C24" s="193"/>
      <c r="D24" s="188">
        <v>1.2</v>
      </c>
      <c r="E24" s="187">
        <v>1.2</v>
      </c>
      <c r="F24" s="188">
        <v>1200</v>
      </c>
      <c r="G24" s="185">
        <v>905</v>
      </c>
      <c r="L24" s="192" t="s">
        <v>66</v>
      </c>
      <c r="M24" s="193"/>
      <c r="N24" s="188">
        <v>0</v>
      </c>
      <c r="O24" s="187">
        <v>900.00000000000159</v>
      </c>
      <c r="P24" s="195">
        <v>1</v>
      </c>
    </row>
    <row r="25" spans="2:17" s="168" customFormat="1" ht="16" thickBot="1" x14ac:dyDescent="0.35">
      <c r="B25" s="192" t="s">
        <v>67</v>
      </c>
      <c r="C25" s="193"/>
      <c r="D25" s="188">
        <v>1.2</v>
      </c>
      <c r="E25" s="188">
        <v>1.2</v>
      </c>
      <c r="F25" s="188">
        <v>800</v>
      </c>
      <c r="G25" s="185">
        <v>1003</v>
      </c>
      <c r="L25" s="192" t="s">
        <v>67</v>
      </c>
      <c r="M25" s="193"/>
      <c r="N25" s="187">
        <v>800</v>
      </c>
      <c r="O25" s="188">
        <v>0</v>
      </c>
      <c r="P25" s="195">
        <v>1</v>
      </c>
    </row>
    <row r="26" spans="2:17" s="168" customFormat="1" ht="16" thickBot="1" x14ac:dyDescent="0.35">
      <c r="B26" s="192" t="s">
        <v>68</v>
      </c>
      <c r="C26" s="193"/>
      <c r="D26" s="188">
        <v>1.2</v>
      </c>
      <c r="E26" s="196">
        <v>1.2</v>
      </c>
      <c r="F26" s="188">
        <v>700</v>
      </c>
      <c r="G26" s="188">
        <v>1050</v>
      </c>
      <c r="L26" s="192" t="s">
        <v>68</v>
      </c>
      <c r="M26" s="193"/>
      <c r="N26" s="188">
        <v>249.99999999999801</v>
      </c>
      <c r="O26" s="196">
        <v>250.00000000000179</v>
      </c>
      <c r="P26" s="188">
        <v>1</v>
      </c>
    </row>
    <row r="29" spans="2:17" s="168" customFormat="1" ht="15.5" thickBot="1" x14ac:dyDescent="0.35"/>
    <row r="30" spans="2:17" s="168" customFormat="1" ht="29" thickBot="1" x14ac:dyDescent="0.35">
      <c r="C30" s="197" t="s">
        <v>94</v>
      </c>
      <c r="D30" s="198"/>
      <c r="E30" s="198"/>
      <c r="F30" s="198"/>
      <c r="G30" s="199"/>
    </row>
    <row r="31" spans="2:17" s="168" customFormat="1" ht="16" thickBot="1" x14ac:dyDescent="0.35">
      <c r="B31" s="200"/>
      <c r="C31" s="194" t="s">
        <v>78</v>
      </c>
      <c r="D31" s="201" t="s">
        <v>79</v>
      </c>
      <c r="E31" s="194" t="s">
        <v>80</v>
      </c>
      <c r="F31" s="201" t="s">
        <v>81</v>
      </c>
      <c r="G31" s="194" t="s">
        <v>23</v>
      </c>
      <c r="H31" s="194" t="s">
        <v>70</v>
      </c>
      <c r="L31" s="200"/>
      <c r="M31" s="194" t="s">
        <v>78</v>
      </c>
      <c r="N31" s="201" t="s">
        <v>79</v>
      </c>
      <c r="O31" s="194" t="s">
        <v>80</v>
      </c>
      <c r="P31" s="201" t="s">
        <v>81</v>
      </c>
      <c r="Q31" s="194" t="s">
        <v>96</v>
      </c>
    </row>
    <row r="32" spans="2:17" s="168" customFormat="1" ht="16" thickBot="1" x14ac:dyDescent="0.35">
      <c r="B32" s="194" t="s">
        <v>74</v>
      </c>
      <c r="C32" s="202">
        <v>1.2</v>
      </c>
      <c r="D32" s="203">
        <v>1.2</v>
      </c>
      <c r="E32" s="202">
        <v>1.2</v>
      </c>
      <c r="F32" s="203">
        <v>1.2</v>
      </c>
      <c r="G32" s="202">
        <v>1050</v>
      </c>
      <c r="H32" s="204">
        <v>98</v>
      </c>
      <c r="L32" s="194" t="s">
        <v>74</v>
      </c>
      <c r="M32" s="202">
        <v>200.00000000000145</v>
      </c>
      <c r="N32" s="203">
        <v>0</v>
      </c>
      <c r="O32" s="202">
        <v>849.9999999999967</v>
      </c>
      <c r="P32" s="203">
        <v>0</v>
      </c>
      <c r="Q32" s="202">
        <v>1</v>
      </c>
    </row>
    <row r="33" spans="2:18" s="168" customFormat="1" ht="16" thickBot="1" x14ac:dyDescent="0.35">
      <c r="B33" s="205" t="s">
        <v>75</v>
      </c>
      <c r="C33" s="202">
        <v>1.2</v>
      </c>
      <c r="D33" s="203">
        <v>1.2</v>
      </c>
      <c r="E33" s="202">
        <v>1.2</v>
      </c>
      <c r="F33" s="203">
        <v>1.2</v>
      </c>
      <c r="G33" s="202">
        <v>2150</v>
      </c>
      <c r="H33" s="202">
        <v>102</v>
      </c>
      <c r="L33" s="205" t="s">
        <v>75</v>
      </c>
      <c r="M33" s="202">
        <v>0</v>
      </c>
      <c r="N33" s="203">
        <v>999.99999999999989</v>
      </c>
      <c r="O33" s="202">
        <v>150.00000000000324</v>
      </c>
      <c r="P33" s="203">
        <v>999.99999999999875</v>
      </c>
      <c r="Q33" s="202">
        <v>1</v>
      </c>
    </row>
    <row r="34" spans="2:18" s="168" customFormat="1" ht="16" thickBot="1" x14ac:dyDescent="0.35">
      <c r="B34" s="205" t="s">
        <v>26</v>
      </c>
      <c r="C34" s="202">
        <v>1000</v>
      </c>
      <c r="D34" s="203">
        <v>1000</v>
      </c>
      <c r="E34" s="202">
        <v>1000</v>
      </c>
      <c r="F34" s="206">
        <v>1000</v>
      </c>
      <c r="G34" s="200"/>
    </row>
    <row r="38" spans="2:18" s="168" customFormat="1" ht="15.5" thickBot="1" x14ac:dyDescent="0.35"/>
    <row r="39" spans="2:18" s="168" customFormat="1" ht="29" thickBot="1" x14ac:dyDescent="0.35">
      <c r="D39" s="197" t="s">
        <v>93</v>
      </c>
      <c r="E39" s="198"/>
      <c r="F39" s="198"/>
      <c r="G39" s="198"/>
      <c r="H39" s="199"/>
    </row>
    <row r="40" spans="2:18" s="168" customFormat="1" ht="16" thickBot="1" x14ac:dyDescent="0.35">
      <c r="B40" s="192" t="s">
        <v>72</v>
      </c>
      <c r="C40" s="193"/>
      <c r="D40" s="194" t="s">
        <v>78</v>
      </c>
      <c r="E40" s="201" t="s">
        <v>79</v>
      </c>
      <c r="F40" s="194" t="s">
        <v>80</v>
      </c>
      <c r="G40" s="201" t="s">
        <v>81</v>
      </c>
      <c r="H40" s="181" t="s">
        <v>23</v>
      </c>
      <c r="I40" s="183" t="s">
        <v>73</v>
      </c>
      <c r="L40" s="192" t="s">
        <v>72</v>
      </c>
      <c r="M40" s="193"/>
      <c r="N40" s="194" t="s">
        <v>78</v>
      </c>
      <c r="O40" s="201" t="s">
        <v>79</v>
      </c>
      <c r="P40" s="194" t="s">
        <v>80</v>
      </c>
      <c r="Q40" s="201" t="s">
        <v>81</v>
      </c>
      <c r="R40" s="183" t="s">
        <v>83</v>
      </c>
    </row>
    <row r="41" spans="2:18" s="168" customFormat="1" ht="16" thickBot="1" x14ac:dyDescent="0.35">
      <c r="B41" s="192" t="s">
        <v>64</v>
      </c>
      <c r="C41" s="193"/>
      <c r="D41" s="195">
        <v>3</v>
      </c>
      <c r="E41" s="195">
        <v>3</v>
      </c>
      <c r="F41" s="195">
        <v>3</v>
      </c>
      <c r="G41" s="195">
        <v>3</v>
      </c>
      <c r="H41" s="195">
        <v>1000</v>
      </c>
      <c r="I41" s="186">
        <v>1320</v>
      </c>
      <c r="L41" s="192" t="s">
        <v>64</v>
      </c>
      <c r="M41" s="193"/>
      <c r="N41" s="195">
        <v>0</v>
      </c>
      <c r="O41" s="195">
        <v>0</v>
      </c>
      <c r="P41" s="195">
        <v>0</v>
      </c>
      <c r="Q41" s="195">
        <v>0</v>
      </c>
      <c r="R41" s="186">
        <v>1</v>
      </c>
    </row>
    <row r="42" spans="2:18" s="168" customFormat="1" ht="16" thickBot="1" x14ac:dyDescent="0.35">
      <c r="B42" s="192" t="s">
        <v>65</v>
      </c>
      <c r="C42" s="193"/>
      <c r="D42" s="195">
        <v>3</v>
      </c>
      <c r="E42" s="195">
        <v>3</v>
      </c>
      <c r="F42" s="195">
        <v>3</v>
      </c>
      <c r="G42" s="195">
        <v>3</v>
      </c>
      <c r="H42" s="188">
        <v>500</v>
      </c>
      <c r="I42" s="185">
        <v>1200</v>
      </c>
      <c r="L42" s="192" t="s">
        <v>65</v>
      </c>
      <c r="M42" s="193"/>
      <c r="N42" s="195">
        <v>499.99999999999994</v>
      </c>
      <c r="O42" s="195">
        <v>0</v>
      </c>
      <c r="P42" s="195">
        <v>0</v>
      </c>
      <c r="Q42" s="195">
        <v>0</v>
      </c>
      <c r="R42" s="185">
        <v>1</v>
      </c>
    </row>
    <row r="43" spans="2:18" s="168" customFormat="1" ht="16" thickBot="1" x14ac:dyDescent="0.35">
      <c r="B43" s="192" t="s">
        <v>66</v>
      </c>
      <c r="C43" s="193"/>
      <c r="D43" s="195">
        <v>3</v>
      </c>
      <c r="E43" s="195">
        <v>3</v>
      </c>
      <c r="F43" s="195">
        <v>3</v>
      </c>
      <c r="G43" s="195">
        <v>3</v>
      </c>
      <c r="H43" s="188">
        <v>1200</v>
      </c>
      <c r="I43" s="185">
        <v>905</v>
      </c>
      <c r="L43" s="192" t="s">
        <v>66</v>
      </c>
      <c r="M43" s="193"/>
      <c r="N43" s="195">
        <v>299.99999999999875</v>
      </c>
      <c r="O43" s="195">
        <v>0</v>
      </c>
      <c r="P43" s="195">
        <v>0</v>
      </c>
      <c r="Q43" s="195">
        <v>0</v>
      </c>
      <c r="R43" s="185">
        <v>1</v>
      </c>
    </row>
    <row r="44" spans="2:18" s="168" customFormat="1" ht="16" thickBot="1" x14ac:dyDescent="0.35">
      <c r="B44" s="192" t="s">
        <v>67</v>
      </c>
      <c r="C44" s="193"/>
      <c r="D44" s="195">
        <v>3</v>
      </c>
      <c r="E44" s="195">
        <v>3</v>
      </c>
      <c r="F44" s="195">
        <v>3</v>
      </c>
      <c r="G44" s="195">
        <v>3</v>
      </c>
      <c r="H44" s="188">
        <v>800</v>
      </c>
      <c r="I44" s="185">
        <v>1003</v>
      </c>
      <c r="L44" s="192" t="s">
        <v>67</v>
      </c>
      <c r="M44" s="193"/>
      <c r="N44" s="195">
        <v>0</v>
      </c>
      <c r="O44" s="195">
        <v>0</v>
      </c>
      <c r="P44" s="195">
        <v>0</v>
      </c>
      <c r="Q44" s="195">
        <v>0</v>
      </c>
      <c r="R44" s="185">
        <v>1</v>
      </c>
    </row>
    <row r="45" spans="2:18" s="168" customFormat="1" ht="16" thickBot="1" x14ac:dyDescent="0.35">
      <c r="B45" s="192" t="s">
        <v>68</v>
      </c>
      <c r="C45" s="193"/>
      <c r="D45" s="188">
        <v>3</v>
      </c>
      <c r="E45" s="188">
        <v>3</v>
      </c>
      <c r="F45" s="188">
        <v>3</v>
      </c>
      <c r="G45" s="188">
        <v>3</v>
      </c>
      <c r="H45" s="188">
        <v>700</v>
      </c>
      <c r="I45" s="188">
        <v>1050</v>
      </c>
      <c r="L45" s="192" t="s">
        <v>68</v>
      </c>
      <c r="M45" s="193"/>
      <c r="N45" s="188">
        <v>0</v>
      </c>
      <c r="O45" s="188">
        <v>0</v>
      </c>
      <c r="P45" s="188">
        <v>0</v>
      </c>
      <c r="Q45" s="188">
        <v>0</v>
      </c>
      <c r="R45" s="188">
        <v>1</v>
      </c>
    </row>
    <row r="46" spans="2:18" s="168" customFormat="1" ht="16" thickBot="1" x14ac:dyDescent="0.4">
      <c r="B46" s="207" t="s">
        <v>26</v>
      </c>
      <c r="C46" s="208"/>
      <c r="D46" s="188">
        <v>1000</v>
      </c>
      <c r="E46" s="188">
        <v>1000</v>
      </c>
      <c r="F46" s="188">
        <v>1000</v>
      </c>
      <c r="G46" s="188">
        <v>1000</v>
      </c>
    </row>
    <row r="50" spans="2:18" s="168" customFormat="1" ht="15.5" thickBot="1" x14ac:dyDescent="0.35">
      <c r="L50" s="172"/>
      <c r="M50" s="172"/>
      <c r="N50" s="172"/>
      <c r="O50" s="172"/>
      <c r="P50" s="172"/>
      <c r="Q50" s="172"/>
      <c r="R50" s="172"/>
    </row>
    <row r="51" spans="2:18" s="168" customFormat="1" ht="24" thickBot="1" x14ac:dyDescent="0.6">
      <c r="B51" s="209" t="s">
        <v>99</v>
      </c>
      <c r="C51" s="210"/>
      <c r="D51" s="211"/>
      <c r="E51" s="212">
        <f>SUMPRODUCT(C6:F9,M5:P8)+SUMPRODUCT(C13:G16,M13:Q16)+SUMPRODUCT(D22:E26,N22:O26)+SUMPRODUCT(C32:F33,M32:P33)+SUMPRODUCT(D41:G45,N41:Q45)+SUMPRODUCT(I13:I16,R13:R16)+SUMPRODUCT(G22:G26,P22:P26)</f>
        <v>66321.5</v>
      </c>
      <c r="Q51" s="172"/>
      <c r="R51" s="172"/>
    </row>
    <row r="52" spans="2:18" s="168" customFormat="1" ht="15.5" x14ac:dyDescent="0.3">
      <c r="B52" s="213"/>
      <c r="C52" s="213"/>
      <c r="Q52" s="172"/>
      <c r="R52" s="172"/>
    </row>
    <row r="53" spans="2:18" s="168" customFormat="1" ht="15.5" x14ac:dyDescent="0.3">
      <c r="B53" s="213"/>
      <c r="C53" s="213"/>
      <c r="Q53" s="172"/>
      <c r="R53" s="172"/>
    </row>
    <row r="54" spans="2:18" s="168" customFormat="1" ht="18" customHeight="1" thickBot="1" x14ac:dyDescent="0.35">
      <c r="B54" s="213"/>
      <c r="C54" s="213"/>
      <c r="G54" s="214" t="s">
        <v>84</v>
      </c>
      <c r="H54" s="214"/>
      <c r="Q54" s="172"/>
      <c r="R54" s="172"/>
    </row>
    <row r="55" spans="2:18" s="168" customFormat="1" ht="21" x14ac:dyDescent="0.3">
      <c r="B55" s="214" t="s">
        <v>90</v>
      </c>
      <c r="C55" s="214"/>
      <c r="D55" s="214"/>
      <c r="E55" s="214"/>
      <c r="G55" s="215" t="s">
        <v>86</v>
      </c>
      <c r="H55" s="215"/>
      <c r="I55" s="172"/>
      <c r="J55" s="172"/>
      <c r="K55" s="172"/>
      <c r="L55" s="216" t="s">
        <v>85</v>
      </c>
      <c r="M55" s="217"/>
      <c r="Q55" s="172"/>
      <c r="R55" s="172"/>
    </row>
    <row r="56" spans="2:18" s="168" customFormat="1" ht="21" x14ac:dyDescent="0.3">
      <c r="B56" s="218" t="s">
        <v>78</v>
      </c>
      <c r="C56" s="218" t="s">
        <v>79</v>
      </c>
      <c r="D56" s="218" t="s">
        <v>80</v>
      </c>
      <c r="E56" s="218" t="s">
        <v>81</v>
      </c>
      <c r="G56" s="218" t="s">
        <v>58</v>
      </c>
      <c r="H56" s="218">
        <f>SUM(M5:P5)-G6</f>
        <v>-1551.0000000000016</v>
      </c>
      <c r="I56" s="172"/>
      <c r="J56" s="172"/>
      <c r="K56" s="172"/>
      <c r="L56" s="215" t="s">
        <v>87</v>
      </c>
      <c r="M56" s="215"/>
      <c r="Q56" s="172"/>
      <c r="R56" s="172"/>
    </row>
    <row r="57" spans="2:18" s="168" customFormat="1" x14ac:dyDescent="0.3">
      <c r="B57" s="218">
        <f>SUM(N41:N45)+SUM(M32:M33)-D46</f>
        <v>0</v>
      </c>
      <c r="C57" s="218">
        <f>SUM(O41:O45)+SUM(N32:N33)-E46</f>
        <v>0</v>
      </c>
      <c r="D57" s="218">
        <f>SUM(P41:P45)+SUM(O32:O33)-F46</f>
        <v>0</v>
      </c>
      <c r="E57" s="218">
        <f>SUM(Q41:Q45)+SUM(P32:P33)-G46</f>
        <v>-1.2505552149377763E-12</v>
      </c>
      <c r="G57" s="218" t="s">
        <v>59</v>
      </c>
      <c r="H57" s="218">
        <f>SUM(M6:P6)-G7</f>
        <v>0</v>
      </c>
      <c r="I57" s="172"/>
      <c r="J57" s="172"/>
      <c r="K57" s="172"/>
      <c r="L57" s="218" t="s">
        <v>53</v>
      </c>
      <c r="M57" s="218">
        <f>SUM(M5:M8)-SUM(M13:Q13)</f>
        <v>0</v>
      </c>
      <c r="N57" s="172"/>
      <c r="O57" s="172"/>
      <c r="P57" s="172"/>
      <c r="Q57" s="172"/>
      <c r="R57" s="172"/>
    </row>
    <row r="58" spans="2:18" s="168" customFormat="1" x14ac:dyDescent="0.3">
      <c r="G58" s="218" t="s">
        <v>60</v>
      </c>
      <c r="H58" s="218">
        <f t="shared" ref="H58:H59" si="0">SUM(M7:P7)-G8</f>
        <v>0</v>
      </c>
      <c r="I58" s="172"/>
      <c r="J58" s="172"/>
      <c r="K58" s="172"/>
      <c r="L58" s="218" t="s">
        <v>54</v>
      </c>
      <c r="M58" s="218">
        <f>SUM(N5:N8)-SUM(M14:Q14)</f>
        <v>0</v>
      </c>
      <c r="N58" s="172"/>
      <c r="O58" s="172"/>
      <c r="P58" s="172"/>
      <c r="Q58" s="172"/>
      <c r="R58" s="172"/>
    </row>
    <row r="59" spans="2:18" s="168" customFormat="1" x14ac:dyDescent="0.3">
      <c r="G59" s="218" t="s">
        <v>61</v>
      </c>
      <c r="H59" s="218">
        <f t="shared" si="0"/>
        <v>-214.99999999999795</v>
      </c>
      <c r="I59" s="172"/>
      <c r="J59" s="172"/>
      <c r="K59" s="172"/>
      <c r="L59" s="218" t="s">
        <v>91</v>
      </c>
      <c r="M59" s="218">
        <f>SUM(O5:O8)-SUM(M15:Q15)</f>
        <v>0</v>
      </c>
      <c r="N59" s="200"/>
      <c r="O59" s="200"/>
      <c r="P59" s="200"/>
      <c r="Q59" s="200"/>
      <c r="R59" s="172"/>
    </row>
    <row r="60" spans="2:18" s="168" customFormat="1" x14ac:dyDescent="0.3">
      <c r="G60" s="172"/>
      <c r="H60" s="172"/>
      <c r="I60" s="172"/>
      <c r="J60" s="172"/>
      <c r="K60" s="172"/>
      <c r="L60" s="218" t="s">
        <v>56</v>
      </c>
      <c r="M60" s="218">
        <f>SUM(P5:P8)-SUM(M16:Q16)</f>
        <v>0</v>
      </c>
      <c r="N60" s="200"/>
      <c r="O60" s="200"/>
      <c r="P60" s="200"/>
      <c r="Q60" s="172"/>
      <c r="R60" s="172"/>
    </row>
    <row r="61" spans="2:18" s="168" customFormat="1" x14ac:dyDescent="0.3">
      <c r="G61" s="172"/>
      <c r="H61" s="172"/>
      <c r="I61" s="172"/>
      <c r="J61" s="172"/>
      <c r="K61" s="172"/>
      <c r="L61" s="172"/>
      <c r="M61" s="172"/>
      <c r="N61" s="200"/>
      <c r="O61" s="200"/>
      <c r="P61" s="200"/>
      <c r="Q61" s="172"/>
      <c r="R61" s="172"/>
    </row>
    <row r="62" spans="2:18" s="168" customFormat="1" x14ac:dyDescent="0.3">
      <c r="I62" s="200"/>
      <c r="J62" s="200"/>
      <c r="K62" s="200"/>
      <c r="L62" s="200"/>
      <c r="M62" s="172"/>
    </row>
    <row r="63" spans="2:18" s="168" customFormat="1" ht="21" x14ac:dyDescent="0.3">
      <c r="G63" s="219" t="s">
        <v>87</v>
      </c>
      <c r="H63" s="220"/>
      <c r="I63" s="172"/>
      <c r="J63" s="172"/>
      <c r="K63" s="172"/>
      <c r="L63" s="215" t="s">
        <v>88</v>
      </c>
      <c r="M63" s="215"/>
    </row>
    <row r="64" spans="2:18" s="168" customFormat="1" x14ac:dyDescent="0.3">
      <c r="G64" s="218" t="s">
        <v>53</v>
      </c>
      <c r="H64" s="218">
        <f>SUM(M13:Q13)-H13*R13</f>
        <v>-338</v>
      </c>
      <c r="I64" s="172"/>
      <c r="J64" s="172"/>
      <c r="K64" s="172"/>
      <c r="L64" s="218" t="s">
        <v>64</v>
      </c>
      <c r="M64" s="218">
        <f>SUM(M13:M16)-SUM(N41:Q41)-SUM(N22:O22)</f>
        <v>0</v>
      </c>
    </row>
    <row r="65" spans="7:13" s="168" customFormat="1" x14ac:dyDescent="0.3">
      <c r="G65" s="218" t="s">
        <v>54</v>
      </c>
      <c r="H65" s="218">
        <f t="shared" ref="H65:H67" si="1">SUM(M14:Q14)-H14*R14</f>
        <v>-143.99999999999841</v>
      </c>
      <c r="I65" s="172"/>
      <c r="J65" s="172"/>
      <c r="K65" s="172"/>
      <c r="L65" s="218" t="s">
        <v>65</v>
      </c>
      <c r="M65" s="218">
        <f>SUM(N13:N16)-SUM(N42:Q42)-SUM(N23:O23)</f>
        <v>2.2737367544323206E-13</v>
      </c>
    </row>
    <row r="66" spans="7:13" s="168" customFormat="1" ht="30" x14ac:dyDescent="0.3">
      <c r="G66" s="218" t="s">
        <v>55</v>
      </c>
      <c r="H66" s="218">
        <f t="shared" si="1"/>
        <v>0</v>
      </c>
      <c r="I66" s="172"/>
      <c r="J66" s="172"/>
      <c r="K66" s="200"/>
      <c r="L66" s="218" t="s">
        <v>66</v>
      </c>
      <c r="M66" s="218">
        <f>SUM(O13:O16)-SUM(N43:Q43)-SUM(N24:O24)</f>
        <v>0</v>
      </c>
    </row>
    <row r="67" spans="7:13" s="168" customFormat="1" x14ac:dyDescent="0.3">
      <c r="G67" s="218" t="s">
        <v>56</v>
      </c>
      <c r="H67" s="218">
        <f t="shared" si="1"/>
        <v>0</v>
      </c>
      <c r="I67" s="172"/>
      <c r="J67" s="172"/>
      <c r="K67" s="200"/>
      <c r="L67" s="218" t="s">
        <v>67</v>
      </c>
      <c r="M67" s="218">
        <f>SUM(P13:P16)-SUM(N44:Q44)-SUM(N25:O25)</f>
        <v>0</v>
      </c>
    </row>
    <row r="68" spans="7:13" s="168" customFormat="1" x14ac:dyDescent="0.3">
      <c r="G68" s="200"/>
      <c r="H68" s="200"/>
      <c r="I68" s="172"/>
      <c r="J68" s="172"/>
      <c r="K68" s="200"/>
      <c r="L68" s="218" t="s">
        <v>68</v>
      </c>
      <c r="M68" s="218">
        <f>SUM(Q13:Q16)-SUM(N45:Q45)-SUM(N26:O26)</f>
        <v>4.5474735088646412E-13</v>
      </c>
    </row>
    <row r="69" spans="7:13" s="168" customFormat="1" x14ac:dyDescent="0.3">
      <c r="G69" s="172"/>
      <c r="H69" s="172"/>
      <c r="I69" s="172"/>
      <c r="J69" s="172"/>
      <c r="K69" s="172"/>
      <c r="L69" s="172"/>
      <c r="M69" s="172"/>
    </row>
    <row r="70" spans="7:13" s="168" customFormat="1" ht="21" x14ac:dyDescent="0.3">
      <c r="G70" s="215" t="s">
        <v>88</v>
      </c>
      <c r="H70" s="215"/>
      <c r="I70" s="172"/>
      <c r="J70" s="172"/>
      <c r="K70" s="172"/>
      <c r="L70" s="215" t="s">
        <v>89</v>
      </c>
      <c r="M70" s="215"/>
    </row>
    <row r="71" spans="7:13" s="168" customFormat="1" x14ac:dyDescent="0.3">
      <c r="G71" s="218" t="s">
        <v>64</v>
      </c>
      <c r="H71" s="218">
        <f>SUM(N22:O22)+SUM(N41:Q41)-F22*P22</f>
        <v>0</v>
      </c>
      <c r="I71" s="172"/>
      <c r="J71" s="172"/>
      <c r="K71" s="172"/>
      <c r="L71" s="218" t="s">
        <v>74</v>
      </c>
      <c r="M71" s="218">
        <f>SUM(N22:N26)-SUM(M32:P32)</f>
        <v>0</v>
      </c>
    </row>
    <row r="72" spans="7:13" s="168" customFormat="1" x14ac:dyDescent="0.3">
      <c r="G72" s="218" t="s">
        <v>65</v>
      </c>
      <c r="H72" s="218">
        <f t="shared" ref="H72:H75" si="2">SUM(N23:O23)+SUM(N42:Q42)-F23*P23</f>
        <v>0</v>
      </c>
      <c r="I72" s="172"/>
      <c r="J72" s="172"/>
      <c r="K72" s="172"/>
      <c r="L72" s="218" t="s">
        <v>75</v>
      </c>
      <c r="M72" s="218">
        <f>SUM(O22:O26)-SUM(M33:P33)</f>
        <v>0</v>
      </c>
    </row>
    <row r="73" spans="7:13" s="168" customFormat="1" x14ac:dyDescent="0.3">
      <c r="G73" s="218" t="s">
        <v>66</v>
      </c>
      <c r="H73" s="218">
        <f t="shared" si="2"/>
        <v>0</v>
      </c>
      <c r="I73" s="172"/>
      <c r="J73" s="172"/>
      <c r="K73" s="172"/>
      <c r="L73" s="172"/>
      <c r="M73" s="172"/>
    </row>
    <row r="74" spans="7:13" s="168" customFormat="1" x14ac:dyDescent="0.3">
      <c r="G74" s="218" t="s">
        <v>67</v>
      </c>
      <c r="H74" s="218">
        <f t="shared" si="2"/>
        <v>0</v>
      </c>
      <c r="I74" s="172"/>
      <c r="J74" s="172"/>
      <c r="K74" s="172"/>
      <c r="L74" s="172"/>
      <c r="M74" s="172"/>
    </row>
    <row r="75" spans="7:13" s="168" customFormat="1" x14ac:dyDescent="0.3">
      <c r="G75" s="218" t="s">
        <v>68</v>
      </c>
      <c r="H75" s="218">
        <f t="shared" si="2"/>
        <v>-200.00000000000023</v>
      </c>
      <c r="I75" s="172"/>
      <c r="J75" s="172"/>
      <c r="K75" s="172"/>
      <c r="L75" s="172"/>
      <c r="M75" s="172"/>
    </row>
    <row r="76" spans="7:13" s="168" customFormat="1" x14ac:dyDescent="0.3">
      <c r="G76" s="172"/>
      <c r="H76" s="172"/>
      <c r="I76" s="172"/>
      <c r="J76" s="172"/>
      <c r="K76" s="172"/>
      <c r="L76" s="172"/>
      <c r="M76" s="172"/>
    </row>
    <row r="77" spans="7:13" s="168" customFormat="1" ht="21" x14ac:dyDescent="0.3">
      <c r="G77" s="215" t="s">
        <v>89</v>
      </c>
      <c r="H77" s="215"/>
      <c r="I77" s="172"/>
      <c r="J77" s="172"/>
      <c r="K77" s="172"/>
      <c r="L77" s="172"/>
      <c r="M77" s="172"/>
    </row>
    <row r="78" spans="7:13" s="168" customFormat="1" x14ac:dyDescent="0.3">
      <c r="G78" s="218" t="s">
        <v>74</v>
      </c>
      <c r="H78" s="218">
        <f>SUM(M32:P32)-Q32*G32</f>
        <v>-1.8189894035458565E-12</v>
      </c>
      <c r="I78" s="172"/>
      <c r="J78" s="172"/>
      <c r="K78" s="172"/>
      <c r="L78" s="172"/>
      <c r="M78" s="172"/>
    </row>
    <row r="79" spans="7:13" s="168" customFormat="1" x14ac:dyDescent="0.3">
      <c r="G79" s="218" t="s">
        <v>75</v>
      </c>
      <c r="H79" s="218">
        <f>SUM(M33:P33)-Q33*G33</f>
        <v>0</v>
      </c>
      <c r="I79" s="172"/>
      <c r="J79" s="172"/>
      <c r="K79" s="172"/>
      <c r="L79" s="172"/>
      <c r="M79" s="172"/>
    </row>
  </sheetData>
  <mergeCells count="43">
    <mergeCell ref="L56:M56"/>
    <mergeCell ref="L63:M63"/>
    <mergeCell ref="L70:M70"/>
    <mergeCell ref="B51:D51"/>
    <mergeCell ref="G63:H63"/>
    <mergeCell ref="G70:H70"/>
    <mergeCell ref="G77:H77"/>
    <mergeCell ref="B4:G4"/>
    <mergeCell ref="L45:M45"/>
    <mergeCell ref="B46:C46"/>
    <mergeCell ref="B55:E55"/>
    <mergeCell ref="G55:H55"/>
    <mergeCell ref="L55:M55"/>
    <mergeCell ref="G54:H54"/>
    <mergeCell ref="L40:M40"/>
    <mergeCell ref="L41:M41"/>
    <mergeCell ref="L42:M42"/>
    <mergeCell ref="L43:M43"/>
    <mergeCell ref="L44:M44"/>
    <mergeCell ref="D39:H39"/>
    <mergeCell ref="L21:M21"/>
    <mergeCell ref="L22:M22"/>
    <mergeCell ref="L23:M23"/>
    <mergeCell ref="L24:M24"/>
    <mergeCell ref="L25:M25"/>
    <mergeCell ref="L26:M26"/>
    <mergeCell ref="B43:C43"/>
    <mergeCell ref="B40:C40"/>
    <mergeCell ref="B44:C44"/>
    <mergeCell ref="B41:C41"/>
    <mergeCell ref="B52:C52"/>
    <mergeCell ref="B53:C53"/>
    <mergeCell ref="B54:C54"/>
    <mergeCell ref="B45:C45"/>
    <mergeCell ref="B11:I11"/>
    <mergeCell ref="B21:C21"/>
    <mergeCell ref="C30:G30"/>
    <mergeCell ref="B22:C22"/>
    <mergeCell ref="B42:C42"/>
    <mergeCell ref="B23:C23"/>
    <mergeCell ref="B24:C24"/>
    <mergeCell ref="B25:C25"/>
    <mergeCell ref="B26:C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A4FA6-EB51-4D2D-8E75-F69B9ECCF45F}">
  <dimension ref="A1:Z1000"/>
  <sheetViews>
    <sheetView zoomScale="47" workbookViewId="0">
      <selection activeCell="D38" sqref="D38"/>
    </sheetView>
  </sheetViews>
  <sheetFormatPr defaultColWidth="8.90625" defaultRowHeight="15" x14ac:dyDescent="0.35"/>
  <cols>
    <col min="1" max="1" width="32.453125" style="172" customWidth="1"/>
    <col min="2" max="2" width="17.6328125" style="172" customWidth="1"/>
    <col min="3" max="3" width="14.54296875" style="172" customWidth="1"/>
    <col min="4" max="4" width="30.453125" style="172" customWidth="1"/>
    <col min="5" max="5" width="19.36328125" style="172" customWidth="1"/>
    <col min="6" max="6" width="19.36328125" style="172" bestFit="1" customWidth="1"/>
    <col min="7" max="7" width="22.81640625" style="172" customWidth="1"/>
    <col min="8" max="8" width="26.6328125" style="172" customWidth="1"/>
    <col min="9" max="9" width="21.1796875" style="172" customWidth="1"/>
    <col min="10" max="10" width="13" style="172" customWidth="1"/>
    <col min="11" max="11" width="9.08984375" style="172" bestFit="1" customWidth="1"/>
    <col min="12" max="12" width="21" style="172" bestFit="1" customWidth="1"/>
    <col min="13" max="13" width="22.54296875" style="172" bestFit="1" customWidth="1"/>
    <col min="14" max="14" width="12.08984375" style="172" customWidth="1"/>
    <col min="15" max="15" width="35.81640625" style="172" customWidth="1"/>
    <col min="16" max="16" width="23.54296875" style="172" bestFit="1" customWidth="1"/>
    <col min="17" max="17" width="14.6328125" style="172" customWidth="1"/>
    <col min="18" max="18" width="14.90625" style="172" bestFit="1" customWidth="1"/>
    <col min="19" max="21" width="21.81640625" style="172" customWidth="1"/>
    <col min="22" max="16384" width="8.90625" style="172"/>
  </cols>
  <sheetData>
    <row r="1" spans="1:26" x14ac:dyDescent="0.35">
      <c r="A1" s="200"/>
      <c r="B1" s="200"/>
      <c r="C1" s="200"/>
      <c r="D1" s="200"/>
      <c r="E1" s="200"/>
      <c r="F1" s="200"/>
      <c r="G1" s="200"/>
      <c r="H1" s="200"/>
      <c r="I1" s="200"/>
      <c r="J1" s="200"/>
      <c r="K1" s="200"/>
      <c r="L1" s="200"/>
      <c r="M1" s="200"/>
      <c r="N1" s="200"/>
      <c r="O1" s="200"/>
      <c r="P1" s="200"/>
      <c r="Q1" s="200"/>
      <c r="R1" s="200"/>
      <c r="S1" s="200"/>
      <c r="T1" s="200"/>
      <c r="U1" s="200"/>
      <c r="V1" s="200"/>
      <c r="W1" s="200"/>
      <c r="X1" s="200"/>
      <c r="Y1" s="200"/>
      <c r="Z1" s="200"/>
    </row>
    <row r="2" spans="1:26" ht="15.5" thickBot="1" x14ac:dyDescent="0.4">
      <c r="A2" s="200"/>
      <c r="B2" s="200"/>
      <c r="C2" s="200"/>
      <c r="D2" s="200"/>
      <c r="E2" s="200"/>
      <c r="F2" s="200"/>
      <c r="G2" s="200"/>
      <c r="H2" s="200"/>
      <c r="I2" s="200"/>
      <c r="J2" s="200"/>
      <c r="K2" s="200"/>
      <c r="L2" s="200"/>
      <c r="M2" s="200"/>
      <c r="N2" s="200"/>
      <c r="O2" s="200"/>
      <c r="P2" s="200"/>
      <c r="Q2" s="200"/>
      <c r="R2" s="200"/>
      <c r="S2" s="200"/>
      <c r="T2" s="200"/>
      <c r="U2" s="200"/>
      <c r="V2" s="200"/>
      <c r="W2" s="200"/>
      <c r="X2" s="200"/>
      <c r="Y2" s="200"/>
      <c r="Z2" s="200"/>
    </row>
    <row r="3" spans="1:26" ht="28.75" customHeight="1" thickBot="1" x14ac:dyDescent="0.4">
      <c r="A3" s="221" t="s">
        <v>102</v>
      </c>
      <c r="B3" s="222"/>
      <c r="C3" s="222"/>
      <c r="D3" s="222"/>
      <c r="E3" s="222"/>
      <c r="F3" s="223"/>
      <c r="G3" s="200"/>
      <c r="H3" s="200"/>
      <c r="I3" s="200"/>
      <c r="J3" s="200"/>
      <c r="K3" s="200"/>
      <c r="L3" s="224" t="s">
        <v>87</v>
      </c>
      <c r="M3" s="225"/>
      <c r="N3" s="225"/>
      <c r="O3" s="225"/>
      <c r="P3" s="226"/>
      <c r="Q3" s="200"/>
      <c r="R3" s="200"/>
      <c r="S3" s="200"/>
      <c r="T3" s="200"/>
      <c r="U3" s="200"/>
      <c r="V3" s="200"/>
      <c r="W3" s="200"/>
      <c r="X3" s="200"/>
      <c r="Y3" s="200"/>
      <c r="Z3" s="200"/>
    </row>
    <row r="4" spans="1:26" ht="15.5" x14ac:dyDescent="0.35">
      <c r="A4" s="227" t="s">
        <v>52</v>
      </c>
      <c r="B4" s="227" t="s">
        <v>53</v>
      </c>
      <c r="C4" s="227" t="s">
        <v>54</v>
      </c>
      <c r="D4" s="227" t="s">
        <v>55</v>
      </c>
      <c r="E4" s="227" t="s">
        <v>56</v>
      </c>
      <c r="F4" s="228" t="s">
        <v>57</v>
      </c>
      <c r="G4" s="200"/>
      <c r="H4" s="200"/>
      <c r="I4" s="200"/>
      <c r="J4" s="200"/>
      <c r="K4" s="200"/>
      <c r="L4" s="229" t="s">
        <v>52</v>
      </c>
      <c r="M4" s="229" t="s">
        <v>53</v>
      </c>
      <c r="N4" s="229" t="s">
        <v>54</v>
      </c>
      <c r="O4" s="229" t="s">
        <v>55</v>
      </c>
      <c r="P4" s="229" t="s">
        <v>56</v>
      </c>
      <c r="Q4" s="200"/>
      <c r="R4" s="200"/>
      <c r="S4" s="200"/>
      <c r="T4" s="200"/>
      <c r="U4" s="200"/>
      <c r="V4" s="200"/>
      <c r="W4" s="200"/>
      <c r="X4" s="200"/>
      <c r="Y4" s="200"/>
      <c r="Z4" s="200"/>
    </row>
    <row r="5" spans="1:26" ht="15.5" x14ac:dyDescent="0.35">
      <c r="A5" s="227" t="s">
        <v>58</v>
      </c>
      <c r="B5" s="218">
        <v>8</v>
      </c>
      <c r="C5" s="218">
        <v>10</v>
      </c>
      <c r="D5" s="218">
        <v>11</v>
      </c>
      <c r="E5" s="218">
        <v>6</v>
      </c>
      <c r="F5" s="218">
        <v>2016</v>
      </c>
      <c r="G5" s="200"/>
      <c r="H5" s="200"/>
      <c r="I5" s="200"/>
      <c r="J5" s="200"/>
      <c r="K5" s="200"/>
      <c r="L5" s="227" t="s">
        <v>58</v>
      </c>
      <c r="M5" s="218">
        <v>0</v>
      </c>
      <c r="N5" s="218">
        <v>898.00000000000125</v>
      </c>
      <c r="O5" s="218">
        <v>900</v>
      </c>
      <c r="P5" s="218">
        <v>217.99999999999881</v>
      </c>
      <c r="Q5" s="200"/>
      <c r="R5" s="200"/>
      <c r="S5" s="200"/>
      <c r="T5" s="200"/>
      <c r="U5" s="200"/>
      <c r="V5" s="200"/>
      <c r="W5" s="200"/>
      <c r="X5" s="200"/>
      <c r="Y5" s="200"/>
      <c r="Z5" s="200"/>
    </row>
    <row r="6" spans="1:26" ht="15.5" x14ac:dyDescent="0.35">
      <c r="A6" s="227" t="s">
        <v>59</v>
      </c>
      <c r="B6" s="218">
        <v>4</v>
      </c>
      <c r="C6" s="218">
        <v>6</v>
      </c>
      <c r="D6" s="218">
        <v>7</v>
      </c>
      <c r="E6" s="218">
        <v>5.5</v>
      </c>
      <c r="F6" s="218">
        <v>1035</v>
      </c>
      <c r="G6" s="200"/>
      <c r="H6" s="200"/>
      <c r="I6" s="200"/>
      <c r="J6" s="200"/>
      <c r="K6" s="200"/>
      <c r="L6" s="227" t="s">
        <v>59</v>
      </c>
      <c r="M6" s="218">
        <v>889.00000000000125</v>
      </c>
      <c r="N6" s="218">
        <v>145.99999999999872</v>
      </c>
      <c r="O6" s="218">
        <v>0</v>
      </c>
      <c r="P6" s="218">
        <v>0</v>
      </c>
      <c r="Q6" s="200"/>
      <c r="R6" s="200"/>
      <c r="S6" s="200"/>
      <c r="T6" s="200"/>
      <c r="U6" s="200"/>
      <c r="V6" s="200"/>
      <c r="W6" s="200"/>
      <c r="X6" s="200"/>
      <c r="Y6" s="200"/>
      <c r="Z6" s="200"/>
    </row>
    <row r="7" spans="1:26" ht="15.5" x14ac:dyDescent="0.35">
      <c r="A7" s="227" t="s">
        <v>60</v>
      </c>
      <c r="B7" s="218">
        <v>2</v>
      </c>
      <c r="C7" s="218">
        <v>4</v>
      </c>
      <c r="D7" s="218">
        <v>6</v>
      </c>
      <c r="E7" s="218">
        <v>4</v>
      </c>
      <c r="F7" s="218">
        <v>700</v>
      </c>
      <c r="G7" s="200"/>
      <c r="H7" s="200"/>
      <c r="I7" s="200"/>
      <c r="J7" s="200"/>
      <c r="K7" s="200"/>
      <c r="L7" s="227" t="s">
        <v>60</v>
      </c>
      <c r="M7" s="218">
        <v>148.99999999999892</v>
      </c>
      <c r="N7" s="218">
        <v>0</v>
      </c>
      <c r="O7" s="218">
        <v>0</v>
      </c>
      <c r="P7" s="218">
        <v>0</v>
      </c>
      <c r="Q7" s="200"/>
      <c r="R7" s="200"/>
      <c r="S7" s="200"/>
      <c r="T7" s="200"/>
      <c r="U7" s="200"/>
      <c r="V7" s="200"/>
      <c r="W7" s="200"/>
      <c r="X7" s="200"/>
      <c r="Y7" s="200"/>
      <c r="Z7" s="200"/>
    </row>
    <row r="8" spans="1:26" ht="15.5" x14ac:dyDescent="0.35">
      <c r="A8" s="227" t="s">
        <v>61</v>
      </c>
      <c r="B8" s="218">
        <v>5</v>
      </c>
      <c r="C8" s="218">
        <v>3.5</v>
      </c>
      <c r="D8" s="218">
        <v>2.2000000000000002</v>
      </c>
      <c r="E8" s="218">
        <v>8.5</v>
      </c>
      <c r="F8" s="218">
        <v>2015</v>
      </c>
      <c r="G8" s="200"/>
      <c r="H8" s="200"/>
      <c r="I8" s="200"/>
      <c r="J8" s="200"/>
      <c r="K8" s="200"/>
      <c r="L8" s="227" t="s">
        <v>61</v>
      </c>
      <c r="M8" s="218">
        <v>0</v>
      </c>
      <c r="N8" s="218">
        <v>0</v>
      </c>
      <c r="O8" s="218">
        <v>0</v>
      </c>
      <c r="P8" s="218">
        <v>0</v>
      </c>
      <c r="Q8" s="200"/>
      <c r="R8" s="200"/>
      <c r="S8" s="200"/>
      <c r="T8" s="200"/>
      <c r="U8" s="200"/>
      <c r="V8" s="200"/>
      <c r="W8" s="200"/>
      <c r="X8" s="200"/>
      <c r="Y8" s="200"/>
      <c r="Z8" s="200"/>
    </row>
    <row r="9" spans="1:26" x14ac:dyDescent="0.35">
      <c r="A9" s="200"/>
      <c r="B9" s="200"/>
      <c r="C9" s="200"/>
      <c r="D9" s="200"/>
      <c r="E9" s="200"/>
      <c r="F9" s="200"/>
      <c r="G9" s="200"/>
      <c r="H9" s="200"/>
      <c r="I9" s="200"/>
      <c r="J9" s="200"/>
      <c r="K9" s="200"/>
      <c r="L9" s="200"/>
      <c r="M9" s="200"/>
      <c r="N9" s="200"/>
      <c r="O9" s="200"/>
      <c r="P9" s="200"/>
      <c r="Q9" s="200"/>
      <c r="R9" s="200"/>
      <c r="S9" s="200"/>
      <c r="T9" s="200"/>
      <c r="U9" s="200"/>
      <c r="V9" s="200"/>
      <c r="W9" s="200"/>
      <c r="X9" s="200"/>
      <c r="Y9" s="200"/>
      <c r="Z9" s="200"/>
    </row>
    <row r="10" spans="1:26" x14ac:dyDescent="0.35">
      <c r="A10" s="200"/>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row>
    <row r="11" spans="1:26" ht="15.5" thickBot="1" x14ac:dyDescent="0.4">
      <c r="A11" s="200"/>
      <c r="B11" s="200"/>
      <c r="C11" s="200"/>
      <c r="D11" s="200"/>
      <c r="E11" s="200"/>
      <c r="F11" s="200"/>
      <c r="G11" s="200"/>
      <c r="H11" s="200"/>
      <c r="I11" s="200"/>
      <c r="J11" s="200"/>
      <c r="K11" s="200"/>
      <c r="L11" s="200"/>
      <c r="M11" s="200"/>
      <c r="N11" s="200"/>
      <c r="O11" s="200"/>
      <c r="P11" s="200"/>
      <c r="Q11" s="200"/>
      <c r="R11" s="200"/>
      <c r="S11" s="200"/>
      <c r="T11" s="200"/>
      <c r="U11" s="200"/>
      <c r="V11" s="200"/>
      <c r="W11" s="200"/>
      <c r="X11" s="200"/>
      <c r="Y11" s="200"/>
      <c r="Z11" s="200"/>
    </row>
    <row r="12" spans="1:26" ht="28.75" customHeight="1" thickBot="1" x14ac:dyDescent="0.4">
      <c r="A12" s="230" t="s">
        <v>101</v>
      </c>
      <c r="B12" s="231"/>
      <c r="C12" s="231"/>
      <c r="D12" s="231"/>
      <c r="E12" s="231"/>
      <c r="F12" s="231"/>
      <c r="G12" s="231"/>
      <c r="H12" s="232"/>
      <c r="I12" s="200"/>
      <c r="J12" s="200"/>
      <c r="K12" s="200"/>
      <c r="L12" s="230" t="s">
        <v>88</v>
      </c>
      <c r="M12" s="231"/>
      <c r="N12" s="231"/>
      <c r="O12" s="231"/>
      <c r="P12" s="231"/>
      <c r="Q12" s="231"/>
      <c r="R12" s="232"/>
      <c r="S12" s="200"/>
      <c r="T12" s="200"/>
      <c r="U12" s="200"/>
      <c r="V12" s="200"/>
      <c r="W12" s="200"/>
      <c r="X12" s="200"/>
      <c r="Y12" s="200"/>
      <c r="Z12" s="200"/>
    </row>
    <row r="13" spans="1:26" ht="31" x14ac:dyDescent="0.35">
      <c r="A13" s="229" t="s">
        <v>100</v>
      </c>
      <c r="B13" s="229" t="s">
        <v>64</v>
      </c>
      <c r="C13" s="229" t="s">
        <v>65</v>
      </c>
      <c r="D13" s="229" t="s">
        <v>66</v>
      </c>
      <c r="E13" s="229" t="s">
        <v>67</v>
      </c>
      <c r="F13" s="229" t="s">
        <v>68</v>
      </c>
      <c r="G13" s="229" t="s">
        <v>69</v>
      </c>
      <c r="H13" s="233" t="s">
        <v>70</v>
      </c>
      <c r="I13" s="200"/>
      <c r="J13" s="200"/>
      <c r="K13" s="200"/>
      <c r="L13" s="229" t="s">
        <v>100</v>
      </c>
      <c r="M13" s="229" t="s">
        <v>64</v>
      </c>
      <c r="N13" s="229" t="s">
        <v>65</v>
      </c>
      <c r="O13" s="229" t="s">
        <v>66</v>
      </c>
      <c r="P13" s="229" t="s">
        <v>67</v>
      </c>
      <c r="Q13" s="229" t="s">
        <v>68</v>
      </c>
      <c r="R13" s="229" t="s">
        <v>82</v>
      </c>
      <c r="S13" s="200"/>
      <c r="T13" s="200"/>
      <c r="U13" s="200"/>
      <c r="V13" s="200"/>
      <c r="W13" s="200"/>
      <c r="X13" s="200"/>
      <c r="Y13" s="200"/>
      <c r="Z13" s="200"/>
    </row>
    <row r="14" spans="1:26" ht="15.5" x14ac:dyDescent="0.35">
      <c r="A14" s="227" t="s">
        <v>53</v>
      </c>
      <c r="B14" s="218">
        <v>10</v>
      </c>
      <c r="C14" s="218">
        <v>6</v>
      </c>
      <c r="D14" s="218">
        <v>7</v>
      </c>
      <c r="E14" s="218">
        <v>15</v>
      </c>
      <c r="F14" s="218">
        <v>16</v>
      </c>
      <c r="G14" s="218">
        <v>1038</v>
      </c>
      <c r="H14" s="218">
        <v>1000</v>
      </c>
      <c r="I14" s="200"/>
      <c r="K14" s="200"/>
      <c r="L14" s="227" t="s">
        <v>53</v>
      </c>
      <c r="M14" s="218">
        <v>0</v>
      </c>
      <c r="N14" s="218">
        <v>0</v>
      </c>
      <c r="O14" s="218">
        <v>1038</v>
      </c>
      <c r="P14" s="218">
        <v>0</v>
      </c>
      <c r="Q14" s="218">
        <v>0</v>
      </c>
      <c r="R14" s="218">
        <v>1</v>
      </c>
      <c r="S14" s="200"/>
      <c r="T14" s="200"/>
      <c r="U14" s="200"/>
      <c r="V14" s="200"/>
      <c r="W14" s="200"/>
      <c r="X14" s="200"/>
      <c r="Y14" s="200"/>
      <c r="Z14" s="200"/>
    </row>
    <row r="15" spans="1:26" ht="15.5" x14ac:dyDescent="0.35">
      <c r="A15" s="227" t="s">
        <v>54</v>
      </c>
      <c r="B15" s="218">
        <v>13</v>
      </c>
      <c r="C15" s="218">
        <v>8</v>
      </c>
      <c r="D15" s="218">
        <v>7.5</v>
      </c>
      <c r="E15" s="218">
        <v>12</v>
      </c>
      <c r="F15" s="218">
        <v>17</v>
      </c>
      <c r="G15" s="218">
        <v>1044</v>
      </c>
      <c r="H15" s="218">
        <v>1101</v>
      </c>
      <c r="I15" s="200"/>
      <c r="J15" s="200"/>
      <c r="K15" s="200"/>
      <c r="L15" s="227" t="s">
        <v>54</v>
      </c>
      <c r="M15" s="218">
        <v>582.00000000000102</v>
      </c>
      <c r="N15" s="218">
        <v>461.99999999999869</v>
      </c>
      <c r="O15" s="218">
        <v>0</v>
      </c>
      <c r="P15" s="218">
        <v>0</v>
      </c>
      <c r="Q15" s="218">
        <v>0</v>
      </c>
      <c r="R15" s="218">
        <v>1</v>
      </c>
      <c r="S15" s="200"/>
      <c r="T15" s="200"/>
      <c r="U15" s="200"/>
      <c r="V15" s="200"/>
      <c r="W15" s="200"/>
      <c r="X15" s="200"/>
      <c r="Y15" s="200"/>
      <c r="Z15" s="200"/>
    </row>
    <row r="16" spans="1:26" ht="31" x14ac:dyDescent="0.35">
      <c r="A16" s="227" t="s">
        <v>55</v>
      </c>
      <c r="B16" s="218">
        <v>14</v>
      </c>
      <c r="C16" s="218">
        <v>12.5</v>
      </c>
      <c r="D16" s="218">
        <v>7</v>
      </c>
      <c r="E16" s="218">
        <v>12</v>
      </c>
      <c r="F16" s="218">
        <v>16.8</v>
      </c>
      <c r="G16" s="218">
        <v>900</v>
      </c>
      <c r="H16" s="218">
        <v>1300</v>
      </c>
      <c r="I16" s="200"/>
      <c r="J16" s="200"/>
      <c r="K16" s="200"/>
      <c r="L16" s="227" t="s">
        <v>55</v>
      </c>
      <c r="M16" s="218">
        <v>417.99999999999881</v>
      </c>
      <c r="N16" s="218">
        <v>0</v>
      </c>
      <c r="O16" s="218">
        <v>0</v>
      </c>
      <c r="P16" s="218">
        <v>0</v>
      </c>
      <c r="Q16" s="218">
        <v>482.00000000000119</v>
      </c>
      <c r="R16" s="218">
        <v>1</v>
      </c>
      <c r="S16" s="200"/>
      <c r="T16" s="200"/>
      <c r="U16" s="200"/>
      <c r="V16" s="200"/>
      <c r="W16" s="200"/>
      <c r="X16" s="200"/>
      <c r="Y16" s="200"/>
      <c r="Z16" s="200"/>
    </row>
    <row r="17" spans="1:26" ht="15" customHeight="1" x14ac:dyDescent="0.35">
      <c r="A17" s="227" t="s">
        <v>56</v>
      </c>
      <c r="B17" s="218">
        <v>5</v>
      </c>
      <c r="C17" s="218">
        <v>5</v>
      </c>
      <c r="D17" s="218">
        <v>10</v>
      </c>
      <c r="E17" s="218">
        <v>18</v>
      </c>
      <c r="F17" s="218">
        <v>10.199999999999999</v>
      </c>
      <c r="G17" s="218">
        <v>1500</v>
      </c>
      <c r="H17" s="218">
        <v>1200</v>
      </c>
      <c r="I17" s="200"/>
      <c r="J17" s="200"/>
      <c r="K17" s="200"/>
      <c r="L17" s="227" t="s">
        <v>56</v>
      </c>
      <c r="M17" s="218">
        <v>0</v>
      </c>
      <c r="N17" s="218">
        <v>0</v>
      </c>
      <c r="O17" s="218">
        <v>0</v>
      </c>
      <c r="P17" s="218">
        <v>0</v>
      </c>
      <c r="Q17" s="218">
        <v>217.99999999999881</v>
      </c>
      <c r="R17" s="218">
        <v>0.14533333333333251</v>
      </c>
      <c r="S17" s="200"/>
      <c r="T17" s="200"/>
      <c r="U17" s="200"/>
      <c r="V17" s="200"/>
      <c r="W17" s="200"/>
      <c r="X17" s="200"/>
      <c r="Y17" s="200"/>
      <c r="Z17" s="200"/>
    </row>
    <row r="18" spans="1:26" ht="15.5" x14ac:dyDescent="0.35">
      <c r="A18" s="227" t="s">
        <v>71</v>
      </c>
      <c r="B18" s="218">
        <v>1000</v>
      </c>
      <c r="C18" s="218">
        <v>500</v>
      </c>
      <c r="D18" s="218">
        <v>1200</v>
      </c>
      <c r="E18" s="218">
        <v>800</v>
      </c>
      <c r="F18" s="218">
        <v>700</v>
      </c>
      <c r="G18" s="200"/>
      <c r="H18" s="200"/>
      <c r="I18" s="200"/>
      <c r="J18" s="200"/>
      <c r="K18" s="200"/>
      <c r="L18" s="200"/>
      <c r="M18" s="200"/>
      <c r="N18" s="200"/>
      <c r="O18" s="200"/>
      <c r="P18" s="200"/>
      <c r="Q18" s="200"/>
      <c r="R18" s="200"/>
      <c r="S18" s="200"/>
      <c r="T18" s="200"/>
      <c r="U18" s="200"/>
      <c r="V18" s="200"/>
      <c r="W18" s="200"/>
      <c r="X18" s="200"/>
      <c r="Y18" s="200"/>
      <c r="Z18" s="200"/>
    </row>
    <row r="19" spans="1:26" x14ac:dyDescent="0.35">
      <c r="A19" s="200"/>
      <c r="B19" s="20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row>
    <row r="20" spans="1:26" x14ac:dyDescent="0.35">
      <c r="A20" s="200"/>
      <c r="B20" s="200"/>
      <c r="C20" s="200"/>
      <c r="D20" s="200"/>
      <c r="E20" s="200"/>
      <c r="F20" s="200"/>
      <c r="G20" s="200"/>
      <c r="H20" s="200"/>
      <c r="I20" s="200"/>
      <c r="J20" s="200"/>
      <c r="K20" s="200"/>
      <c r="L20" s="200"/>
      <c r="M20" s="200"/>
      <c r="N20" s="200"/>
      <c r="O20" s="200"/>
      <c r="P20" s="200"/>
      <c r="Q20" s="200"/>
      <c r="R20" s="200"/>
      <c r="S20" s="200"/>
      <c r="T20" s="200"/>
      <c r="U20" s="200"/>
      <c r="V20" s="200"/>
      <c r="W20" s="200"/>
      <c r="X20" s="200"/>
      <c r="Y20" s="200"/>
      <c r="Z20" s="200"/>
    </row>
    <row r="21" spans="1:26" ht="15.5" thickBot="1" x14ac:dyDescent="0.4">
      <c r="A21" s="200"/>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row>
    <row r="22" spans="1:26" ht="18.5" thickBot="1" x14ac:dyDescent="0.4">
      <c r="A22" s="230" t="s">
        <v>77</v>
      </c>
      <c r="B22" s="231"/>
      <c r="C22" s="231"/>
      <c r="D22" s="231"/>
      <c r="E22" s="232"/>
      <c r="G22" s="200"/>
      <c r="H22" s="200"/>
      <c r="I22" s="200"/>
      <c r="J22" s="200"/>
      <c r="K22" s="200"/>
      <c r="L22" s="230" t="s">
        <v>77</v>
      </c>
      <c r="M22" s="231"/>
      <c r="N22" s="231"/>
      <c r="O22" s="232"/>
      <c r="P22" s="200"/>
      <c r="Q22" s="200"/>
      <c r="R22" s="200"/>
      <c r="S22" s="200"/>
      <c r="T22" s="200"/>
      <c r="U22" s="200"/>
      <c r="V22" s="200"/>
      <c r="W22" s="200"/>
      <c r="X22" s="200"/>
      <c r="Y22" s="200"/>
      <c r="Z22" s="200"/>
    </row>
    <row r="23" spans="1:26" ht="13.75" customHeight="1" x14ac:dyDescent="0.35">
      <c r="A23" s="233" t="s">
        <v>88</v>
      </c>
      <c r="B23" s="233" t="s">
        <v>74</v>
      </c>
      <c r="C23" s="229" t="s">
        <v>75</v>
      </c>
      <c r="D23" s="233" t="s">
        <v>104</v>
      </c>
      <c r="E23" s="229" t="s">
        <v>70</v>
      </c>
      <c r="F23" s="200"/>
      <c r="H23" s="200"/>
      <c r="I23" s="200"/>
      <c r="J23" s="200"/>
      <c r="K23" s="200"/>
      <c r="L23" s="233" t="s">
        <v>88</v>
      </c>
      <c r="M23" s="233" t="s">
        <v>74</v>
      </c>
      <c r="N23" s="229" t="s">
        <v>75</v>
      </c>
      <c r="O23" s="229" t="s">
        <v>83</v>
      </c>
      <c r="P23" s="200"/>
      <c r="Q23" s="200"/>
      <c r="R23" s="200"/>
      <c r="S23" s="200"/>
      <c r="T23" s="200"/>
      <c r="U23" s="200"/>
      <c r="V23" s="200"/>
      <c r="W23" s="200"/>
      <c r="X23" s="200"/>
      <c r="Y23" s="200"/>
      <c r="Z23" s="200"/>
    </row>
    <row r="24" spans="1:26" ht="15.5" x14ac:dyDescent="0.35">
      <c r="A24" s="227" t="s">
        <v>64</v>
      </c>
      <c r="B24" s="234">
        <v>1.2</v>
      </c>
      <c r="C24" s="234">
        <v>1.2</v>
      </c>
      <c r="D24" s="234">
        <v>1000</v>
      </c>
      <c r="E24" s="218">
        <v>1320</v>
      </c>
      <c r="F24" s="200"/>
      <c r="G24" s="200"/>
      <c r="H24" s="200"/>
      <c r="I24" s="200"/>
      <c r="J24" s="200"/>
      <c r="K24" s="200"/>
      <c r="L24" s="227" t="s">
        <v>64</v>
      </c>
      <c r="M24" s="234">
        <v>0</v>
      </c>
      <c r="N24" s="234">
        <v>1000</v>
      </c>
      <c r="O24" s="218">
        <v>1</v>
      </c>
      <c r="P24" s="200"/>
      <c r="Q24" s="200"/>
      <c r="R24" s="200"/>
      <c r="S24" s="200"/>
      <c r="T24" s="200"/>
      <c r="U24" s="200"/>
      <c r="V24" s="200"/>
      <c r="W24" s="200"/>
      <c r="X24" s="200"/>
      <c r="Y24" s="200"/>
      <c r="Z24" s="200"/>
    </row>
    <row r="25" spans="1:26" ht="15.5" x14ac:dyDescent="0.35">
      <c r="A25" s="227" t="s">
        <v>65</v>
      </c>
      <c r="B25" s="234">
        <v>1.2</v>
      </c>
      <c r="C25" s="234">
        <v>1.2</v>
      </c>
      <c r="D25" s="234">
        <v>500</v>
      </c>
      <c r="E25" s="218">
        <v>1200</v>
      </c>
      <c r="F25" s="200"/>
      <c r="G25" s="200"/>
      <c r="H25" s="200"/>
      <c r="I25" s="200"/>
      <c r="J25" s="200"/>
      <c r="K25" s="200"/>
      <c r="L25" s="227" t="s">
        <v>65</v>
      </c>
      <c r="M25" s="234">
        <v>461.99999999999869</v>
      </c>
      <c r="N25" s="234">
        <v>0</v>
      </c>
      <c r="O25" s="218">
        <v>0.92399999999999749</v>
      </c>
      <c r="P25" s="200"/>
      <c r="Q25" s="200"/>
      <c r="R25" s="200"/>
      <c r="S25" s="200"/>
      <c r="T25" s="200"/>
      <c r="U25" s="200"/>
      <c r="V25" s="200"/>
      <c r="W25" s="200"/>
      <c r="X25" s="200"/>
      <c r="Y25" s="200"/>
      <c r="Z25" s="200"/>
    </row>
    <row r="26" spans="1:26" ht="15.5" x14ac:dyDescent="0.35">
      <c r="A26" s="227" t="s">
        <v>66</v>
      </c>
      <c r="B26" s="234">
        <v>1.2</v>
      </c>
      <c r="C26" s="234">
        <v>1.2</v>
      </c>
      <c r="D26" s="234">
        <v>1200</v>
      </c>
      <c r="E26" s="218">
        <v>905</v>
      </c>
      <c r="F26" s="200"/>
      <c r="G26" s="200"/>
      <c r="H26" s="200"/>
      <c r="I26" s="200"/>
      <c r="J26" s="200"/>
      <c r="K26" s="200"/>
      <c r="L26" s="227" t="s">
        <v>66</v>
      </c>
      <c r="M26" s="234">
        <v>0</v>
      </c>
      <c r="N26" s="234">
        <v>1038</v>
      </c>
      <c r="O26" s="218">
        <v>0.86500000000000032</v>
      </c>
      <c r="P26" s="200"/>
      <c r="Q26" s="200"/>
      <c r="R26" s="200"/>
      <c r="S26" s="200"/>
      <c r="T26" s="200"/>
      <c r="U26" s="200"/>
      <c r="V26" s="200"/>
      <c r="W26" s="200"/>
      <c r="X26" s="200"/>
      <c r="Y26" s="200"/>
      <c r="Z26" s="200"/>
    </row>
    <row r="27" spans="1:26" ht="15.5" x14ac:dyDescent="0.35">
      <c r="A27" s="227" t="s">
        <v>67</v>
      </c>
      <c r="B27" s="234">
        <v>1.2</v>
      </c>
      <c r="C27" s="234">
        <v>1.2</v>
      </c>
      <c r="D27" s="234">
        <v>800</v>
      </c>
      <c r="E27" s="218">
        <v>1003</v>
      </c>
      <c r="F27" s="200"/>
      <c r="G27" s="200"/>
      <c r="H27" s="200"/>
      <c r="I27" s="200"/>
      <c r="J27" s="200"/>
      <c r="K27" s="200"/>
      <c r="L27" s="227" t="s">
        <v>67</v>
      </c>
      <c r="M27" s="234">
        <v>0</v>
      </c>
      <c r="N27" s="234">
        <v>0</v>
      </c>
      <c r="O27" s="218">
        <v>0</v>
      </c>
      <c r="P27" s="200"/>
      <c r="Q27" s="200"/>
      <c r="R27" s="200"/>
      <c r="S27" s="200"/>
      <c r="T27" s="200"/>
      <c r="U27" s="200"/>
      <c r="V27" s="200"/>
      <c r="W27" s="200"/>
      <c r="X27" s="200"/>
      <c r="Y27" s="200"/>
      <c r="Z27" s="200"/>
    </row>
    <row r="28" spans="1:26" ht="15.5" x14ac:dyDescent="0.35">
      <c r="A28" s="227" t="s">
        <v>68</v>
      </c>
      <c r="B28" s="234">
        <v>1.2</v>
      </c>
      <c r="C28" s="234">
        <v>1.2</v>
      </c>
      <c r="D28" s="234">
        <v>700</v>
      </c>
      <c r="E28" s="218">
        <v>1050</v>
      </c>
      <c r="F28" s="200"/>
      <c r="G28" s="200"/>
      <c r="H28" s="200"/>
      <c r="I28" s="200"/>
      <c r="J28" s="200"/>
      <c r="K28" s="200"/>
      <c r="L28" s="227" t="s">
        <v>68</v>
      </c>
      <c r="M28" s="234">
        <v>588.00000000000114</v>
      </c>
      <c r="N28" s="234">
        <v>111.99999999999888</v>
      </c>
      <c r="O28" s="218">
        <v>1</v>
      </c>
      <c r="P28" s="200"/>
      <c r="Q28" s="200"/>
      <c r="R28" s="200"/>
      <c r="S28" s="200"/>
      <c r="T28" s="200"/>
      <c r="U28" s="200"/>
      <c r="V28" s="200"/>
      <c r="W28" s="200"/>
      <c r="X28" s="200"/>
      <c r="Y28" s="200"/>
      <c r="Z28" s="200"/>
    </row>
    <row r="29" spans="1:26" ht="15.5" thickBot="1" x14ac:dyDescent="0.4">
      <c r="A29" s="200"/>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row>
    <row r="30" spans="1:26" ht="18.5" thickBot="1" x14ac:dyDescent="0.4">
      <c r="A30" s="230" t="s">
        <v>76</v>
      </c>
      <c r="B30" s="231"/>
      <c r="C30" s="231"/>
      <c r="D30" s="231"/>
      <c r="E30" s="231"/>
      <c r="F30" s="231"/>
      <c r="G30" s="232"/>
      <c r="H30" s="200"/>
      <c r="I30" s="200"/>
      <c r="J30" s="200"/>
      <c r="K30" s="200"/>
      <c r="L30" s="230" t="s">
        <v>76</v>
      </c>
      <c r="M30" s="231"/>
      <c r="N30" s="231"/>
      <c r="O30" s="231"/>
      <c r="P30" s="231"/>
      <c r="Q30" s="232"/>
      <c r="R30" s="235"/>
      <c r="S30" s="200"/>
      <c r="T30" s="200"/>
      <c r="U30" s="200"/>
      <c r="V30" s="200"/>
      <c r="W30" s="200"/>
      <c r="X30" s="200"/>
      <c r="Y30" s="200"/>
      <c r="Z30" s="200"/>
    </row>
    <row r="31" spans="1:26" ht="15.5" x14ac:dyDescent="0.35">
      <c r="A31" s="229" t="s">
        <v>77</v>
      </c>
      <c r="B31" s="229" t="s">
        <v>78</v>
      </c>
      <c r="C31" s="229" t="s">
        <v>79</v>
      </c>
      <c r="D31" s="229" t="s">
        <v>80</v>
      </c>
      <c r="E31" s="229" t="s">
        <v>81</v>
      </c>
      <c r="F31" s="233" t="s">
        <v>104</v>
      </c>
      <c r="G31" s="229" t="s">
        <v>70</v>
      </c>
      <c r="H31" s="200"/>
      <c r="I31" s="200"/>
      <c r="J31" s="200"/>
      <c r="K31" s="200"/>
      <c r="L31" s="229" t="s">
        <v>77</v>
      </c>
      <c r="M31" s="229" t="s">
        <v>78</v>
      </c>
      <c r="N31" s="229" t="s">
        <v>79</v>
      </c>
      <c r="O31" s="229" t="s">
        <v>80</v>
      </c>
      <c r="P31" s="229" t="s">
        <v>81</v>
      </c>
      <c r="Q31" s="229" t="s">
        <v>95</v>
      </c>
      <c r="R31" s="200"/>
      <c r="S31" s="200"/>
      <c r="T31" s="200"/>
      <c r="U31" s="200"/>
      <c r="V31" s="200"/>
      <c r="W31" s="200"/>
      <c r="X31" s="200"/>
      <c r="Y31" s="200"/>
      <c r="Z31" s="200"/>
    </row>
    <row r="32" spans="1:26" ht="15.5" x14ac:dyDescent="0.35">
      <c r="A32" s="227" t="s">
        <v>74</v>
      </c>
      <c r="B32" s="218">
        <v>1.2</v>
      </c>
      <c r="C32" s="218">
        <v>1.2</v>
      </c>
      <c r="D32" s="218">
        <v>1.2</v>
      </c>
      <c r="E32" s="218">
        <v>1.2</v>
      </c>
      <c r="F32" s="218">
        <v>1050</v>
      </c>
      <c r="G32" s="218">
        <v>98</v>
      </c>
      <c r="H32" s="200"/>
      <c r="I32" s="200"/>
      <c r="J32" s="200"/>
      <c r="K32" s="200"/>
      <c r="L32" s="227" t="s">
        <v>74</v>
      </c>
      <c r="M32" s="218">
        <v>0</v>
      </c>
      <c r="N32" s="218">
        <v>0</v>
      </c>
      <c r="O32" s="218">
        <v>850.0000000000008</v>
      </c>
      <c r="P32" s="218">
        <v>199.99999999999886</v>
      </c>
      <c r="Q32" s="218">
        <v>1</v>
      </c>
      <c r="R32" s="200"/>
      <c r="S32" s="200"/>
      <c r="T32" s="200"/>
      <c r="U32" s="200"/>
      <c r="V32" s="200"/>
      <c r="W32" s="200"/>
      <c r="X32" s="200"/>
      <c r="Y32" s="200"/>
      <c r="Z32" s="200"/>
    </row>
    <row r="33" spans="1:26" ht="15.5" x14ac:dyDescent="0.35">
      <c r="A33" s="227" t="s">
        <v>75</v>
      </c>
      <c r="B33" s="218">
        <v>1.2</v>
      </c>
      <c r="C33" s="218">
        <v>1.2</v>
      </c>
      <c r="D33" s="218">
        <v>1.2</v>
      </c>
      <c r="E33" s="218">
        <v>1.2</v>
      </c>
      <c r="F33" s="218">
        <v>2150</v>
      </c>
      <c r="G33" s="218">
        <v>102</v>
      </c>
      <c r="H33" s="200"/>
      <c r="I33" s="200"/>
      <c r="J33" s="200"/>
      <c r="K33" s="200"/>
      <c r="L33" s="227" t="s">
        <v>75</v>
      </c>
      <c r="M33" s="218">
        <v>1000</v>
      </c>
      <c r="N33" s="218">
        <v>1000.0000000000001</v>
      </c>
      <c r="O33" s="218">
        <v>149.99999999999883</v>
      </c>
      <c r="P33" s="218">
        <v>0</v>
      </c>
      <c r="Q33" s="218">
        <v>1</v>
      </c>
      <c r="R33" s="200"/>
      <c r="S33" s="200"/>
      <c r="T33" s="200"/>
      <c r="U33" s="200"/>
      <c r="V33" s="200"/>
      <c r="W33" s="200"/>
      <c r="X33" s="200"/>
      <c r="Y33" s="200"/>
      <c r="Z33" s="200"/>
    </row>
    <row r="34" spans="1:26" ht="15.5" x14ac:dyDescent="0.35">
      <c r="A34" s="227" t="s">
        <v>26</v>
      </c>
      <c r="B34" s="218">
        <v>1000</v>
      </c>
      <c r="C34" s="218">
        <v>1000</v>
      </c>
      <c r="D34" s="218">
        <v>1000</v>
      </c>
      <c r="E34" s="218">
        <v>1000</v>
      </c>
      <c r="F34" s="200"/>
      <c r="G34" s="200"/>
      <c r="H34" s="200"/>
      <c r="I34" s="200"/>
      <c r="J34" s="200"/>
      <c r="K34" s="200"/>
      <c r="L34" s="200"/>
      <c r="M34" s="200"/>
      <c r="N34" s="200"/>
      <c r="O34" s="200"/>
      <c r="P34" s="200"/>
      <c r="Q34" s="200"/>
      <c r="R34" s="200"/>
      <c r="S34" s="200"/>
      <c r="T34" s="200"/>
      <c r="U34" s="200"/>
      <c r="V34" s="200"/>
      <c r="W34" s="200"/>
      <c r="X34" s="200"/>
      <c r="Y34" s="200"/>
      <c r="Z34" s="200"/>
    </row>
    <row r="35" spans="1:26" x14ac:dyDescent="0.35">
      <c r="A35" s="200"/>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row>
    <row r="36" spans="1:26" x14ac:dyDescent="0.35">
      <c r="A36" s="200"/>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row>
    <row r="37" spans="1:26" ht="15.5" thickBot="1" x14ac:dyDescent="0.4">
      <c r="A37" s="200"/>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row>
    <row r="38" spans="1:26" ht="44.4" customHeight="1" thickBot="1" x14ac:dyDescent="0.4">
      <c r="A38" s="200"/>
      <c r="B38" s="236" t="s">
        <v>103</v>
      </c>
      <c r="C38" s="236"/>
      <c r="D38" s="237">
        <f>SUMPRODUCT(H14:H17,R14:R17)+SUMPRODUCT(E24:E28,O24:O28)+SUMPRODUCT(G32:G33,Q32:Q33)+SUMPRODUCT(B5:E8,M5:P8)+SUMPRODUCT(B14:F17,M14:Q17)+SUMPRODUCT(B24:C28,M24:N28)+SUMPRODUCT(B32:E33,M32:P33)</f>
        <v>75336.224999999991</v>
      </c>
      <c r="E38" s="200"/>
      <c r="F38" s="230" t="s">
        <v>84</v>
      </c>
      <c r="G38" s="231"/>
      <c r="H38" s="231"/>
      <c r="I38" s="231"/>
      <c r="J38" s="231"/>
      <c r="K38" s="231"/>
      <c r="L38" s="231"/>
      <c r="M38" s="232"/>
      <c r="O38" s="230" t="s">
        <v>85</v>
      </c>
      <c r="P38" s="231"/>
      <c r="Q38" s="231"/>
      <c r="R38" s="231"/>
      <c r="S38" s="231"/>
      <c r="T38" s="232"/>
      <c r="U38" s="200"/>
      <c r="V38" s="200"/>
      <c r="W38" s="200"/>
      <c r="X38" s="200"/>
      <c r="Y38" s="200"/>
      <c r="Z38" s="200"/>
    </row>
    <row r="39" spans="1:26" ht="30" customHeight="1" x14ac:dyDescent="0.35">
      <c r="A39" s="200"/>
      <c r="B39" s="200"/>
      <c r="C39" s="200"/>
      <c r="D39" s="200"/>
      <c r="E39" s="200"/>
      <c r="F39" s="238" t="s">
        <v>86</v>
      </c>
      <c r="G39" s="238"/>
      <c r="H39" s="238" t="s">
        <v>87</v>
      </c>
      <c r="I39" s="238"/>
      <c r="J39" s="238" t="s">
        <v>88</v>
      </c>
      <c r="K39" s="238"/>
      <c r="L39" s="238" t="s">
        <v>89</v>
      </c>
      <c r="M39" s="238"/>
      <c r="O39" s="238" t="s">
        <v>87</v>
      </c>
      <c r="P39" s="238"/>
      <c r="Q39" s="238" t="s">
        <v>88</v>
      </c>
      <c r="R39" s="239"/>
      <c r="S39" s="238" t="s">
        <v>89</v>
      </c>
      <c r="T39" s="238"/>
      <c r="U39" s="200"/>
      <c r="V39" s="200"/>
      <c r="W39" s="200"/>
      <c r="X39" s="200"/>
      <c r="Y39" s="200"/>
      <c r="Z39" s="200"/>
    </row>
    <row r="40" spans="1:26" x14ac:dyDescent="0.35">
      <c r="A40" s="200"/>
      <c r="B40" s="200"/>
      <c r="C40" s="200"/>
      <c r="D40" s="200"/>
      <c r="E40" s="200"/>
      <c r="F40" s="218" t="s">
        <v>58</v>
      </c>
      <c r="G40" s="218">
        <f>SUM(M5:P5)-F5</f>
        <v>0</v>
      </c>
      <c r="H40" s="218" t="s">
        <v>53</v>
      </c>
      <c r="I40" s="218">
        <f>SUM(M14:Q14)-G14*R14</f>
        <v>0</v>
      </c>
      <c r="J40" s="218" t="s">
        <v>64</v>
      </c>
      <c r="K40" s="218">
        <f>SUM(M24:N24)-D24*O24</f>
        <v>0</v>
      </c>
      <c r="L40" s="218" t="s">
        <v>74</v>
      </c>
      <c r="M40" s="218">
        <f>SUM(M32:P32)-F32*Q32</f>
        <v>0</v>
      </c>
      <c r="O40" s="218" t="s">
        <v>53</v>
      </c>
      <c r="P40" s="218">
        <f>SUM(M5:M8)-SUM(M14:Q14)</f>
        <v>0</v>
      </c>
      <c r="Q40" s="218" t="s">
        <v>64</v>
      </c>
      <c r="R40" s="240">
        <f>SUM(M14:M17)-SUM(M24:N24)</f>
        <v>0</v>
      </c>
      <c r="S40" s="218" t="s">
        <v>74</v>
      </c>
      <c r="T40" s="218">
        <f>SUM(M24:M28)-SUM(M32:P32)</f>
        <v>0</v>
      </c>
      <c r="U40" s="200"/>
      <c r="V40" s="200"/>
      <c r="W40" s="200"/>
      <c r="X40" s="200"/>
      <c r="Y40" s="200"/>
      <c r="Z40" s="200"/>
    </row>
    <row r="41" spans="1:26" x14ac:dyDescent="0.35">
      <c r="A41" s="200"/>
      <c r="B41" s="200"/>
      <c r="C41" s="200"/>
      <c r="D41" s="200"/>
      <c r="E41" s="200"/>
      <c r="F41" s="218" t="s">
        <v>59</v>
      </c>
      <c r="G41" s="218">
        <f>SUM(M6:P6)-F6</f>
        <v>0</v>
      </c>
      <c r="H41" s="218" t="s">
        <v>54</v>
      </c>
      <c r="I41" s="218">
        <f>SUM(M15:Q15)-G15*R15</f>
        <v>0</v>
      </c>
      <c r="J41" s="218" t="s">
        <v>65</v>
      </c>
      <c r="K41" s="218">
        <f>SUM(M25:N25)-D25*O25</f>
        <v>0</v>
      </c>
      <c r="L41" s="218" t="s">
        <v>75</v>
      </c>
      <c r="M41" s="218">
        <f>SUM(M33:P33)-F33*Q33</f>
        <v>0</v>
      </c>
      <c r="O41" s="218" t="s">
        <v>54</v>
      </c>
      <c r="P41" s="218">
        <f>SUM(N5:N8)-SUM(M15:Q15)</f>
        <v>0</v>
      </c>
      <c r="Q41" s="218" t="s">
        <v>65</v>
      </c>
      <c r="R41" s="240">
        <f>SUM(N14:N17)-SUM(M25:N25)</f>
        <v>0</v>
      </c>
      <c r="S41" s="218" t="s">
        <v>75</v>
      </c>
      <c r="T41" s="218">
        <f>SUM(N24:N28)-SUM(M33:P33)</f>
        <v>0</v>
      </c>
      <c r="U41" s="200"/>
      <c r="V41" s="200"/>
      <c r="W41" s="200"/>
      <c r="X41" s="200"/>
      <c r="Y41" s="200"/>
      <c r="Z41" s="200"/>
    </row>
    <row r="42" spans="1:26" ht="30" x14ac:dyDescent="0.35">
      <c r="A42" s="200"/>
      <c r="B42" s="200"/>
      <c r="C42" s="200"/>
      <c r="D42" s="200"/>
      <c r="E42" s="200"/>
      <c r="F42" s="218" t="s">
        <v>60</v>
      </c>
      <c r="G42" s="218">
        <f>SUM(M7:P7)-F7</f>
        <v>-551.00000000000114</v>
      </c>
      <c r="H42" s="218" t="s">
        <v>55</v>
      </c>
      <c r="I42" s="218">
        <f>SUM(M16:Q16)-G16*R16</f>
        <v>0</v>
      </c>
      <c r="J42" s="218" t="s">
        <v>66</v>
      </c>
      <c r="K42" s="218">
        <f>SUM(M26:N26)-D26*O26</f>
        <v>0</v>
      </c>
      <c r="L42" s="200"/>
      <c r="M42" s="200"/>
      <c r="O42" s="218" t="s">
        <v>55</v>
      </c>
      <c r="P42" s="218">
        <f>SUM(O5:O8)-SUM(M16:Q16)</f>
        <v>0</v>
      </c>
      <c r="Q42" s="218" t="s">
        <v>66</v>
      </c>
      <c r="R42" s="218">
        <f>SUM(O14:O17)-SUM(M26:N26)</f>
        <v>0</v>
      </c>
      <c r="S42" s="200"/>
      <c r="T42" s="200"/>
      <c r="U42" s="200"/>
      <c r="V42" s="200"/>
      <c r="W42" s="200"/>
      <c r="X42" s="200"/>
      <c r="Y42" s="200"/>
      <c r="Z42" s="200"/>
    </row>
    <row r="43" spans="1:26" x14ac:dyDescent="0.35">
      <c r="A43" s="200"/>
      <c r="B43" s="200"/>
      <c r="C43" s="200"/>
      <c r="D43" s="200"/>
      <c r="E43" s="200"/>
      <c r="F43" s="218" t="s">
        <v>61</v>
      </c>
      <c r="G43" s="218">
        <f>SUM(M8:P8)-F8</f>
        <v>-2015</v>
      </c>
      <c r="H43" s="218" t="s">
        <v>56</v>
      </c>
      <c r="I43" s="218">
        <f>SUM(M17:Q17)-G17*R17</f>
        <v>0</v>
      </c>
      <c r="J43" s="218" t="s">
        <v>67</v>
      </c>
      <c r="K43" s="218">
        <f>SUM(M27:N27)-D27*O27</f>
        <v>0</v>
      </c>
      <c r="L43" s="200"/>
      <c r="M43" s="200"/>
      <c r="O43" s="218" t="s">
        <v>56</v>
      </c>
      <c r="P43" s="218">
        <f>SUM(P5:P8)-SUM(M17:Q17)</f>
        <v>0</v>
      </c>
      <c r="Q43" s="241" t="s">
        <v>67</v>
      </c>
      <c r="R43" s="241">
        <f>SUM(P14:P17)-SUM(M27:N27)</f>
        <v>0</v>
      </c>
      <c r="S43" s="200"/>
      <c r="T43" s="200"/>
      <c r="U43" s="200"/>
      <c r="V43" s="200"/>
      <c r="W43" s="200"/>
      <c r="X43" s="200"/>
      <c r="Y43" s="200"/>
      <c r="Z43" s="200"/>
    </row>
    <row r="44" spans="1:26" x14ac:dyDescent="0.35">
      <c r="A44" s="200"/>
      <c r="B44" s="200"/>
      <c r="C44" s="200"/>
      <c r="D44" s="200"/>
      <c r="E44" s="200"/>
      <c r="F44" s="200"/>
      <c r="G44" s="200"/>
      <c r="H44" s="200"/>
      <c r="I44" s="200"/>
      <c r="J44" s="218" t="s">
        <v>68</v>
      </c>
      <c r="K44" s="218">
        <f>SUM(M28:N28)-D28*O28</f>
        <v>0</v>
      </c>
      <c r="L44" s="200"/>
      <c r="M44" s="200"/>
      <c r="O44" s="200"/>
      <c r="P44" s="200"/>
      <c r="Q44" s="218" t="s">
        <v>68</v>
      </c>
      <c r="R44" s="218">
        <f>SUM(Q14:Q17)-SUM(M28:N28)</f>
        <v>0</v>
      </c>
      <c r="S44" s="200"/>
      <c r="T44" s="200"/>
      <c r="U44" s="200"/>
      <c r="V44" s="200"/>
      <c r="W44" s="200"/>
      <c r="X44" s="200"/>
      <c r="Y44" s="200"/>
      <c r="Z44" s="200"/>
    </row>
    <row r="45" spans="1:26" x14ac:dyDescent="0.35">
      <c r="A45" s="200"/>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row>
    <row r="46" spans="1:26" ht="15" customHeight="1" x14ac:dyDescent="0.35">
      <c r="A46" s="200"/>
      <c r="B46" s="200"/>
      <c r="C46" s="200"/>
      <c r="D46" s="200"/>
      <c r="E46" s="200"/>
      <c r="F46" s="200"/>
      <c r="G46" s="242" t="s">
        <v>90</v>
      </c>
      <c r="H46" s="242"/>
      <c r="I46" s="242"/>
      <c r="J46" s="242"/>
      <c r="K46" s="200"/>
      <c r="L46" s="200"/>
      <c r="M46" s="200"/>
      <c r="N46" s="200"/>
      <c r="O46" s="200"/>
      <c r="P46" s="200"/>
      <c r="Q46" s="200"/>
      <c r="R46" s="200"/>
      <c r="S46" s="200"/>
      <c r="T46" s="200"/>
      <c r="U46" s="200"/>
      <c r="V46" s="200"/>
      <c r="W46" s="200"/>
      <c r="X46" s="200"/>
      <c r="Y46" s="200"/>
      <c r="Z46" s="200"/>
    </row>
    <row r="47" spans="1:26" x14ac:dyDescent="0.35">
      <c r="A47" s="200"/>
      <c r="B47" s="200"/>
      <c r="C47" s="200"/>
      <c r="D47" s="200"/>
      <c r="E47" s="200"/>
      <c r="F47" s="200"/>
      <c r="G47" s="218" t="s">
        <v>78</v>
      </c>
      <c r="H47" s="218" t="s">
        <v>79</v>
      </c>
      <c r="I47" s="218" t="s">
        <v>80</v>
      </c>
      <c r="J47" s="218" t="s">
        <v>81</v>
      </c>
      <c r="K47" s="200"/>
      <c r="L47" s="200"/>
      <c r="M47" s="200"/>
      <c r="N47" s="200"/>
      <c r="O47" s="200"/>
      <c r="P47" s="200"/>
      <c r="Q47" s="200"/>
      <c r="R47" s="200"/>
      <c r="S47" s="200"/>
      <c r="T47" s="200"/>
      <c r="U47" s="200"/>
      <c r="V47" s="200"/>
      <c r="W47" s="200"/>
      <c r="X47" s="200"/>
      <c r="Y47" s="200"/>
      <c r="Z47" s="200"/>
    </row>
    <row r="48" spans="1:26" x14ac:dyDescent="0.35">
      <c r="A48" s="200"/>
      <c r="B48" s="200"/>
      <c r="C48" s="200"/>
      <c r="D48" s="200"/>
      <c r="E48" s="200"/>
      <c r="F48" s="200"/>
      <c r="G48" s="218">
        <f>SUM(M32:M33)-B34</f>
        <v>0</v>
      </c>
      <c r="H48" s="218">
        <f>SUM(N32:N33)-C34</f>
        <v>0</v>
      </c>
      <c r="I48" s="218">
        <f>SUM(O32:O33)-D34</f>
        <v>0</v>
      </c>
      <c r="J48" s="218">
        <f>SUM(P32:P33)-E34</f>
        <v>-800.00000000000114</v>
      </c>
      <c r="K48" s="200"/>
      <c r="L48" s="200"/>
      <c r="M48" s="200"/>
      <c r="N48" s="200"/>
      <c r="O48" s="200"/>
      <c r="P48" s="200"/>
      <c r="Q48" s="200"/>
      <c r="R48" s="200"/>
      <c r="S48" s="200"/>
      <c r="T48" s="200"/>
      <c r="U48" s="200"/>
      <c r="V48" s="200"/>
      <c r="W48" s="200"/>
      <c r="X48" s="200"/>
      <c r="Y48" s="200"/>
      <c r="Z48" s="200"/>
    </row>
    <row r="49" spans="1:26" x14ac:dyDescent="0.35">
      <c r="A49" s="200"/>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row>
    <row r="50" spans="1:26" x14ac:dyDescent="0.35">
      <c r="A50" s="200"/>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c r="Z50" s="200"/>
    </row>
    <row r="51" spans="1:26" x14ac:dyDescent="0.35">
      <c r="A51" s="200"/>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row>
    <row r="52" spans="1:26" x14ac:dyDescent="0.35">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row>
    <row r="53" spans="1:26" x14ac:dyDescent="0.35">
      <c r="A53" s="200"/>
      <c r="B53" s="200"/>
      <c r="C53" s="200"/>
      <c r="D53" s="200"/>
      <c r="E53" s="200"/>
      <c r="F53" s="200"/>
      <c r="G53" s="200"/>
      <c r="H53" s="200"/>
      <c r="I53" s="200"/>
      <c r="J53" s="200"/>
      <c r="K53" s="200"/>
      <c r="L53" s="200"/>
      <c r="M53" s="200"/>
      <c r="N53" s="200"/>
      <c r="O53" s="200"/>
      <c r="P53" s="200"/>
      <c r="Q53" s="200"/>
      <c r="R53" s="200"/>
      <c r="S53" s="200"/>
      <c r="T53" s="200"/>
      <c r="U53" s="200"/>
      <c r="V53" s="200"/>
      <c r="W53" s="200"/>
      <c r="X53" s="200"/>
      <c r="Y53" s="200"/>
      <c r="Z53" s="200"/>
    </row>
    <row r="54" spans="1:26" x14ac:dyDescent="0.35">
      <c r="A54" s="200"/>
      <c r="B54" s="200"/>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row>
    <row r="55" spans="1:26" x14ac:dyDescent="0.35">
      <c r="A55" s="200"/>
      <c r="B55" s="200"/>
      <c r="C55" s="200"/>
      <c r="D55" s="200"/>
      <c r="E55" s="200"/>
      <c r="F55" s="200"/>
      <c r="G55" s="200"/>
      <c r="H55" s="200"/>
      <c r="I55" s="200"/>
      <c r="J55" s="200"/>
      <c r="K55" s="200"/>
      <c r="L55" s="200"/>
      <c r="M55" s="200"/>
      <c r="N55" s="200"/>
      <c r="O55" s="200"/>
      <c r="P55" s="200"/>
      <c r="Q55" s="200"/>
      <c r="R55" s="200"/>
      <c r="S55" s="200"/>
      <c r="T55" s="200"/>
      <c r="U55" s="200"/>
      <c r="V55" s="200"/>
      <c r="W55" s="200"/>
      <c r="X55" s="200"/>
      <c r="Y55" s="200"/>
      <c r="Z55" s="200"/>
    </row>
    <row r="56" spans="1:26" x14ac:dyDescent="0.35">
      <c r="A56" s="200"/>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row>
    <row r="57" spans="1:26" x14ac:dyDescent="0.35">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row>
    <row r="58" spans="1:26" x14ac:dyDescent="0.35">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row>
    <row r="59" spans="1:26" x14ac:dyDescent="0.35">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row>
    <row r="60" spans="1:26" x14ac:dyDescent="0.35">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row>
    <row r="61" spans="1:26" x14ac:dyDescent="0.35">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row>
    <row r="62" spans="1:26" x14ac:dyDescent="0.35">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row>
    <row r="63" spans="1:26" x14ac:dyDescent="0.35">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200"/>
    </row>
    <row r="64" spans="1:26" x14ac:dyDescent="0.35">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200"/>
    </row>
    <row r="65" spans="1:26" x14ac:dyDescent="0.35">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row>
    <row r="66" spans="1:26" x14ac:dyDescent="0.35">
      <c r="A66" s="200"/>
      <c r="B66" s="200"/>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200"/>
    </row>
    <row r="67" spans="1:26" x14ac:dyDescent="0.35">
      <c r="A67" s="200"/>
      <c r="B67" s="200"/>
      <c r="C67" s="200"/>
      <c r="D67" s="200"/>
      <c r="E67" s="200"/>
      <c r="F67" s="200"/>
      <c r="G67" s="200"/>
      <c r="H67" s="200"/>
      <c r="I67" s="200"/>
      <c r="J67" s="200"/>
      <c r="K67" s="200"/>
      <c r="L67" s="200"/>
      <c r="M67" s="200"/>
      <c r="N67" s="200"/>
      <c r="O67" s="200"/>
      <c r="P67" s="200"/>
      <c r="Q67" s="200"/>
      <c r="R67" s="200"/>
      <c r="S67" s="200"/>
      <c r="T67" s="200"/>
      <c r="U67" s="200"/>
      <c r="V67" s="200"/>
      <c r="W67" s="200"/>
      <c r="X67" s="200"/>
      <c r="Y67" s="200"/>
      <c r="Z67" s="200"/>
    </row>
    <row r="68" spans="1:26" x14ac:dyDescent="0.35">
      <c r="A68" s="200"/>
      <c r="B68" s="200"/>
      <c r="C68" s="200"/>
      <c r="D68" s="200"/>
      <c r="E68" s="200"/>
      <c r="F68" s="200"/>
      <c r="G68" s="200"/>
      <c r="H68" s="200"/>
      <c r="I68" s="200"/>
      <c r="J68" s="200"/>
      <c r="K68" s="200"/>
      <c r="L68" s="200"/>
      <c r="M68" s="200"/>
      <c r="N68" s="200"/>
      <c r="O68" s="200"/>
      <c r="P68" s="200"/>
      <c r="Q68" s="200"/>
      <c r="R68" s="200"/>
      <c r="S68" s="200"/>
      <c r="T68" s="200"/>
      <c r="U68" s="200"/>
      <c r="V68" s="200"/>
      <c r="W68" s="200"/>
      <c r="X68" s="200"/>
      <c r="Y68" s="200"/>
      <c r="Z68" s="200"/>
    </row>
    <row r="69" spans="1:26" x14ac:dyDescent="0.35">
      <c r="A69" s="200"/>
      <c r="B69" s="200"/>
      <c r="C69" s="200"/>
      <c r="D69" s="200"/>
      <c r="E69" s="200"/>
      <c r="F69" s="200"/>
      <c r="G69" s="200"/>
      <c r="H69" s="200"/>
      <c r="I69" s="200"/>
      <c r="J69" s="200"/>
      <c r="K69" s="200"/>
      <c r="L69" s="200"/>
      <c r="M69" s="200"/>
      <c r="N69" s="200"/>
      <c r="O69" s="200"/>
      <c r="P69" s="200"/>
      <c r="Q69" s="200"/>
      <c r="R69" s="200"/>
      <c r="S69" s="200"/>
      <c r="T69" s="200"/>
      <c r="U69" s="200"/>
      <c r="V69" s="200"/>
      <c r="W69" s="200"/>
      <c r="X69" s="200"/>
      <c r="Y69" s="200"/>
      <c r="Z69" s="200"/>
    </row>
    <row r="70" spans="1:26" x14ac:dyDescent="0.35">
      <c r="A70" s="200"/>
      <c r="B70" s="200"/>
      <c r="C70" s="200"/>
      <c r="D70" s="200"/>
      <c r="E70" s="200"/>
      <c r="F70" s="200"/>
      <c r="G70" s="200"/>
      <c r="H70" s="200"/>
      <c r="I70" s="200"/>
      <c r="J70" s="200"/>
      <c r="K70" s="200"/>
      <c r="L70" s="200"/>
      <c r="M70" s="200"/>
      <c r="N70" s="200"/>
      <c r="O70" s="200"/>
      <c r="P70" s="200"/>
      <c r="Q70" s="200"/>
      <c r="R70" s="200"/>
      <c r="S70" s="200"/>
      <c r="T70" s="200"/>
      <c r="U70" s="200"/>
      <c r="V70" s="200"/>
      <c r="W70" s="200"/>
      <c r="X70" s="200"/>
      <c r="Y70" s="200"/>
      <c r="Z70" s="200"/>
    </row>
    <row r="71" spans="1:26" x14ac:dyDescent="0.35">
      <c r="A71" s="200"/>
      <c r="B71" s="200"/>
      <c r="C71" s="200"/>
      <c r="D71" s="200"/>
      <c r="E71" s="200"/>
      <c r="F71" s="200"/>
      <c r="G71" s="200"/>
      <c r="H71" s="200"/>
      <c r="I71" s="200"/>
      <c r="J71" s="200"/>
      <c r="K71" s="200"/>
      <c r="L71" s="200"/>
      <c r="M71" s="200"/>
      <c r="N71" s="200"/>
      <c r="O71" s="200"/>
      <c r="P71" s="200"/>
      <c r="Q71" s="200"/>
      <c r="R71" s="200"/>
      <c r="S71" s="200"/>
      <c r="T71" s="200"/>
      <c r="U71" s="200"/>
      <c r="V71" s="200"/>
      <c r="W71" s="200"/>
      <c r="X71" s="200"/>
      <c r="Y71" s="200"/>
      <c r="Z71" s="200"/>
    </row>
    <row r="72" spans="1:26" x14ac:dyDescent="0.35">
      <c r="A72" s="200"/>
      <c r="B72" s="200"/>
      <c r="C72" s="200"/>
      <c r="D72" s="200"/>
      <c r="E72" s="200"/>
      <c r="F72" s="200"/>
      <c r="G72" s="200"/>
      <c r="H72" s="200"/>
      <c r="I72" s="200"/>
      <c r="J72" s="200"/>
      <c r="K72" s="200"/>
      <c r="L72" s="200"/>
      <c r="M72" s="200"/>
      <c r="N72" s="200"/>
      <c r="O72" s="200"/>
      <c r="P72" s="200"/>
      <c r="Q72" s="200"/>
      <c r="R72" s="200"/>
      <c r="S72" s="200"/>
      <c r="T72" s="200"/>
      <c r="U72" s="200"/>
      <c r="V72" s="200"/>
      <c r="W72" s="200"/>
      <c r="X72" s="200"/>
      <c r="Y72" s="200"/>
      <c r="Z72" s="200"/>
    </row>
    <row r="73" spans="1:26" x14ac:dyDescent="0.35">
      <c r="A73" s="200"/>
      <c r="B73" s="200"/>
      <c r="C73" s="200"/>
      <c r="D73" s="200"/>
      <c r="E73" s="200"/>
      <c r="F73" s="200"/>
      <c r="G73" s="200"/>
      <c r="H73" s="200"/>
      <c r="I73" s="200"/>
      <c r="J73" s="200"/>
      <c r="K73" s="200"/>
      <c r="L73" s="200"/>
      <c r="M73" s="200"/>
      <c r="N73" s="200"/>
      <c r="O73" s="200"/>
      <c r="P73" s="200"/>
      <c r="Q73" s="200"/>
      <c r="R73" s="200"/>
      <c r="S73" s="200"/>
      <c r="T73" s="200"/>
      <c r="U73" s="200"/>
      <c r="V73" s="200"/>
      <c r="W73" s="200"/>
      <c r="X73" s="200"/>
      <c r="Y73" s="200"/>
      <c r="Z73" s="200"/>
    </row>
    <row r="74" spans="1:26" x14ac:dyDescent="0.35">
      <c r="A74" s="200"/>
      <c r="B74" s="200"/>
      <c r="C74" s="200"/>
      <c r="D74" s="200"/>
      <c r="E74" s="200"/>
      <c r="F74" s="200"/>
      <c r="G74" s="200"/>
      <c r="H74" s="200"/>
      <c r="I74" s="200"/>
      <c r="J74" s="200"/>
      <c r="K74" s="200"/>
      <c r="L74" s="200"/>
      <c r="M74" s="200"/>
      <c r="N74" s="200"/>
      <c r="O74" s="200"/>
      <c r="P74" s="200"/>
      <c r="Q74" s="200"/>
      <c r="R74" s="200"/>
      <c r="S74" s="200"/>
      <c r="T74" s="200"/>
      <c r="U74" s="200"/>
      <c r="V74" s="200"/>
      <c r="W74" s="200"/>
      <c r="X74" s="200"/>
      <c r="Y74" s="200"/>
      <c r="Z74" s="200"/>
    </row>
    <row r="75" spans="1:26" x14ac:dyDescent="0.35">
      <c r="A75" s="200"/>
      <c r="B75" s="200"/>
      <c r="C75" s="200"/>
      <c r="D75" s="200"/>
      <c r="E75" s="200"/>
      <c r="F75" s="200"/>
      <c r="G75" s="200"/>
      <c r="H75" s="200"/>
      <c r="I75" s="200"/>
      <c r="J75" s="200"/>
      <c r="K75" s="200"/>
      <c r="L75" s="200"/>
      <c r="M75" s="200"/>
      <c r="N75" s="200"/>
      <c r="O75" s="200"/>
      <c r="P75" s="200"/>
      <c r="Q75" s="200"/>
      <c r="R75" s="200"/>
      <c r="S75" s="200"/>
      <c r="T75" s="200"/>
      <c r="U75" s="200"/>
      <c r="V75" s="200"/>
      <c r="W75" s="200"/>
      <c r="X75" s="200"/>
      <c r="Y75" s="200"/>
      <c r="Z75" s="200"/>
    </row>
    <row r="76" spans="1:26" x14ac:dyDescent="0.35">
      <c r="A76" s="200"/>
      <c r="B76" s="200"/>
      <c r="C76" s="200"/>
      <c r="D76" s="200"/>
      <c r="E76" s="200"/>
      <c r="F76" s="200"/>
      <c r="G76" s="200"/>
      <c r="H76" s="200"/>
      <c r="I76" s="200"/>
      <c r="J76" s="200"/>
      <c r="K76" s="200"/>
      <c r="L76" s="200"/>
      <c r="M76" s="200"/>
      <c r="N76" s="200"/>
      <c r="O76" s="200"/>
      <c r="P76" s="200"/>
      <c r="Q76" s="200"/>
      <c r="R76" s="200"/>
      <c r="S76" s="200"/>
      <c r="T76" s="200"/>
      <c r="U76" s="200"/>
      <c r="V76" s="200"/>
      <c r="W76" s="200"/>
      <c r="X76" s="200"/>
      <c r="Y76" s="200"/>
      <c r="Z76" s="200"/>
    </row>
    <row r="77" spans="1:26" x14ac:dyDescent="0.35">
      <c r="A77" s="200"/>
      <c r="B77" s="200"/>
      <c r="C77" s="200"/>
      <c r="D77" s="200"/>
      <c r="E77" s="200"/>
      <c r="F77" s="200"/>
      <c r="G77" s="200"/>
      <c r="H77" s="200"/>
      <c r="I77" s="200"/>
      <c r="J77" s="200"/>
      <c r="K77" s="200"/>
      <c r="L77" s="200"/>
      <c r="M77" s="200"/>
      <c r="N77" s="200"/>
      <c r="O77" s="200"/>
      <c r="P77" s="200"/>
      <c r="Q77" s="200"/>
      <c r="R77" s="200"/>
      <c r="S77" s="200"/>
      <c r="T77" s="200"/>
      <c r="U77" s="200"/>
      <c r="V77" s="200"/>
      <c r="W77" s="200"/>
      <c r="X77" s="200"/>
      <c r="Y77" s="200"/>
      <c r="Z77" s="200"/>
    </row>
    <row r="78" spans="1:26" x14ac:dyDescent="0.35">
      <c r="A78" s="200"/>
      <c r="B78" s="200"/>
      <c r="C78" s="200"/>
      <c r="D78" s="200"/>
      <c r="E78" s="200"/>
      <c r="F78" s="200"/>
      <c r="G78" s="200"/>
      <c r="H78" s="200"/>
      <c r="I78" s="200"/>
      <c r="J78" s="200"/>
      <c r="K78" s="200"/>
      <c r="L78" s="200"/>
      <c r="M78" s="200"/>
      <c r="N78" s="200"/>
      <c r="O78" s="200"/>
      <c r="P78" s="200"/>
      <c r="Q78" s="200"/>
      <c r="R78" s="200"/>
      <c r="S78" s="200"/>
      <c r="T78" s="200"/>
      <c r="U78" s="200"/>
      <c r="V78" s="200"/>
      <c r="W78" s="200"/>
      <c r="X78" s="200"/>
      <c r="Y78" s="200"/>
      <c r="Z78" s="200"/>
    </row>
    <row r="79" spans="1:26" x14ac:dyDescent="0.35">
      <c r="A79" s="200"/>
      <c r="B79" s="200"/>
      <c r="C79" s="200"/>
      <c r="D79" s="200"/>
      <c r="E79" s="200"/>
      <c r="F79" s="200"/>
      <c r="G79" s="200"/>
      <c r="H79" s="200"/>
      <c r="I79" s="200"/>
      <c r="J79" s="200"/>
      <c r="K79" s="200"/>
      <c r="L79" s="200"/>
      <c r="M79" s="200"/>
      <c r="N79" s="200"/>
      <c r="O79" s="200"/>
      <c r="P79" s="200"/>
      <c r="Q79" s="200"/>
      <c r="R79" s="200"/>
      <c r="S79" s="200"/>
      <c r="T79" s="200"/>
      <c r="U79" s="200"/>
      <c r="V79" s="200"/>
      <c r="W79" s="200"/>
      <c r="X79" s="200"/>
      <c r="Y79" s="200"/>
      <c r="Z79" s="200"/>
    </row>
    <row r="80" spans="1:26" x14ac:dyDescent="0.35">
      <c r="A80" s="200"/>
      <c r="B80" s="200"/>
      <c r="C80" s="200"/>
      <c r="D80" s="200"/>
      <c r="E80" s="200"/>
      <c r="F80" s="200"/>
      <c r="G80" s="200"/>
      <c r="H80" s="200"/>
      <c r="I80" s="200"/>
      <c r="J80" s="200"/>
      <c r="K80" s="200"/>
      <c r="L80" s="200"/>
      <c r="M80" s="200"/>
      <c r="N80" s="200"/>
      <c r="O80" s="200"/>
      <c r="P80" s="200"/>
      <c r="Q80" s="200"/>
      <c r="R80" s="200"/>
      <c r="S80" s="200"/>
      <c r="T80" s="200"/>
      <c r="U80" s="200"/>
      <c r="V80" s="200"/>
      <c r="W80" s="200"/>
      <c r="X80" s="200"/>
      <c r="Y80" s="200"/>
      <c r="Z80" s="200"/>
    </row>
    <row r="81" spans="1:26" x14ac:dyDescent="0.35">
      <c r="A81" s="200"/>
      <c r="B81" s="200"/>
      <c r="C81" s="200"/>
      <c r="D81" s="200"/>
      <c r="E81" s="200"/>
      <c r="F81" s="200"/>
      <c r="G81" s="200"/>
      <c r="H81" s="200"/>
      <c r="I81" s="200"/>
      <c r="J81" s="200"/>
      <c r="K81" s="200"/>
      <c r="L81" s="200"/>
      <c r="M81" s="200"/>
      <c r="N81" s="200"/>
      <c r="O81" s="200"/>
      <c r="P81" s="200"/>
      <c r="Q81" s="200"/>
      <c r="R81" s="200"/>
      <c r="S81" s="200"/>
      <c r="T81" s="200"/>
      <c r="U81" s="200"/>
      <c r="V81" s="200"/>
      <c r="W81" s="200"/>
      <c r="X81" s="200"/>
      <c r="Y81" s="200"/>
      <c r="Z81" s="200"/>
    </row>
    <row r="82" spans="1:26" x14ac:dyDescent="0.35">
      <c r="A82" s="200"/>
      <c r="B82" s="200"/>
      <c r="C82" s="200"/>
      <c r="D82" s="200"/>
      <c r="E82" s="200"/>
      <c r="F82" s="200"/>
      <c r="G82" s="200"/>
      <c r="H82" s="200"/>
      <c r="I82" s="200"/>
      <c r="J82" s="200"/>
      <c r="K82" s="200"/>
      <c r="L82" s="200"/>
      <c r="M82" s="200"/>
      <c r="N82" s="200"/>
      <c r="O82" s="200"/>
      <c r="P82" s="200"/>
      <c r="Q82" s="200"/>
      <c r="R82" s="200"/>
      <c r="S82" s="200"/>
      <c r="T82" s="200"/>
      <c r="U82" s="200"/>
      <c r="V82" s="200"/>
      <c r="W82" s="200"/>
      <c r="X82" s="200"/>
      <c r="Y82" s="200"/>
      <c r="Z82" s="200"/>
    </row>
    <row r="83" spans="1:26" x14ac:dyDescent="0.35">
      <c r="A83" s="200"/>
      <c r="B83" s="200"/>
      <c r="C83" s="200"/>
      <c r="D83" s="200"/>
      <c r="E83" s="200"/>
      <c r="F83" s="200"/>
      <c r="G83" s="200"/>
      <c r="H83" s="200"/>
      <c r="I83" s="200"/>
      <c r="J83" s="200"/>
      <c r="K83" s="200"/>
      <c r="L83" s="200"/>
      <c r="M83" s="200"/>
      <c r="N83" s="200"/>
      <c r="O83" s="200"/>
      <c r="P83" s="200"/>
      <c r="Q83" s="200"/>
      <c r="R83" s="200"/>
      <c r="S83" s="200"/>
      <c r="T83" s="200"/>
      <c r="U83" s="200"/>
      <c r="V83" s="200"/>
      <c r="W83" s="200"/>
      <c r="X83" s="200"/>
      <c r="Y83" s="200"/>
      <c r="Z83" s="200"/>
    </row>
    <row r="84" spans="1:26" x14ac:dyDescent="0.35">
      <c r="A84" s="200"/>
      <c r="B84" s="200"/>
      <c r="C84" s="200"/>
      <c r="D84" s="200"/>
      <c r="E84" s="200"/>
      <c r="F84" s="200"/>
      <c r="G84" s="200"/>
      <c r="H84" s="200"/>
      <c r="I84" s="200"/>
      <c r="J84" s="200"/>
      <c r="K84" s="200"/>
      <c r="L84" s="200"/>
      <c r="M84" s="200"/>
      <c r="N84" s="200"/>
      <c r="O84" s="200"/>
      <c r="P84" s="200"/>
      <c r="Q84" s="200"/>
      <c r="R84" s="200"/>
      <c r="S84" s="200"/>
      <c r="T84" s="200"/>
      <c r="U84" s="200"/>
      <c r="V84" s="200"/>
      <c r="W84" s="200"/>
      <c r="X84" s="200"/>
      <c r="Y84" s="200"/>
      <c r="Z84" s="200"/>
    </row>
    <row r="85" spans="1:26" x14ac:dyDescent="0.35">
      <c r="A85" s="200"/>
      <c r="B85" s="200"/>
      <c r="C85" s="200"/>
      <c r="D85" s="200"/>
      <c r="E85" s="200"/>
      <c r="F85" s="200"/>
      <c r="G85" s="200"/>
      <c r="H85" s="200"/>
      <c r="I85" s="200"/>
      <c r="J85" s="200"/>
      <c r="K85" s="200"/>
      <c r="L85" s="200"/>
      <c r="M85" s="200"/>
      <c r="N85" s="200"/>
      <c r="O85" s="200"/>
      <c r="P85" s="200"/>
      <c r="Q85" s="200"/>
      <c r="R85" s="200"/>
      <c r="S85" s="200"/>
      <c r="T85" s="200"/>
      <c r="U85" s="200"/>
      <c r="V85" s="200"/>
      <c r="W85" s="200"/>
      <c r="X85" s="200"/>
      <c r="Y85" s="200"/>
      <c r="Z85" s="200"/>
    </row>
    <row r="86" spans="1:26" x14ac:dyDescent="0.35">
      <c r="A86" s="200"/>
      <c r="B86" s="200"/>
      <c r="C86" s="200"/>
      <c r="D86" s="200"/>
      <c r="E86" s="200"/>
      <c r="F86" s="200"/>
      <c r="G86" s="200"/>
      <c r="H86" s="200"/>
      <c r="I86" s="200"/>
      <c r="J86" s="200"/>
      <c r="K86" s="200"/>
      <c r="L86" s="200"/>
      <c r="M86" s="200"/>
      <c r="N86" s="200"/>
      <c r="O86" s="200"/>
      <c r="P86" s="200"/>
      <c r="Q86" s="200"/>
      <c r="R86" s="200"/>
      <c r="S86" s="200"/>
      <c r="T86" s="200"/>
      <c r="U86" s="200"/>
      <c r="V86" s="200"/>
      <c r="W86" s="200"/>
      <c r="X86" s="200"/>
      <c r="Y86" s="200"/>
      <c r="Z86" s="200"/>
    </row>
    <row r="87" spans="1:26" x14ac:dyDescent="0.35">
      <c r="A87" s="200"/>
      <c r="B87" s="200"/>
      <c r="C87" s="200"/>
      <c r="D87" s="200"/>
      <c r="E87" s="200"/>
      <c r="F87" s="200"/>
      <c r="G87" s="200"/>
      <c r="H87" s="200"/>
      <c r="I87" s="200"/>
      <c r="J87" s="200"/>
      <c r="K87" s="200"/>
      <c r="L87" s="200"/>
      <c r="M87" s="200"/>
      <c r="N87" s="200"/>
      <c r="O87" s="200"/>
      <c r="P87" s="200"/>
      <c r="Q87" s="200"/>
      <c r="R87" s="200"/>
      <c r="S87" s="200"/>
      <c r="T87" s="200"/>
      <c r="U87" s="200"/>
      <c r="V87" s="200"/>
      <c r="W87" s="200"/>
      <c r="X87" s="200"/>
      <c r="Y87" s="200"/>
      <c r="Z87" s="200"/>
    </row>
    <row r="88" spans="1:26" x14ac:dyDescent="0.35">
      <c r="A88" s="200"/>
      <c r="B88" s="200"/>
      <c r="C88" s="200"/>
      <c r="D88" s="200"/>
      <c r="E88" s="200"/>
      <c r="F88" s="200"/>
      <c r="G88" s="200"/>
      <c r="H88" s="200"/>
      <c r="I88" s="200"/>
      <c r="J88" s="200"/>
      <c r="K88" s="200"/>
      <c r="L88" s="200"/>
      <c r="M88" s="200"/>
      <c r="N88" s="200"/>
      <c r="O88" s="200"/>
      <c r="P88" s="200"/>
      <c r="Q88" s="200"/>
      <c r="R88" s="200"/>
      <c r="S88" s="200"/>
      <c r="T88" s="200"/>
      <c r="U88" s="200"/>
      <c r="V88" s="200"/>
      <c r="W88" s="200"/>
      <c r="X88" s="200"/>
      <c r="Y88" s="200"/>
      <c r="Z88" s="200"/>
    </row>
    <row r="89" spans="1:26" x14ac:dyDescent="0.35">
      <c r="A89" s="200"/>
      <c r="B89" s="200"/>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row>
    <row r="90" spans="1:26" x14ac:dyDescent="0.35">
      <c r="A90" s="200"/>
      <c r="B90" s="200"/>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row>
    <row r="91" spans="1:26" x14ac:dyDescent="0.35">
      <c r="A91" s="200"/>
      <c r="B91" s="200"/>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row>
    <row r="92" spans="1:26" x14ac:dyDescent="0.35">
      <c r="A92" s="200"/>
      <c r="B92" s="200"/>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row>
    <row r="93" spans="1:26" x14ac:dyDescent="0.35">
      <c r="A93" s="200"/>
      <c r="B93" s="200"/>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row>
    <row r="94" spans="1:26" x14ac:dyDescent="0.35">
      <c r="A94" s="200"/>
      <c r="B94" s="200"/>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row>
    <row r="95" spans="1:26" x14ac:dyDescent="0.35">
      <c r="A95" s="200"/>
      <c r="B95" s="200"/>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row>
    <row r="96" spans="1:26" x14ac:dyDescent="0.35">
      <c r="A96" s="200"/>
      <c r="B96" s="200"/>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row>
    <row r="97" spans="1:26" x14ac:dyDescent="0.35">
      <c r="A97" s="200"/>
      <c r="B97" s="200"/>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row>
    <row r="98" spans="1:26" x14ac:dyDescent="0.35">
      <c r="A98" s="200"/>
      <c r="B98" s="200"/>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row>
    <row r="99" spans="1:26" x14ac:dyDescent="0.35">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row>
    <row r="100" spans="1:26" x14ac:dyDescent="0.35">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row>
    <row r="101" spans="1:26" x14ac:dyDescent="0.35">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row>
    <row r="102" spans="1:26" x14ac:dyDescent="0.35">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row>
    <row r="103" spans="1:26" x14ac:dyDescent="0.35">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row>
    <row r="104" spans="1:26" x14ac:dyDescent="0.35">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row>
    <row r="105" spans="1:26" x14ac:dyDescent="0.3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row>
    <row r="106" spans="1:26" x14ac:dyDescent="0.35">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row>
    <row r="107" spans="1:26" x14ac:dyDescent="0.35">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row>
    <row r="108" spans="1:26" x14ac:dyDescent="0.35">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row>
    <row r="109" spans="1:26" x14ac:dyDescent="0.35">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row>
    <row r="110" spans="1:26" x14ac:dyDescent="0.35">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row>
    <row r="111" spans="1:26" x14ac:dyDescent="0.35">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row>
    <row r="112" spans="1:26" x14ac:dyDescent="0.35">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row>
    <row r="113" spans="1:26" x14ac:dyDescent="0.35">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row>
    <row r="114" spans="1:26" x14ac:dyDescent="0.35">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row>
    <row r="115" spans="1:26" x14ac:dyDescent="0.3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row>
    <row r="116" spans="1:26" x14ac:dyDescent="0.35">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row>
    <row r="117" spans="1:26" x14ac:dyDescent="0.35">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row>
    <row r="118" spans="1:26" x14ac:dyDescent="0.35">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row>
    <row r="119" spans="1:26" x14ac:dyDescent="0.35">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row>
    <row r="120" spans="1:26" x14ac:dyDescent="0.35">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row>
    <row r="121" spans="1:26" x14ac:dyDescent="0.35">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row>
    <row r="122" spans="1:26" x14ac:dyDescent="0.35">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row>
    <row r="123" spans="1:26" x14ac:dyDescent="0.35">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row>
    <row r="124" spans="1:26" x14ac:dyDescent="0.35">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row>
    <row r="125" spans="1:26" x14ac:dyDescent="0.3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row>
    <row r="126" spans="1:26" x14ac:dyDescent="0.35">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row>
    <row r="127" spans="1:26" x14ac:dyDescent="0.35">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row>
    <row r="128" spans="1:26" x14ac:dyDescent="0.35">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row>
    <row r="129" spans="1:26" x14ac:dyDescent="0.35">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row>
    <row r="130" spans="1:26" x14ac:dyDescent="0.35">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row>
    <row r="131" spans="1:26" x14ac:dyDescent="0.35">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row>
    <row r="132" spans="1:26" x14ac:dyDescent="0.35">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row>
    <row r="133" spans="1:26" x14ac:dyDescent="0.35">
      <c r="A133" s="200"/>
      <c r="B133" s="200"/>
      <c r="C133" s="200"/>
      <c r="D133" s="200"/>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row>
    <row r="134" spans="1:26" x14ac:dyDescent="0.35">
      <c r="A134" s="200"/>
      <c r="B134" s="200"/>
      <c r="C134" s="200"/>
      <c r="D134" s="200"/>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row>
    <row r="135" spans="1:26" x14ac:dyDescent="0.35">
      <c r="A135" s="200"/>
      <c r="B135" s="200"/>
      <c r="C135" s="200"/>
      <c r="D135" s="200"/>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row>
    <row r="136" spans="1:26" x14ac:dyDescent="0.35">
      <c r="A136" s="200"/>
      <c r="B136" s="200"/>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row>
    <row r="137" spans="1:26" x14ac:dyDescent="0.35">
      <c r="A137" s="200"/>
      <c r="B137" s="200"/>
      <c r="C137" s="200"/>
      <c r="D137" s="20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row>
    <row r="138" spans="1:26" x14ac:dyDescent="0.35">
      <c r="A138" s="200"/>
      <c r="B138" s="200"/>
      <c r="C138" s="200"/>
      <c r="D138" s="200"/>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row>
    <row r="139" spans="1:26" x14ac:dyDescent="0.35">
      <c r="A139" s="200"/>
      <c r="B139" s="200"/>
      <c r="C139" s="200"/>
      <c r="D139" s="20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row>
    <row r="140" spans="1:26" x14ac:dyDescent="0.35">
      <c r="A140" s="200"/>
      <c r="B140" s="200"/>
      <c r="C140" s="200"/>
      <c r="D140" s="200"/>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row>
    <row r="141" spans="1:26" x14ac:dyDescent="0.35">
      <c r="A141" s="200"/>
      <c r="B141" s="200"/>
      <c r="C141" s="200"/>
      <c r="D141" s="20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row>
    <row r="142" spans="1:26" x14ac:dyDescent="0.35">
      <c r="A142" s="200"/>
      <c r="B142" s="200"/>
      <c r="C142" s="200"/>
      <c r="D142" s="20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row>
    <row r="143" spans="1:26" x14ac:dyDescent="0.35">
      <c r="A143" s="200"/>
      <c r="B143" s="200"/>
      <c r="C143" s="200"/>
      <c r="D143" s="20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row>
    <row r="144" spans="1:26" x14ac:dyDescent="0.35">
      <c r="A144" s="200"/>
      <c r="B144" s="200"/>
      <c r="C144" s="200"/>
      <c r="D144" s="200"/>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row>
    <row r="145" spans="1:26" x14ac:dyDescent="0.35">
      <c r="A145" s="200"/>
      <c r="B145" s="200"/>
      <c r="C145" s="200"/>
      <c r="D145" s="200"/>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row>
    <row r="146" spans="1:26" x14ac:dyDescent="0.35">
      <c r="A146" s="200"/>
      <c r="B146" s="200"/>
      <c r="C146" s="200"/>
      <c r="D146" s="200"/>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row>
    <row r="147" spans="1:26" x14ac:dyDescent="0.35">
      <c r="A147" s="200"/>
      <c r="B147" s="200"/>
      <c r="C147" s="200"/>
      <c r="D147" s="200"/>
      <c r="E147" s="200"/>
      <c r="F147" s="200"/>
      <c r="G147" s="200"/>
      <c r="H147" s="200"/>
      <c r="I147" s="200"/>
      <c r="J147" s="200"/>
      <c r="K147" s="200"/>
      <c r="L147" s="200"/>
      <c r="M147" s="200"/>
      <c r="N147" s="200"/>
      <c r="O147" s="200"/>
      <c r="P147" s="200"/>
      <c r="Q147" s="200"/>
      <c r="R147" s="200"/>
      <c r="S147" s="200"/>
      <c r="T147" s="200"/>
      <c r="U147" s="200"/>
      <c r="V147" s="200"/>
      <c r="W147" s="200"/>
      <c r="X147" s="200"/>
      <c r="Y147" s="200"/>
      <c r="Z147" s="200"/>
    </row>
    <row r="148" spans="1:26" x14ac:dyDescent="0.35">
      <c r="A148" s="200"/>
      <c r="B148" s="200"/>
      <c r="C148" s="200"/>
      <c r="D148" s="200"/>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row>
    <row r="149" spans="1:26" x14ac:dyDescent="0.35">
      <c r="A149" s="200"/>
      <c r="B149" s="200"/>
      <c r="C149" s="200"/>
      <c r="D149" s="200"/>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row>
    <row r="150" spans="1:26" x14ac:dyDescent="0.35">
      <c r="A150" s="200"/>
      <c r="B150" s="200"/>
      <c r="C150" s="200"/>
      <c r="D150" s="200"/>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row>
    <row r="151" spans="1:26" x14ac:dyDescent="0.35">
      <c r="A151" s="200"/>
      <c r="B151" s="200"/>
      <c r="C151" s="200"/>
      <c r="D151" s="200"/>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row>
    <row r="152" spans="1:26" x14ac:dyDescent="0.35">
      <c r="A152" s="200"/>
      <c r="B152" s="200"/>
      <c r="C152" s="200"/>
      <c r="D152" s="20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row>
    <row r="153" spans="1:26" x14ac:dyDescent="0.35">
      <c r="A153" s="200"/>
      <c r="B153" s="200"/>
      <c r="C153" s="200"/>
      <c r="D153" s="200"/>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row>
    <row r="154" spans="1:26" x14ac:dyDescent="0.35">
      <c r="A154" s="200"/>
      <c r="B154" s="200"/>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row>
    <row r="155" spans="1:26" x14ac:dyDescent="0.35">
      <c r="A155" s="200"/>
      <c r="B155" s="200"/>
      <c r="C155" s="200"/>
      <c r="D155" s="200"/>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row>
    <row r="156" spans="1:26" x14ac:dyDescent="0.35">
      <c r="A156" s="200"/>
      <c r="B156" s="200"/>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row>
    <row r="157" spans="1:26" x14ac:dyDescent="0.35">
      <c r="A157" s="200"/>
      <c r="B157" s="200"/>
      <c r="C157" s="200"/>
      <c r="D157" s="20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row>
    <row r="158" spans="1:26" x14ac:dyDescent="0.35">
      <c r="A158" s="200"/>
      <c r="B158" s="200"/>
      <c r="C158" s="200"/>
      <c r="D158" s="200"/>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row>
    <row r="159" spans="1:26" x14ac:dyDescent="0.35">
      <c r="A159" s="200"/>
      <c r="B159" s="200"/>
      <c r="C159" s="200"/>
      <c r="D159" s="200"/>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row>
    <row r="160" spans="1:26" x14ac:dyDescent="0.35">
      <c r="A160" s="200"/>
      <c r="B160" s="200"/>
      <c r="C160" s="200"/>
      <c r="D160" s="200"/>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row>
    <row r="161" spans="1:26" x14ac:dyDescent="0.35">
      <c r="A161" s="200"/>
      <c r="B161" s="200"/>
      <c r="C161" s="200"/>
      <c r="D161" s="200"/>
      <c r="E161" s="200"/>
      <c r="F161" s="200"/>
      <c r="G161" s="200"/>
      <c r="H161" s="200"/>
      <c r="I161" s="200"/>
      <c r="J161" s="200"/>
      <c r="K161" s="200"/>
      <c r="L161" s="200"/>
      <c r="M161" s="200"/>
      <c r="N161" s="200"/>
      <c r="O161" s="200"/>
      <c r="P161" s="200"/>
      <c r="Q161" s="200"/>
      <c r="R161" s="200"/>
      <c r="S161" s="200"/>
      <c r="T161" s="200"/>
      <c r="U161" s="200"/>
      <c r="V161" s="200"/>
      <c r="W161" s="200"/>
      <c r="X161" s="200"/>
      <c r="Y161" s="200"/>
      <c r="Z161" s="200"/>
    </row>
    <row r="162" spans="1:26" x14ac:dyDescent="0.35">
      <c r="A162" s="200"/>
      <c r="B162" s="200"/>
      <c r="C162" s="200"/>
      <c r="D162" s="200"/>
      <c r="E162" s="200"/>
      <c r="F162" s="200"/>
      <c r="G162" s="200"/>
      <c r="H162" s="200"/>
      <c r="I162" s="200"/>
      <c r="J162" s="200"/>
      <c r="K162" s="200"/>
      <c r="L162" s="200"/>
      <c r="M162" s="200"/>
      <c r="N162" s="200"/>
      <c r="O162" s="200"/>
      <c r="P162" s="200"/>
      <c r="Q162" s="200"/>
      <c r="R162" s="200"/>
      <c r="S162" s="200"/>
      <c r="T162" s="200"/>
      <c r="U162" s="200"/>
      <c r="V162" s="200"/>
      <c r="W162" s="200"/>
      <c r="X162" s="200"/>
      <c r="Y162" s="200"/>
      <c r="Z162" s="200"/>
    </row>
    <row r="163" spans="1:26" x14ac:dyDescent="0.35">
      <c r="A163" s="200"/>
      <c r="B163" s="200"/>
      <c r="C163" s="200"/>
      <c r="D163" s="200"/>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row>
    <row r="164" spans="1:26" x14ac:dyDescent="0.35">
      <c r="A164" s="200"/>
      <c r="B164" s="200"/>
      <c r="C164" s="200"/>
      <c r="D164" s="200"/>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row>
    <row r="165" spans="1:26" x14ac:dyDescent="0.35">
      <c r="A165" s="200"/>
      <c r="B165" s="200"/>
      <c r="C165" s="200"/>
      <c r="D165" s="200"/>
      <c r="E165" s="200"/>
      <c r="F165" s="200"/>
      <c r="G165" s="200"/>
      <c r="H165" s="200"/>
      <c r="I165" s="200"/>
      <c r="J165" s="200"/>
      <c r="K165" s="200"/>
      <c r="L165" s="200"/>
      <c r="M165" s="200"/>
      <c r="N165" s="200"/>
      <c r="O165" s="200"/>
      <c r="P165" s="200"/>
      <c r="Q165" s="200"/>
      <c r="R165" s="200"/>
      <c r="S165" s="200"/>
      <c r="T165" s="200"/>
      <c r="U165" s="200"/>
      <c r="V165" s="200"/>
      <c r="W165" s="200"/>
      <c r="X165" s="200"/>
      <c r="Y165" s="200"/>
      <c r="Z165" s="200"/>
    </row>
    <row r="166" spans="1:26" x14ac:dyDescent="0.35">
      <c r="A166" s="200"/>
      <c r="B166" s="200"/>
      <c r="C166" s="200"/>
      <c r="D166" s="200"/>
      <c r="E166" s="200"/>
      <c r="F166" s="200"/>
      <c r="G166" s="200"/>
      <c r="H166" s="200"/>
      <c r="I166" s="200"/>
      <c r="J166" s="200"/>
      <c r="K166" s="200"/>
      <c r="L166" s="200"/>
      <c r="M166" s="200"/>
      <c r="N166" s="200"/>
      <c r="O166" s="200"/>
      <c r="P166" s="200"/>
      <c r="Q166" s="200"/>
      <c r="R166" s="200"/>
      <c r="S166" s="200"/>
      <c r="T166" s="200"/>
      <c r="U166" s="200"/>
      <c r="V166" s="200"/>
      <c r="W166" s="200"/>
      <c r="X166" s="200"/>
      <c r="Y166" s="200"/>
      <c r="Z166" s="200"/>
    </row>
    <row r="167" spans="1:26" x14ac:dyDescent="0.35">
      <c r="A167" s="200"/>
      <c r="B167" s="200"/>
      <c r="C167" s="200"/>
      <c r="D167" s="200"/>
      <c r="E167" s="200"/>
      <c r="F167" s="200"/>
      <c r="G167" s="200"/>
      <c r="H167" s="200"/>
      <c r="I167" s="200"/>
      <c r="J167" s="200"/>
      <c r="K167" s="200"/>
      <c r="L167" s="200"/>
      <c r="M167" s="200"/>
      <c r="N167" s="200"/>
      <c r="O167" s="200"/>
      <c r="P167" s="200"/>
      <c r="Q167" s="200"/>
      <c r="R167" s="200"/>
      <c r="S167" s="200"/>
      <c r="T167" s="200"/>
      <c r="U167" s="200"/>
      <c r="V167" s="200"/>
      <c r="W167" s="200"/>
      <c r="X167" s="200"/>
      <c r="Y167" s="200"/>
      <c r="Z167" s="200"/>
    </row>
    <row r="168" spans="1:26" x14ac:dyDescent="0.35">
      <c r="A168" s="200"/>
      <c r="B168" s="200"/>
      <c r="C168" s="200"/>
      <c r="D168" s="20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row>
    <row r="169" spans="1:26" x14ac:dyDescent="0.35">
      <c r="A169" s="200"/>
      <c r="B169" s="200"/>
      <c r="C169" s="200"/>
      <c r="D169" s="20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row>
    <row r="170" spans="1:26" x14ac:dyDescent="0.35">
      <c r="A170" s="200"/>
      <c r="B170" s="200"/>
      <c r="C170" s="200"/>
      <c r="D170" s="200"/>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row>
    <row r="171" spans="1:26" x14ac:dyDescent="0.35">
      <c r="A171" s="200"/>
      <c r="B171" s="200"/>
      <c r="C171" s="200"/>
      <c r="D171" s="200"/>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row>
    <row r="172" spans="1:26" x14ac:dyDescent="0.35">
      <c r="A172" s="200"/>
      <c r="B172" s="200"/>
      <c r="C172" s="200"/>
      <c r="D172" s="200"/>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row>
    <row r="173" spans="1:26" x14ac:dyDescent="0.35">
      <c r="A173" s="200"/>
      <c r="B173" s="200"/>
      <c r="C173" s="200"/>
      <c r="D173" s="200"/>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row>
    <row r="174" spans="1:26" x14ac:dyDescent="0.35">
      <c r="A174" s="200"/>
      <c r="B174" s="200"/>
      <c r="C174" s="200"/>
      <c r="D174" s="200"/>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row>
    <row r="175" spans="1:26" x14ac:dyDescent="0.35">
      <c r="A175" s="200"/>
      <c r="B175" s="200"/>
      <c r="C175" s="200"/>
      <c r="D175" s="20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row>
    <row r="176" spans="1:26" x14ac:dyDescent="0.35">
      <c r="A176" s="200"/>
      <c r="B176" s="200"/>
      <c r="C176" s="200"/>
      <c r="D176" s="200"/>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row>
    <row r="177" spans="1:26" x14ac:dyDescent="0.35">
      <c r="A177" s="200"/>
      <c r="B177" s="200"/>
      <c r="C177" s="200"/>
      <c r="D177" s="20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row>
    <row r="178" spans="1:26" x14ac:dyDescent="0.35">
      <c r="A178" s="200"/>
      <c r="B178" s="200"/>
      <c r="C178" s="200"/>
      <c r="D178" s="200"/>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row>
    <row r="179" spans="1:26" x14ac:dyDescent="0.35">
      <c r="A179" s="200"/>
      <c r="B179" s="200"/>
      <c r="C179" s="200"/>
      <c r="D179" s="200"/>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row>
    <row r="180" spans="1:26" x14ac:dyDescent="0.35">
      <c r="A180" s="200"/>
      <c r="B180" s="200"/>
      <c r="C180" s="200"/>
      <c r="D180" s="200"/>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row>
    <row r="181" spans="1:26" x14ac:dyDescent="0.35">
      <c r="A181" s="200"/>
      <c r="B181" s="200"/>
      <c r="C181" s="200"/>
      <c r="D181" s="200"/>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row>
    <row r="182" spans="1:26" x14ac:dyDescent="0.35">
      <c r="A182" s="200"/>
      <c r="B182" s="200"/>
      <c r="C182" s="200"/>
      <c r="D182" s="200"/>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row>
    <row r="183" spans="1:26" x14ac:dyDescent="0.35">
      <c r="A183" s="200"/>
      <c r="B183" s="200"/>
      <c r="C183" s="200"/>
      <c r="D183" s="20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row>
    <row r="184" spans="1:26" x14ac:dyDescent="0.35">
      <c r="A184" s="200"/>
      <c r="B184" s="200"/>
      <c r="C184" s="200"/>
      <c r="D184" s="20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row>
    <row r="185" spans="1:26" x14ac:dyDescent="0.35">
      <c r="A185" s="200"/>
      <c r="B185" s="200"/>
      <c r="C185" s="200"/>
      <c r="D185" s="200"/>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row>
    <row r="186" spans="1:26" x14ac:dyDescent="0.35">
      <c r="A186" s="200"/>
      <c r="B186" s="200"/>
      <c r="C186" s="200"/>
      <c r="D186" s="20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row>
    <row r="187" spans="1:26" x14ac:dyDescent="0.35">
      <c r="A187" s="200"/>
      <c r="B187" s="200"/>
      <c r="C187" s="200"/>
      <c r="D187" s="200"/>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row>
    <row r="188" spans="1:26" x14ac:dyDescent="0.35">
      <c r="A188" s="200"/>
      <c r="B188" s="200"/>
      <c r="C188" s="200"/>
      <c r="D188" s="200"/>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row>
    <row r="189" spans="1:26" x14ac:dyDescent="0.35">
      <c r="A189" s="200"/>
      <c r="B189" s="200"/>
      <c r="C189" s="200"/>
      <c r="D189" s="200"/>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row>
    <row r="190" spans="1:26" x14ac:dyDescent="0.35">
      <c r="A190" s="200"/>
      <c r="B190" s="200"/>
      <c r="C190" s="200"/>
      <c r="D190" s="200"/>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row>
    <row r="191" spans="1:26" x14ac:dyDescent="0.35">
      <c r="A191" s="200"/>
      <c r="B191" s="200"/>
      <c r="C191" s="200"/>
      <c r="D191" s="200"/>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row>
    <row r="192" spans="1:26" x14ac:dyDescent="0.35">
      <c r="A192" s="200"/>
      <c r="B192" s="200"/>
      <c r="C192" s="200"/>
      <c r="D192" s="20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row>
    <row r="193" spans="1:26" x14ac:dyDescent="0.35">
      <c r="A193" s="200"/>
      <c r="B193" s="200"/>
      <c r="C193" s="200"/>
      <c r="D193" s="20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row>
    <row r="194" spans="1:26" x14ac:dyDescent="0.35">
      <c r="A194" s="200"/>
      <c r="B194" s="200"/>
      <c r="C194" s="200"/>
      <c r="D194" s="20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row>
    <row r="195" spans="1:26" x14ac:dyDescent="0.35">
      <c r="A195" s="200"/>
      <c r="B195" s="200"/>
      <c r="C195" s="200"/>
      <c r="D195" s="20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row>
    <row r="196" spans="1:26" x14ac:dyDescent="0.35">
      <c r="A196" s="200"/>
      <c r="B196" s="200"/>
      <c r="C196" s="200"/>
      <c r="D196" s="200"/>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row>
    <row r="197" spans="1:26" x14ac:dyDescent="0.35">
      <c r="A197" s="200"/>
      <c r="B197" s="200"/>
      <c r="C197" s="200"/>
      <c r="D197" s="200"/>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row>
    <row r="198" spans="1:26" x14ac:dyDescent="0.35">
      <c r="A198" s="200"/>
      <c r="B198" s="200"/>
      <c r="C198" s="200"/>
      <c r="D198" s="200"/>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row>
    <row r="199" spans="1:26" x14ac:dyDescent="0.35">
      <c r="A199" s="200"/>
      <c r="B199" s="200"/>
      <c r="C199" s="200"/>
      <c r="D199" s="200"/>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row>
    <row r="200" spans="1:26" x14ac:dyDescent="0.35">
      <c r="A200" s="200"/>
      <c r="B200" s="200"/>
      <c r="C200" s="200"/>
      <c r="D200" s="200"/>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row>
    <row r="201" spans="1:26" x14ac:dyDescent="0.35">
      <c r="A201" s="200"/>
      <c r="B201" s="200"/>
      <c r="C201" s="200"/>
      <c r="D201" s="200"/>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row>
    <row r="202" spans="1:26" x14ac:dyDescent="0.35">
      <c r="A202" s="200"/>
      <c r="B202" s="200"/>
      <c r="C202" s="200"/>
      <c r="D202" s="20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row>
    <row r="203" spans="1:26" x14ac:dyDescent="0.35">
      <c r="A203" s="200"/>
      <c r="B203" s="200"/>
      <c r="C203" s="200"/>
      <c r="D203" s="200"/>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row>
    <row r="204" spans="1:26" x14ac:dyDescent="0.35">
      <c r="A204" s="200"/>
      <c r="B204" s="200"/>
      <c r="C204" s="200"/>
      <c r="D204" s="20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row>
    <row r="205" spans="1:26" x14ac:dyDescent="0.35">
      <c r="A205" s="200"/>
      <c r="B205" s="200"/>
      <c r="C205" s="200"/>
      <c r="D205" s="200"/>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row>
    <row r="206" spans="1:26" x14ac:dyDescent="0.35">
      <c r="A206" s="200"/>
      <c r="B206" s="200"/>
      <c r="C206" s="200"/>
      <c r="D206" s="200"/>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row>
    <row r="207" spans="1:26" x14ac:dyDescent="0.35">
      <c r="A207" s="200"/>
      <c r="B207" s="200"/>
      <c r="C207" s="200"/>
      <c r="D207" s="200"/>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row>
    <row r="208" spans="1:26" x14ac:dyDescent="0.35">
      <c r="A208" s="200"/>
      <c r="B208" s="200"/>
      <c r="C208" s="200"/>
      <c r="D208" s="200"/>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row>
    <row r="209" spans="1:26" x14ac:dyDescent="0.35">
      <c r="A209" s="200"/>
      <c r="B209" s="200"/>
      <c r="C209" s="200"/>
      <c r="D209" s="200"/>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row>
    <row r="210" spans="1:26" x14ac:dyDescent="0.35">
      <c r="A210" s="200"/>
      <c r="B210" s="200"/>
      <c r="C210" s="200"/>
      <c r="D210" s="200"/>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row>
    <row r="211" spans="1:26" x14ac:dyDescent="0.35">
      <c r="A211" s="200"/>
      <c r="B211" s="200"/>
      <c r="C211" s="200"/>
      <c r="D211" s="200"/>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row>
    <row r="212" spans="1:26" x14ac:dyDescent="0.35">
      <c r="A212" s="200"/>
      <c r="B212" s="200"/>
      <c r="C212" s="200"/>
      <c r="D212" s="200"/>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row>
    <row r="213" spans="1:26" x14ac:dyDescent="0.35">
      <c r="A213" s="200"/>
      <c r="B213" s="200"/>
      <c r="C213" s="200"/>
      <c r="D213" s="200"/>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row>
    <row r="214" spans="1:26" x14ac:dyDescent="0.35">
      <c r="A214" s="200"/>
      <c r="B214" s="200"/>
      <c r="C214" s="200"/>
      <c r="D214" s="200"/>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row>
    <row r="215" spans="1:26" x14ac:dyDescent="0.35">
      <c r="A215" s="200"/>
      <c r="B215" s="200"/>
      <c r="C215" s="200"/>
      <c r="D215" s="200"/>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row>
    <row r="216" spans="1:26" x14ac:dyDescent="0.35">
      <c r="A216" s="200"/>
      <c r="B216" s="200"/>
      <c r="C216" s="200"/>
      <c r="D216" s="200"/>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row>
    <row r="217" spans="1:26" x14ac:dyDescent="0.35">
      <c r="A217" s="200"/>
      <c r="B217" s="200"/>
      <c r="C217" s="200"/>
      <c r="D217" s="20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row>
    <row r="218" spans="1:26" x14ac:dyDescent="0.35">
      <c r="A218" s="200"/>
      <c r="B218" s="200"/>
      <c r="C218" s="200"/>
      <c r="D218" s="200"/>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row>
    <row r="219" spans="1:26" x14ac:dyDescent="0.35">
      <c r="A219" s="200"/>
      <c r="B219" s="200"/>
      <c r="C219" s="200"/>
      <c r="D219" s="200"/>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row>
    <row r="220" spans="1:26" x14ac:dyDescent="0.35">
      <c r="A220" s="200"/>
      <c r="B220" s="200"/>
      <c r="C220" s="200"/>
      <c r="D220" s="200"/>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row>
    <row r="221" spans="1:26" x14ac:dyDescent="0.35">
      <c r="A221" s="200"/>
      <c r="B221" s="200"/>
      <c r="C221" s="200"/>
      <c r="D221" s="200"/>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row>
    <row r="222" spans="1:26" x14ac:dyDescent="0.35">
      <c r="A222" s="200"/>
      <c r="B222" s="200"/>
      <c r="C222" s="200"/>
      <c r="D222" s="20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row>
    <row r="223" spans="1:26" x14ac:dyDescent="0.35">
      <c r="A223" s="200"/>
      <c r="B223" s="200"/>
      <c r="C223" s="200"/>
      <c r="D223" s="200"/>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row>
    <row r="224" spans="1:26" x14ac:dyDescent="0.35">
      <c r="A224" s="200"/>
      <c r="B224" s="200"/>
      <c r="C224" s="200"/>
      <c r="D224" s="200"/>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row>
    <row r="225" spans="1:26" x14ac:dyDescent="0.35">
      <c r="A225" s="200"/>
      <c r="B225" s="200"/>
      <c r="C225" s="200"/>
      <c r="D225" s="200"/>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row>
    <row r="226" spans="1:26" x14ac:dyDescent="0.35">
      <c r="A226" s="200"/>
      <c r="B226" s="200"/>
      <c r="C226" s="200"/>
      <c r="D226" s="200"/>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row>
    <row r="227" spans="1:26" x14ac:dyDescent="0.35">
      <c r="A227" s="200"/>
      <c r="B227" s="200"/>
      <c r="C227" s="200"/>
      <c r="D227" s="200"/>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row>
    <row r="228" spans="1:26" x14ac:dyDescent="0.35">
      <c r="A228" s="200"/>
      <c r="B228" s="200"/>
      <c r="C228" s="200"/>
      <c r="D228" s="200"/>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row>
    <row r="229" spans="1:26" x14ac:dyDescent="0.35">
      <c r="A229" s="200"/>
      <c r="B229" s="200"/>
      <c r="C229" s="200"/>
      <c r="D229" s="20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row>
    <row r="230" spans="1:26" x14ac:dyDescent="0.35">
      <c r="A230" s="200"/>
      <c r="B230" s="200"/>
      <c r="C230" s="200"/>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row>
    <row r="231" spans="1:26" x14ac:dyDescent="0.35">
      <c r="A231" s="200"/>
      <c r="B231" s="200"/>
      <c r="C231" s="200"/>
      <c r="D231" s="20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row>
    <row r="232" spans="1:26" x14ac:dyDescent="0.35">
      <c r="A232" s="200"/>
      <c r="B232" s="200"/>
      <c r="C232" s="200"/>
      <c r="D232" s="20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row>
    <row r="233" spans="1:26" x14ac:dyDescent="0.35">
      <c r="A233" s="200"/>
      <c r="B233" s="200"/>
      <c r="C233" s="200"/>
      <c r="D233" s="200"/>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row>
    <row r="234" spans="1:26" x14ac:dyDescent="0.35">
      <c r="A234" s="200"/>
      <c r="B234" s="200"/>
      <c r="C234" s="200"/>
      <c r="D234" s="200"/>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row>
    <row r="235" spans="1:26" x14ac:dyDescent="0.35">
      <c r="A235" s="200"/>
      <c r="B235" s="200"/>
      <c r="C235" s="200"/>
      <c r="D235" s="20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row>
    <row r="236" spans="1:26" x14ac:dyDescent="0.35">
      <c r="A236" s="200"/>
      <c r="B236" s="200"/>
      <c r="C236" s="200"/>
      <c r="D236" s="200"/>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row>
    <row r="237" spans="1:26" x14ac:dyDescent="0.35">
      <c r="A237" s="200"/>
      <c r="B237" s="200"/>
      <c r="C237" s="200"/>
      <c r="D237" s="200"/>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row>
    <row r="238" spans="1:26" x14ac:dyDescent="0.35">
      <c r="A238" s="200"/>
      <c r="B238" s="200"/>
      <c r="C238" s="200"/>
      <c r="D238" s="200"/>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row>
    <row r="239" spans="1:26" x14ac:dyDescent="0.35">
      <c r="A239" s="200"/>
      <c r="B239" s="200"/>
      <c r="C239" s="200"/>
      <c r="D239" s="200"/>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row>
    <row r="240" spans="1:26" x14ac:dyDescent="0.35">
      <c r="A240" s="200"/>
      <c r="B240" s="200"/>
      <c r="C240" s="200"/>
      <c r="D240" s="200"/>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row>
    <row r="241" spans="1:26" x14ac:dyDescent="0.35">
      <c r="A241" s="200"/>
      <c r="B241" s="200"/>
      <c r="C241" s="200"/>
      <c r="D241" s="200"/>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row>
    <row r="242" spans="1:26" x14ac:dyDescent="0.35">
      <c r="A242" s="200"/>
      <c r="B242" s="200"/>
      <c r="C242" s="200"/>
      <c r="D242" s="200"/>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row>
    <row r="243" spans="1:26" x14ac:dyDescent="0.35">
      <c r="A243" s="200"/>
      <c r="B243" s="200"/>
      <c r="C243" s="200"/>
      <c r="D243" s="200"/>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row>
    <row r="244" spans="1:26" x14ac:dyDescent="0.35">
      <c r="A244" s="200"/>
      <c r="B244" s="200"/>
      <c r="C244" s="200"/>
      <c r="D244" s="200"/>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row>
    <row r="245" spans="1:26" x14ac:dyDescent="0.35">
      <c r="A245" s="200"/>
      <c r="B245" s="200"/>
      <c r="C245" s="200"/>
      <c r="D245" s="200"/>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row>
    <row r="246" spans="1:26" x14ac:dyDescent="0.35">
      <c r="A246" s="200"/>
      <c r="B246" s="200"/>
      <c r="C246" s="200"/>
      <c r="D246" s="200"/>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row>
    <row r="247" spans="1:26" x14ac:dyDescent="0.35">
      <c r="A247" s="200"/>
      <c r="B247" s="200"/>
      <c r="C247" s="200"/>
      <c r="D247" s="200"/>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row>
    <row r="248" spans="1:26" x14ac:dyDescent="0.35">
      <c r="A248" s="200"/>
      <c r="B248" s="200"/>
      <c r="C248" s="200"/>
      <c r="D248" s="20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row>
    <row r="249" spans="1:26" x14ac:dyDescent="0.35">
      <c r="A249" s="200"/>
      <c r="B249" s="200"/>
      <c r="C249" s="200"/>
      <c r="D249" s="20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row>
    <row r="250" spans="1:26" x14ac:dyDescent="0.35">
      <c r="A250" s="200"/>
      <c r="B250" s="200"/>
      <c r="C250" s="200"/>
      <c r="D250" s="20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row>
    <row r="251" spans="1:26" x14ac:dyDescent="0.35">
      <c r="A251" s="200"/>
      <c r="B251" s="200"/>
      <c r="C251" s="200"/>
      <c r="D251" s="20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row>
    <row r="252" spans="1:26" x14ac:dyDescent="0.35">
      <c r="A252" s="200"/>
      <c r="B252" s="200"/>
      <c r="C252" s="200"/>
      <c r="D252" s="200"/>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row>
    <row r="253" spans="1:26" x14ac:dyDescent="0.35">
      <c r="A253" s="200"/>
      <c r="B253" s="200"/>
      <c r="C253" s="200"/>
      <c r="D253" s="200"/>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row>
    <row r="254" spans="1:26" x14ac:dyDescent="0.35">
      <c r="A254" s="200"/>
      <c r="B254" s="200"/>
      <c r="C254" s="200"/>
      <c r="D254" s="200"/>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row>
    <row r="255" spans="1:26" x14ac:dyDescent="0.35">
      <c r="A255" s="200"/>
      <c r="B255" s="200"/>
      <c r="C255" s="200"/>
      <c r="D255" s="200"/>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row>
    <row r="256" spans="1:26" x14ac:dyDescent="0.35">
      <c r="A256" s="200"/>
      <c r="B256" s="200"/>
      <c r="C256" s="200"/>
      <c r="D256" s="200"/>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row>
    <row r="257" spans="1:26" x14ac:dyDescent="0.35">
      <c r="A257" s="200"/>
      <c r="B257" s="200"/>
      <c r="C257" s="200"/>
      <c r="D257" s="20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row>
    <row r="258" spans="1:26" x14ac:dyDescent="0.35">
      <c r="A258" s="200"/>
      <c r="B258" s="200"/>
      <c r="C258" s="200"/>
      <c r="D258" s="20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row>
    <row r="259" spans="1:26" x14ac:dyDescent="0.35">
      <c r="A259" s="200"/>
      <c r="B259" s="200"/>
      <c r="C259" s="200"/>
      <c r="D259" s="20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row>
    <row r="260" spans="1:26" x14ac:dyDescent="0.35">
      <c r="A260" s="200"/>
      <c r="B260" s="200"/>
      <c r="C260" s="200"/>
      <c r="D260" s="20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row>
    <row r="261" spans="1:26" x14ac:dyDescent="0.35">
      <c r="A261" s="200"/>
      <c r="B261" s="200"/>
      <c r="C261" s="200"/>
      <c r="D261" s="20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row>
    <row r="262" spans="1:26" x14ac:dyDescent="0.35">
      <c r="A262" s="200"/>
      <c r="B262" s="200"/>
      <c r="C262" s="200"/>
      <c r="D262" s="20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row>
    <row r="263" spans="1:26" x14ac:dyDescent="0.35">
      <c r="A263" s="200"/>
      <c r="B263" s="200"/>
      <c r="C263" s="200"/>
      <c r="D263" s="20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row>
    <row r="264" spans="1:26" x14ac:dyDescent="0.35">
      <c r="A264" s="200"/>
      <c r="B264" s="200"/>
      <c r="C264" s="200"/>
      <c r="D264" s="20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row>
    <row r="265" spans="1:26" x14ac:dyDescent="0.35">
      <c r="A265" s="200"/>
      <c r="B265" s="200"/>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row>
    <row r="266" spans="1:26" x14ac:dyDescent="0.35">
      <c r="A266" s="200"/>
      <c r="B266" s="200"/>
      <c r="C266" s="200"/>
      <c r="D266" s="20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row>
    <row r="267" spans="1:26" x14ac:dyDescent="0.35">
      <c r="A267" s="200"/>
      <c r="B267" s="200"/>
      <c r="C267" s="200"/>
      <c r="D267" s="20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row>
    <row r="268" spans="1:26" x14ac:dyDescent="0.35">
      <c r="A268" s="200"/>
      <c r="B268" s="200"/>
      <c r="C268" s="200"/>
      <c r="D268" s="20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row>
    <row r="269" spans="1:26" x14ac:dyDescent="0.35">
      <c r="A269" s="200"/>
      <c r="B269" s="200"/>
      <c r="C269" s="200"/>
      <c r="D269" s="20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row>
    <row r="270" spans="1:26" x14ac:dyDescent="0.35">
      <c r="A270" s="200"/>
      <c r="B270" s="200"/>
      <c r="C270" s="200"/>
      <c r="D270" s="20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row>
    <row r="271" spans="1:26" x14ac:dyDescent="0.35">
      <c r="A271" s="200"/>
      <c r="B271" s="200"/>
      <c r="C271" s="200"/>
      <c r="D271" s="20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row>
    <row r="272" spans="1:26" x14ac:dyDescent="0.35">
      <c r="A272" s="200"/>
      <c r="B272" s="200"/>
      <c r="C272" s="200"/>
      <c r="D272" s="20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row>
    <row r="273" spans="1:26" x14ac:dyDescent="0.35">
      <c r="A273" s="200"/>
      <c r="B273" s="200"/>
      <c r="C273" s="200"/>
      <c r="D273" s="20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row>
    <row r="274" spans="1:26" x14ac:dyDescent="0.35">
      <c r="A274" s="200"/>
      <c r="B274" s="200"/>
      <c r="C274" s="200"/>
      <c r="D274" s="20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row>
    <row r="275" spans="1:26" x14ac:dyDescent="0.35">
      <c r="A275" s="200"/>
      <c r="B275" s="200"/>
      <c r="C275" s="200"/>
      <c r="D275" s="20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row>
    <row r="276" spans="1:26" x14ac:dyDescent="0.35">
      <c r="A276" s="200"/>
      <c r="B276" s="200"/>
      <c r="C276" s="200"/>
      <c r="D276" s="20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row>
    <row r="277" spans="1:26" x14ac:dyDescent="0.35">
      <c r="A277" s="200"/>
      <c r="B277" s="200"/>
      <c r="C277" s="200"/>
      <c r="D277" s="20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row>
    <row r="278" spans="1:26" x14ac:dyDescent="0.35">
      <c r="A278" s="200"/>
      <c r="B278" s="200"/>
      <c r="C278" s="200"/>
      <c r="D278" s="20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row>
    <row r="279" spans="1:26" x14ac:dyDescent="0.35">
      <c r="A279" s="200"/>
      <c r="B279" s="200"/>
      <c r="C279" s="200"/>
      <c r="D279" s="20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row>
    <row r="280" spans="1:26" x14ac:dyDescent="0.35">
      <c r="A280" s="200"/>
      <c r="B280" s="200"/>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row>
    <row r="281" spans="1:26" x14ac:dyDescent="0.35">
      <c r="A281" s="200"/>
      <c r="B281" s="200"/>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row>
    <row r="282" spans="1:26" x14ac:dyDescent="0.35">
      <c r="A282" s="200"/>
      <c r="B282" s="200"/>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row>
    <row r="283" spans="1:26" x14ac:dyDescent="0.35">
      <c r="A283" s="200"/>
      <c r="B283" s="200"/>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row>
    <row r="284" spans="1:26" x14ac:dyDescent="0.35">
      <c r="A284" s="200"/>
      <c r="B284" s="200"/>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row>
    <row r="285" spans="1:26" x14ac:dyDescent="0.35">
      <c r="A285" s="200"/>
      <c r="B285" s="200"/>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row>
    <row r="286" spans="1:26" x14ac:dyDescent="0.35">
      <c r="A286" s="200"/>
      <c r="B286" s="200"/>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row>
    <row r="287" spans="1:26" x14ac:dyDescent="0.35">
      <c r="A287" s="200"/>
      <c r="B287" s="200"/>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row>
    <row r="288" spans="1:26" x14ac:dyDescent="0.35">
      <c r="A288" s="200"/>
      <c r="B288" s="200"/>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row>
    <row r="289" spans="1:26" x14ac:dyDescent="0.35">
      <c r="A289" s="200"/>
      <c r="B289" s="200"/>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row>
    <row r="290" spans="1:26" x14ac:dyDescent="0.35">
      <c r="A290" s="200"/>
      <c r="B290" s="200"/>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row>
    <row r="291" spans="1:26" x14ac:dyDescent="0.35">
      <c r="A291" s="200"/>
      <c r="B291" s="200"/>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row>
    <row r="292" spans="1:26" x14ac:dyDescent="0.35">
      <c r="A292" s="200"/>
      <c r="B292" s="200"/>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row>
    <row r="293" spans="1:26" x14ac:dyDescent="0.35">
      <c r="A293" s="200"/>
      <c r="B293" s="200"/>
      <c r="C293" s="200"/>
      <c r="D293" s="20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row>
    <row r="294" spans="1:26" x14ac:dyDescent="0.35">
      <c r="A294" s="200"/>
      <c r="B294" s="200"/>
      <c r="C294" s="200"/>
      <c r="D294" s="20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row>
    <row r="295" spans="1:26" x14ac:dyDescent="0.35">
      <c r="A295" s="200"/>
      <c r="B295" s="200"/>
      <c r="C295" s="200"/>
      <c r="D295" s="20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row>
    <row r="296" spans="1:26" x14ac:dyDescent="0.35">
      <c r="A296" s="200"/>
      <c r="B296" s="200"/>
      <c r="C296" s="200"/>
      <c r="D296" s="20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row>
    <row r="297" spans="1:26" x14ac:dyDescent="0.35">
      <c r="A297" s="200"/>
      <c r="B297" s="200"/>
      <c r="C297" s="200"/>
      <c r="D297" s="20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row>
    <row r="298" spans="1:26" x14ac:dyDescent="0.35">
      <c r="A298" s="200"/>
      <c r="B298" s="200"/>
      <c r="C298" s="200"/>
      <c r="D298" s="20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row>
    <row r="299" spans="1:26" x14ac:dyDescent="0.35">
      <c r="A299" s="200"/>
      <c r="B299" s="200"/>
      <c r="C299" s="200"/>
      <c r="D299" s="20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row>
    <row r="300" spans="1:26" x14ac:dyDescent="0.35">
      <c r="A300" s="200"/>
      <c r="B300" s="200"/>
      <c r="C300" s="200"/>
      <c r="D300" s="20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row>
    <row r="301" spans="1:26" x14ac:dyDescent="0.35">
      <c r="A301" s="200"/>
      <c r="B301" s="200"/>
      <c r="C301" s="200"/>
      <c r="D301" s="20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row>
    <row r="302" spans="1:26" x14ac:dyDescent="0.35">
      <c r="A302" s="200"/>
      <c r="B302" s="200"/>
      <c r="C302" s="200"/>
      <c r="D302" s="20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row>
    <row r="303" spans="1:26" x14ac:dyDescent="0.35">
      <c r="A303" s="200"/>
      <c r="B303" s="200"/>
      <c r="C303" s="200"/>
      <c r="D303" s="20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row>
    <row r="304" spans="1:26" x14ac:dyDescent="0.35">
      <c r="A304" s="200"/>
      <c r="B304" s="200"/>
      <c r="C304" s="200"/>
      <c r="D304" s="20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row>
    <row r="305" spans="1:26" x14ac:dyDescent="0.35">
      <c r="A305" s="200"/>
      <c r="B305" s="200"/>
      <c r="C305" s="200"/>
      <c r="D305" s="20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row>
    <row r="306" spans="1:26" x14ac:dyDescent="0.35">
      <c r="A306" s="200"/>
      <c r="B306" s="200"/>
      <c r="C306" s="200"/>
      <c r="D306" s="20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row>
    <row r="307" spans="1:26" x14ac:dyDescent="0.35">
      <c r="A307" s="200"/>
      <c r="B307" s="200"/>
      <c r="C307" s="200"/>
      <c r="D307" s="20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row>
    <row r="308" spans="1:26" x14ac:dyDescent="0.35">
      <c r="A308" s="200"/>
      <c r="B308" s="200"/>
      <c r="C308" s="200"/>
      <c r="D308" s="20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row>
    <row r="309" spans="1:26" x14ac:dyDescent="0.35">
      <c r="A309" s="200"/>
      <c r="B309" s="200"/>
      <c r="C309" s="200"/>
      <c r="D309" s="20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row>
    <row r="310" spans="1:26" x14ac:dyDescent="0.35">
      <c r="A310" s="200"/>
      <c r="B310" s="200"/>
      <c r="C310" s="200"/>
      <c r="D310" s="20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row>
    <row r="311" spans="1:26" x14ac:dyDescent="0.35">
      <c r="A311" s="200"/>
      <c r="B311" s="200"/>
      <c r="C311" s="200"/>
      <c r="D311" s="20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row>
    <row r="312" spans="1:26" x14ac:dyDescent="0.35">
      <c r="A312" s="200"/>
      <c r="B312" s="200"/>
      <c r="C312" s="200"/>
      <c r="D312" s="20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row>
    <row r="313" spans="1:26" x14ac:dyDescent="0.35">
      <c r="A313" s="200"/>
      <c r="B313" s="200"/>
      <c r="C313" s="200"/>
      <c r="D313" s="20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row>
    <row r="314" spans="1:26" x14ac:dyDescent="0.35">
      <c r="A314" s="200"/>
      <c r="B314" s="200"/>
      <c r="C314" s="200"/>
      <c r="D314" s="20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row>
    <row r="315" spans="1:26" x14ac:dyDescent="0.35">
      <c r="A315" s="200"/>
      <c r="B315" s="200"/>
      <c r="C315" s="200"/>
      <c r="D315" s="20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row>
    <row r="316" spans="1:26" x14ac:dyDescent="0.35">
      <c r="A316" s="200"/>
      <c r="B316" s="200"/>
      <c r="C316" s="200"/>
      <c r="D316" s="20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row>
    <row r="317" spans="1:26" x14ac:dyDescent="0.35">
      <c r="A317" s="200"/>
      <c r="B317" s="200"/>
      <c r="C317" s="200"/>
      <c r="D317" s="20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row>
    <row r="318" spans="1:26" x14ac:dyDescent="0.35">
      <c r="A318" s="200"/>
      <c r="B318" s="200"/>
      <c r="C318" s="200"/>
      <c r="D318" s="20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row>
    <row r="319" spans="1:26" x14ac:dyDescent="0.35">
      <c r="A319" s="200"/>
      <c r="B319" s="200"/>
      <c r="C319" s="200"/>
      <c r="D319" s="20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row>
    <row r="320" spans="1:26" x14ac:dyDescent="0.35">
      <c r="A320" s="200"/>
      <c r="B320" s="200"/>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row>
    <row r="321" spans="1:26" x14ac:dyDescent="0.35">
      <c r="A321" s="200"/>
      <c r="B321" s="200"/>
      <c r="C321" s="200"/>
      <c r="D321" s="20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row>
    <row r="322" spans="1:26" x14ac:dyDescent="0.35">
      <c r="A322" s="200"/>
      <c r="B322" s="200"/>
      <c r="C322" s="200"/>
      <c r="D322" s="20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row>
    <row r="323" spans="1:26" x14ac:dyDescent="0.35">
      <c r="A323" s="200"/>
      <c r="B323" s="200"/>
      <c r="C323" s="200"/>
      <c r="D323" s="20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row>
    <row r="324" spans="1:26" x14ac:dyDescent="0.35">
      <c r="A324" s="200"/>
      <c r="B324" s="200"/>
      <c r="C324" s="200"/>
      <c r="D324" s="20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row>
    <row r="325" spans="1:26" x14ac:dyDescent="0.35">
      <c r="A325" s="200"/>
      <c r="B325" s="200"/>
      <c r="C325" s="200"/>
      <c r="D325" s="20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row>
    <row r="326" spans="1:26" x14ac:dyDescent="0.35">
      <c r="A326" s="200"/>
      <c r="B326" s="200"/>
      <c r="C326" s="200"/>
      <c r="D326" s="20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row>
    <row r="327" spans="1:26" x14ac:dyDescent="0.35">
      <c r="A327" s="200"/>
      <c r="B327" s="200"/>
      <c r="C327" s="200"/>
      <c r="D327" s="20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row>
    <row r="328" spans="1:26" x14ac:dyDescent="0.35">
      <c r="A328" s="200"/>
      <c r="B328" s="200"/>
      <c r="C328" s="200"/>
      <c r="D328" s="20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row>
    <row r="329" spans="1:26" x14ac:dyDescent="0.35">
      <c r="A329" s="200"/>
      <c r="B329" s="200"/>
      <c r="C329" s="200"/>
      <c r="D329" s="20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row>
    <row r="330" spans="1:26" x14ac:dyDescent="0.35">
      <c r="A330" s="200"/>
      <c r="B330" s="200"/>
      <c r="C330" s="200"/>
      <c r="D330" s="20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row>
    <row r="331" spans="1:26" x14ac:dyDescent="0.35">
      <c r="A331" s="200"/>
      <c r="B331" s="200"/>
      <c r="C331" s="200"/>
      <c r="D331" s="20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row>
    <row r="332" spans="1:26" x14ac:dyDescent="0.35">
      <c r="A332" s="200"/>
      <c r="B332" s="200"/>
      <c r="C332" s="200"/>
      <c r="D332" s="20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row>
    <row r="333" spans="1:26" x14ac:dyDescent="0.35">
      <c r="A333" s="200"/>
      <c r="B333" s="200"/>
      <c r="C333" s="200"/>
      <c r="D333" s="20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row>
    <row r="334" spans="1:26" x14ac:dyDescent="0.35">
      <c r="A334" s="200"/>
      <c r="B334" s="200"/>
      <c r="C334" s="200"/>
      <c r="D334" s="20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row>
    <row r="335" spans="1:26" x14ac:dyDescent="0.35">
      <c r="A335" s="200"/>
      <c r="B335" s="200"/>
      <c r="C335" s="200"/>
      <c r="D335" s="20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row>
    <row r="336" spans="1:26" x14ac:dyDescent="0.35">
      <c r="A336" s="200"/>
      <c r="B336" s="200"/>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row>
    <row r="337" spans="1:26" x14ac:dyDescent="0.35">
      <c r="A337" s="200"/>
      <c r="B337" s="200"/>
      <c r="C337" s="200"/>
      <c r="D337" s="20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row>
    <row r="338" spans="1:26" x14ac:dyDescent="0.35">
      <c r="A338" s="200"/>
      <c r="B338" s="200"/>
      <c r="C338" s="200"/>
      <c r="D338" s="20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row>
    <row r="339" spans="1:26" x14ac:dyDescent="0.35">
      <c r="A339" s="200"/>
      <c r="B339" s="200"/>
      <c r="C339" s="200"/>
      <c r="D339" s="20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row>
    <row r="340" spans="1:26" x14ac:dyDescent="0.35">
      <c r="A340" s="200"/>
      <c r="B340" s="200"/>
      <c r="C340" s="200"/>
      <c r="D340" s="20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row>
    <row r="341" spans="1:26" x14ac:dyDescent="0.35">
      <c r="A341" s="200"/>
      <c r="B341" s="200"/>
      <c r="C341" s="200"/>
      <c r="D341" s="20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row>
    <row r="342" spans="1:26" x14ac:dyDescent="0.35">
      <c r="A342" s="200"/>
      <c r="B342" s="200"/>
      <c r="C342" s="200"/>
      <c r="D342" s="20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row>
    <row r="343" spans="1:26" x14ac:dyDescent="0.35">
      <c r="A343" s="200"/>
      <c r="B343" s="200"/>
      <c r="C343" s="200"/>
      <c r="D343" s="20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row>
    <row r="344" spans="1:26" x14ac:dyDescent="0.35">
      <c r="A344" s="200"/>
      <c r="B344" s="200"/>
      <c r="C344" s="200"/>
      <c r="D344" s="20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row>
    <row r="345" spans="1:26" x14ac:dyDescent="0.35">
      <c r="A345" s="200"/>
      <c r="B345" s="200"/>
      <c r="C345" s="200"/>
      <c r="D345" s="20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row>
    <row r="346" spans="1:26" x14ac:dyDescent="0.35">
      <c r="A346" s="200"/>
      <c r="B346" s="200"/>
      <c r="C346" s="200"/>
      <c r="D346" s="20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row>
    <row r="347" spans="1:26" x14ac:dyDescent="0.35">
      <c r="A347" s="200"/>
      <c r="B347" s="200"/>
      <c r="C347" s="200"/>
      <c r="D347" s="20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row>
    <row r="348" spans="1:26" x14ac:dyDescent="0.35">
      <c r="A348" s="200"/>
      <c r="B348" s="200"/>
      <c r="C348" s="200"/>
      <c r="D348" s="20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row>
    <row r="349" spans="1:26" x14ac:dyDescent="0.35">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row>
    <row r="350" spans="1:26" x14ac:dyDescent="0.35">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row>
    <row r="351" spans="1:26" x14ac:dyDescent="0.35">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row>
    <row r="352" spans="1:26" x14ac:dyDescent="0.35">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row>
    <row r="353" spans="1:26" x14ac:dyDescent="0.35">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row>
    <row r="354" spans="1:26" x14ac:dyDescent="0.35">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row>
    <row r="355" spans="1:26" x14ac:dyDescent="0.35">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row>
    <row r="356" spans="1:26" x14ac:dyDescent="0.35">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row>
    <row r="357" spans="1:26" x14ac:dyDescent="0.35">
      <c r="A357" s="200"/>
      <c r="B357" s="200"/>
      <c r="C357" s="200"/>
      <c r="D357" s="20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row>
    <row r="358" spans="1:26" x14ac:dyDescent="0.35">
      <c r="A358" s="200"/>
      <c r="B358" s="200"/>
      <c r="C358" s="200"/>
      <c r="D358" s="20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row>
    <row r="359" spans="1:26" x14ac:dyDescent="0.35">
      <c r="A359" s="200"/>
      <c r="B359" s="200"/>
      <c r="C359" s="200"/>
      <c r="D359" s="20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row>
    <row r="360" spans="1:26" x14ac:dyDescent="0.35">
      <c r="A360" s="200"/>
      <c r="B360" s="200"/>
      <c r="C360" s="200"/>
      <c r="D360" s="20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row>
    <row r="361" spans="1:26" x14ac:dyDescent="0.35">
      <c r="A361" s="200"/>
      <c r="B361" s="200"/>
      <c r="C361" s="200"/>
      <c r="D361" s="20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row>
    <row r="362" spans="1:26" x14ac:dyDescent="0.35">
      <c r="A362" s="200"/>
      <c r="B362" s="200"/>
      <c r="C362" s="200"/>
      <c r="D362" s="20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row>
    <row r="363" spans="1:26" x14ac:dyDescent="0.35">
      <c r="A363" s="200"/>
      <c r="B363" s="200"/>
      <c r="C363" s="200"/>
      <c r="D363" s="20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row>
    <row r="364" spans="1:26" x14ac:dyDescent="0.35">
      <c r="A364" s="200"/>
      <c r="B364" s="200"/>
      <c r="C364" s="200"/>
      <c r="D364" s="20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row>
    <row r="365" spans="1:26" x14ac:dyDescent="0.35">
      <c r="A365" s="200"/>
      <c r="B365" s="200"/>
      <c r="C365" s="200"/>
      <c r="D365" s="20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row>
    <row r="366" spans="1:26" x14ac:dyDescent="0.35">
      <c r="A366" s="200"/>
      <c r="B366" s="200"/>
      <c r="C366" s="200"/>
      <c r="D366" s="20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row>
    <row r="367" spans="1:26" x14ac:dyDescent="0.35">
      <c r="A367" s="200"/>
      <c r="B367" s="200"/>
      <c r="C367" s="200"/>
      <c r="D367" s="20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row>
    <row r="368" spans="1:26" x14ac:dyDescent="0.35">
      <c r="A368" s="200"/>
      <c r="B368" s="200"/>
      <c r="C368" s="200"/>
      <c r="D368" s="20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row>
    <row r="369" spans="1:26" x14ac:dyDescent="0.35">
      <c r="A369" s="200"/>
      <c r="B369" s="200"/>
      <c r="C369" s="200"/>
      <c r="D369" s="20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row>
    <row r="370" spans="1:26" x14ac:dyDescent="0.35">
      <c r="A370" s="200"/>
      <c r="B370" s="200"/>
      <c r="C370" s="200"/>
      <c r="D370" s="20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row>
    <row r="371" spans="1:26" x14ac:dyDescent="0.35">
      <c r="A371" s="200"/>
      <c r="B371" s="200"/>
      <c r="C371" s="200"/>
      <c r="D371" s="20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row>
    <row r="372" spans="1:26" x14ac:dyDescent="0.35">
      <c r="A372" s="200"/>
      <c r="B372" s="200"/>
      <c r="C372" s="200"/>
      <c r="D372" s="20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row>
    <row r="373" spans="1:26" x14ac:dyDescent="0.35">
      <c r="A373" s="200"/>
      <c r="B373" s="200"/>
      <c r="C373" s="200"/>
      <c r="D373" s="20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row>
    <row r="374" spans="1:26" x14ac:dyDescent="0.35">
      <c r="A374" s="200"/>
      <c r="B374" s="200"/>
      <c r="C374" s="200"/>
      <c r="D374" s="20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row>
    <row r="375" spans="1:26" x14ac:dyDescent="0.35">
      <c r="A375" s="200"/>
      <c r="B375" s="200"/>
      <c r="C375" s="200"/>
      <c r="D375" s="20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row>
    <row r="376" spans="1:26" x14ac:dyDescent="0.35">
      <c r="A376" s="200"/>
      <c r="B376" s="200"/>
      <c r="C376" s="200"/>
      <c r="D376" s="20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row>
    <row r="377" spans="1:26" x14ac:dyDescent="0.35">
      <c r="A377" s="200"/>
      <c r="B377" s="200"/>
      <c r="C377" s="200"/>
      <c r="D377" s="20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row>
    <row r="378" spans="1:26" x14ac:dyDescent="0.35">
      <c r="A378" s="200"/>
      <c r="B378" s="200"/>
      <c r="C378" s="200"/>
      <c r="D378" s="20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row>
    <row r="379" spans="1:26" x14ac:dyDescent="0.35">
      <c r="A379" s="200"/>
      <c r="B379" s="200"/>
      <c r="C379" s="200"/>
      <c r="D379" s="20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row>
    <row r="380" spans="1:26" x14ac:dyDescent="0.35">
      <c r="A380" s="200"/>
      <c r="B380" s="200"/>
      <c r="C380" s="200"/>
      <c r="D380" s="20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row>
    <row r="381" spans="1:26" x14ac:dyDescent="0.35">
      <c r="A381" s="200"/>
      <c r="B381" s="200"/>
      <c r="C381" s="200"/>
      <c r="D381" s="20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row>
    <row r="382" spans="1:26" x14ac:dyDescent="0.35">
      <c r="A382" s="200"/>
      <c r="B382" s="200"/>
      <c r="C382" s="200"/>
      <c r="D382" s="20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row>
    <row r="383" spans="1:26" x14ac:dyDescent="0.35">
      <c r="A383" s="200"/>
      <c r="B383" s="200"/>
      <c r="C383" s="200"/>
      <c r="D383" s="20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row>
    <row r="384" spans="1:26" x14ac:dyDescent="0.35">
      <c r="A384" s="200"/>
      <c r="B384" s="200"/>
      <c r="C384" s="200"/>
      <c r="D384" s="20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row>
    <row r="385" spans="1:26" x14ac:dyDescent="0.35">
      <c r="A385" s="200"/>
      <c r="B385" s="200"/>
      <c r="C385" s="200"/>
      <c r="D385" s="20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row>
    <row r="386" spans="1:26" x14ac:dyDescent="0.35">
      <c r="A386" s="200"/>
      <c r="B386" s="200"/>
      <c r="C386" s="200"/>
      <c r="D386" s="20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row>
    <row r="387" spans="1:26" x14ac:dyDescent="0.35">
      <c r="A387" s="200"/>
      <c r="B387" s="200"/>
      <c r="C387" s="200"/>
      <c r="D387" s="20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row>
    <row r="388" spans="1:26" x14ac:dyDescent="0.35">
      <c r="A388" s="200"/>
      <c r="B388" s="200"/>
      <c r="C388" s="200"/>
      <c r="D388" s="20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row>
    <row r="389" spans="1:26" x14ac:dyDescent="0.35">
      <c r="A389" s="200"/>
      <c r="B389" s="200"/>
      <c r="C389" s="200"/>
      <c r="D389" s="20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row>
    <row r="390" spans="1:26" x14ac:dyDescent="0.35">
      <c r="A390" s="200"/>
      <c r="B390" s="200"/>
      <c r="C390" s="200"/>
      <c r="D390" s="20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row>
    <row r="391" spans="1:26" x14ac:dyDescent="0.35">
      <c r="A391" s="200"/>
      <c r="B391" s="200"/>
      <c r="C391" s="200"/>
      <c r="D391" s="20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row>
    <row r="392" spans="1:26" x14ac:dyDescent="0.35">
      <c r="A392" s="200"/>
      <c r="B392" s="200"/>
      <c r="C392" s="200"/>
      <c r="D392" s="20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row>
    <row r="393" spans="1:26" x14ac:dyDescent="0.35">
      <c r="A393" s="200"/>
      <c r="B393" s="200"/>
      <c r="C393" s="200"/>
      <c r="D393" s="20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row>
    <row r="394" spans="1:26" x14ac:dyDescent="0.35">
      <c r="A394" s="200"/>
      <c r="B394" s="200"/>
      <c r="C394" s="200"/>
      <c r="D394" s="20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row>
    <row r="395" spans="1:26" x14ac:dyDescent="0.35">
      <c r="A395" s="200"/>
      <c r="B395" s="200"/>
      <c r="C395" s="200"/>
      <c r="D395" s="20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row>
    <row r="396" spans="1:26" x14ac:dyDescent="0.35">
      <c r="A396" s="200"/>
      <c r="B396" s="200"/>
      <c r="C396" s="200"/>
      <c r="D396" s="20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row>
    <row r="397" spans="1:26" x14ac:dyDescent="0.35">
      <c r="A397" s="200"/>
      <c r="B397" s="200"/>
      <c r="C397" s="200"/>
      <c r="D397" s="20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row>
    <row r="398" spans="1:26" x14ac:dyDescent="0.35">
      <c r="A398" s="200"/>
      <c r="B398" s="200"/>
      <c r="C398" s="200"/>
      <c r="D398" s="20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row>
    <row r="399" spans="1:26" x14ac:dyDescent="0.35">
      <c r="A399" s="200"/>
      <c r="B399" s="200"/>
      <c r="C399" s="200"/>
      <c r="D399" s="20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row>
    <row r="400" spans="1:26" x14ac:dyDescent="0.35">
      <c r="A400" s="200"/>
      <c r="B400" s="200"/>
      <c r="C400" s="200"/>
      <c r="D400" s="20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row>
    <row r="401" spans="1:26" x14ac:dyDescent="0.35">
      <c r="A401" s="200"/>
      <c r="B401" s="200"/>
      <c r="C401" s="200"/>
      <c r="D401" s="20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row>
    <row r="402" spans="1:26" x14ac:dyDescent="0.35">
      <c r="A402" s="200"/>
      <c r="B402" s="200"/>
      <c r="C402" s="200"/>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row>
    <row r="403" spans="1:26" x14ac:dyDescent="0.35">
      <c r="A403" s="200"/>
      <c r="B403" s="200"/>
      <c r="C403" s="200"/>
      <c r="D403" s="20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row>
    <row r="404" spans="1:26" x14ac:dyDescent="0.35">
      <c r="A404" s="200"/>
      <c r="B404" s="200"/>
      <c r="C404" s="200"/>
      <c r="D404" s="20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row>
    <row r="405" spans="1:26" x14ac:dyDescent="0.35">
      <c r="A405" s="200"/>
      <c r="B405" s="200"/>
      <c r="C405" s="200"/>
      <c r="D405" s="20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row>
    <row r="406" spans="1:26" x14ac:dyDescent="0.35">
      <c r="A406" s="200"/>
      <c r="B406" s="200"/>
      <c r="C406" s="200"/>
      <c r="D406" s="20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row>
    <row r="407" spans="1:26" x14ac:dyDescent="0.35">
      <c r="A407" s="200"/>
      <c r="B407" s="200"/>
      <c r="C407" s="200"/>
      <c r="D407" s="20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row>
    <row r="408" spans="1:26" x14ac:dyDescent="0.35">
      <c r="A408" s="200"/>
      <c r="B408" s="200"/>
      <c r="C408" s="200"/>
      <c r="D408" s="20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row>
    <row r="409" spans="1:26" x14ac:dyDescent="0.35">
      <c r="A409" s="200"/>
      <c r="B409" s="200"/>
      <c r="C409" s="200"/>
      <c r="D409" s="20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row>
    <row r="410" spans="1:26" x14ac:dyDescent="0.35">
      <c r="A410" s="200"/>
      <c r="B410" s="200"/>
      <c r="C410" s="200"/>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row>
    <row r="411" spans="1:26" x14ac:dyDescent="0.35">
      <c r="A411" s="200"/>
      <c r="B411" s="200"/>
      <c r="C411" s="200"/>
      <c r="D411" s="20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row>
    <row r="412" spans="1:26" x14ac:dyDescent="0.35">
      <c r="A412" s="200"/>
      <c r="B412" s="200"/>
      <c r="C412" s="200"/>
      <c r="D412" s="20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row>
    <row r="413" spans="1:26" x14ac:dyDescent="0.35">
      <c r="A413" s="200"/>
      <c r="B413" s="200"/>
      <c r="C413" s="200"/>
      <c r="D413" s="20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row>
    <row r="414" spans="1:26" x14ac:dyDescent="0.35">
      <c r="A414" s="200"/>
      <c r="B414" s="200"/>
      <c r="C414" s="200"/>
      <c r="D414" s="20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row>
    <row r="415" spans="1:26" x14ac:dyDescent="0.35">
      <c r="A415" s="200"/>
      <c r="B415" s="200"/>
      <c r="C415" s="200"/>
      <c r="D415" s="20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row>
    <row r="416" spans="1:26" x14ac:dyDescent="0.35">
      <c r="A416" s="200"/>
      <c r="B416" s="200"/>
      <c r="C416" s="200"/>
      <c r="D416" s="20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row>
    <row r="417" spans="1:26" x14ac:dyDescent="0.35">
      <c r="A417" s="200"/>
      <c r="B417" s="200"/>
      <c r="C417" s="200"/>
      <c r="D417" s="20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row>
    <row r="418" spans="1:26" x14ac:dyDescent="0.35">
      <c r="A418" s="200"/>
      <c r="B418" s="200"/>
      <c r="C418" s="200"/>
      <c r="D418" s="20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row>
    <row r="419" spans="1:26" x14ac:dyDescent="0.35">
      <c r="A419" s="200"/>
      <c r="B419" s="200"/>
      <c r="C419" s="200"/>
      <c r="D419" s="20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row>
    <row r="420" spans="1:26" x14ac:dyDescent="0.35">
      <c r="A420" s="200"/>
      <c r="B420" s="200"/>
      <c r="C420" s="200"/>
      <c r="D420" s="20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row>
    <row r="421" spans="1:26" x14ac:dyDescent="0.35">
      <c r="A421" s="200"/>
      <c r="B421" s="200"/>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row>
    <row r="422" spans="1:26" x14ac:dyDescent="0.35">
      <c r="A422" s="200"/>
      <c r="B422" s="200"/>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row>
    <row r="423" spans="1:26" x14ac:dyDescent="0.35">
      <c r="A423" s="200"/>
      <c r="B423" s="200"/>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row>
    <row r="424" spans="1:26" x14ac:dyDescent="0.35">
      <c r="A424" s="200"/>
      <c r="B424" s="200"/>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row>
    <row r="425" spans="1:26" x14ac:dyDescent="0.35">
      <c r="A425" s="200"/>
      <c r="B425" s="200"/>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row>
    <row r="426" spans="1:26" x14ac:dyDescent="0.35">
      <c r="A426" s="200"/>
      <c r="B426" s="200"/>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row>
    <row r="427" spans="1:26" x14ac:dyDescent="0.35">
      <c r="A427" s="200"/>
      <c r="B427" s="200"/>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row>
    <row r="428" spans="1:26" x14ac:dyDescent="0.35">
      <c r="A428" s="200"/>
      <c r="B428" s="200"/>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row>
    <row r="429" spans="1:26" x14ac:dyDescent="0.35">
      <c r="A429" s="200"/>
      <c r="B429" s="200"/>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row>
    <row r="430" spans="1:26" x14ac:dyDescent="0.35">
      <c r="A430" s="200"/>
      <c r="B430" s="200"/>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row>
    <row r="431" spans="1:26" x14ac:dyDescent="0.35">
      <c r="A431" s="200"/>
      <c r="B431" s="200"/>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row>
    <row r="432" spans="1:26" x14ac:dyDescent="0.35">
      <c r="A432" s="200"/>
      <c r="B432" s="200"/>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row>
    <row r="433" spans="1:26" x14ac:dyDescent="0.35">
      <c r="A433" s="200"/>
      <c r="B433" s="200"/>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row>
    <row r="434" spans="1:26" x14ac:dyDescent="0.35">
      <c r="A434" s="200"/>
      <c r="B434" s="200"/>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row>
    <row r="435" spans="1:26" x14ac:dyDescent="0.35">
      <c r="A435" s="200"/>
      <c r="B435" s="200"/>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row>
    <row r="436" spans="1:26" x14ac:dyDescent="0.35">
      <c r="A436" s="200"/>
      <c r="B436" s="200"/>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row>
    <row r="437" spans="1:26" x14ac:dyDescent="0.35">
      <c r="A437" s="200"/>
      <c r="B437" s="200"/>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row>
    <row r="438" spans="1:26" x14ac:dyDescent="0.35">
      <c r="A438" s="200"/>
      <c r="B438" s="200"/>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row>
    <row r="439" spans="1:26" x14ac:dyDescent="0.35">
      <c r="A439" s="200"/>
      <c r="B439" s="200"/>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row>
    <row r="440" spans="1:26" x14ac:dyDescent="0.35">
      <c r="A440" s="200"/>
      <c r="B440" s="200"/>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row>
    <row r="441" spans="1:26" x14ac:dyDescent="0.35">
      <c r="A441" s="200"/>
      <c r="B441" s="200"/>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row>
    <row r="442" spans="1:26" x14ac:dyDescent="0.35">
      <c r="A442" s="200"/>
      <c r="B442" s="200"/>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row>
    <row r="443" spans="1:26" x14ac:dyDescent="0.35">
      <c r="A443" s="200"/>
      <c r="B443" s="200"/>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row>
    <row r="444" spans="1:26" x14ac:dyDescent="0.35">
      <c r="A444" s="200"/>
      <c r="B444" s="200"/>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row>
    <row r="445" spans="1:26" x14ac:dyDescent="0.35">
      <c r="A445" s="200"/>
      <c r="B445" s="200"/>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row>
    <row r="446" spans="1:26" x14ac:dyDescent="0.35">
      <c r="A446" s="200"/>
      <c r="B446" s="200"/>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row>
    <row r="447" spans="1:26" x14ac:dyDescent="0.35">
      <c r="A447" s="200"/>
      <c r="B447" s="200"/>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row>
    <row r="448" spans="1:26" x14ac:dyDescent="0.35">
      <c r="A448" s="200"/>
      <c r="B448" s="200"/>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row>
    <row r="449" spans="1:26" x14ac:dyDescent="0.35">
      <c r="A449" s="200"/>
      <c r="B449" s="200"/>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row>
    <row r="450" spans="1:26" x14ac:dyDescent="0.35">
      <c r="A450" s="200"/>
      <c r="B450" s="200"/>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row>
    <row r="451" spans="1:26" x14ac:dyDescent="0.35">
      <c r="A451" s="200"/>
      <c r="B451" s="200"/>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row>
    <row r="452" spans="1:26" x14ac:dyDescent="0.35">
      <c r="A452" s="200"/>
      <c r="B452" s="200"/>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row>
    <row r="453" spans="1:26" x14ac:dyDescent="0.35">
      <c r="A453" s="200"/>
      <c r="B453" s="200"/>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row>
    <row r="454" spans="1:26" x14ac:dyDescent="0.35">
      <c r="A454" s="200"/>
      <c r="B454" s="200"/>
      <c r="C454" s="200"/>
      <c r="D454" s="20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row>
    <row r="455" spans="1:26" x14ac:dyDescent="0.35">
      <c r="A455" s="200"/>
      <c r="B455" s="200"/>
      <c r="C455" s="200"/>
      <c r="D455" s="20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row>
    <row r="456" spans="1:26" x14ac:dyDescent="0.35">
      <c r="A456" s="200"/>
      <c r="B456" s="200"/>
      <c r="C456" s="200"/>
      <c r="D456" s="20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row>
    <row r="457" spans="1:26" x14ac:dyDescent="0.35">
      <c r="A457" s="200"/>
      <c r="B457" s="200"/>
      <c r="C457" s="200"/>
      <c r="D457" s="20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row>
    <row r="458" spans="1:26" x14ac:dyDescent="0.35">
      <c r="A458" s="200"/>
      <c r="B458" s="200"/>
      <c r="C458" s="200"/>
      <c r="D458" s="20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row>
    <row r="459" spans="1:26" x14ac:dyDescent="0.35">
      <c r="A459" s="200"/>
      <c r="B459" s="200"/>
      <c r="C459" s="200"/>
      <c r="D459" s="20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row>
    <row r="460" spans="1:26" x14ac:dyDescent="0.35">
      <c r="A460" s="200"/>
      <c r="B460" s="200"/>
      <c r="C460" s="200"/>
      <c r="D460" s="20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row>
    <row r="461" spans="1:26" x14ac:dyDescent="0.35">
      <c r="A461" s="200"/>
      <c r="B461" s="200"/>
      <c r="C461" s="200"/>
      <c r="D461" s="20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row>
    <row r="462" spans="1:26" x14ac:dyDescent="0.35">
      <c r="A462" s="200"/>
      <c r="B462" s="200"/>
      <c r="C462" s="200"/>
      <c r="D462" s="20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row>
    <row r="463" spans="1:26" x14ac:dyDescent="0.35">
      <c r="A463" s="200"/>
      <c r="B463" s="200"/>
      <c r="C463" s="200"/>
      <c r="D463" s="20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row>
    <row r="464" spans="1:26" x14ac:dyDescent="0.35">
      <c r="A464" s="200"/>
      <c r="B464" s="200"/>
      <c r="C464" s="200"/>
      <c r="D464" s="20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row>
    <row r="465" spans="1:26" x14ac:dyDescent="0.35">
      <c r="A465" s="200"/>
      <c r="B465" s="200"/>
      <c r="C465" s="200"/>
      <c r="D465" s="20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row>
    <row r="466" spans="1:26" x14ac:dyDescent="0.35">
      <c r="A466" s="200"/>
      <c r="B466" s="200"/>
      <c r="C466" s="200"/>
      <c r="D466" s="20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row>
    <row r="467" spans="1:26" x14ac:dyDescent="0.35">
      <c r="A467" s="200"/>
      <c r="B467" s="200"/>
      <c r="C467" s="200"/>
      <c r="D467" s="20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row>
    <row r="468" spans="1:26" x14ac:dyDescent="0.35">
      <c r="A468" s="200"/>
      <c r="B468" s="200"/>
      <c r="C468" s="200"/>
      <c r="D468" s="20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row>
    <row r="469" spans="1:26" x14ac:dyDescent="0.35">
      <c r="A469" s="200"/>
      <c r="B469" s="200"/>
      <c r="C469" s="200"/>
      <c r="D469" s="20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row>
    <row r="470" spans="1:26" x14ac:dyDescent="0.35">
      <c r="A470" s="200"/>
      <c r="B470" s="200"/>
      <c r="C470" s="200"/>
      <c r="D470" s="20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row>
    <row r="471" spans="1:26" x14ac:dyDescent="0.35">
      <c r="A471" s="200"/>
      <c r="B471" s="200"/>
      <c r="C471" s="200"/>
      <c r="D471" s="20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row>
    <row r="472" spans="1:26" x14ac:dyDescent="0.35">
      <c r="A472" s="200"/>
      <c r="B472" s="200"/>
      <c r="C472" s="200"/>
      <c r="D472" s="20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row>
    <row r="473" spans="1:26" x14ac:dyDescent="0.35">
      <c r="A473" s="200"/>
      <c r="B473" s="200"/>
      <c r="C473" s="200"/>
      <c r="D473" s="20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row>
    <row r="474" spans="1:26" x14ac:dyDescent="0.35">
      <c r="A474" s="200"/>
      <c r="B474" s="200"/>
      <c r="C474" s="200"/>
      <c r="D474" s="20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row>
    <row r="475" spans="1:26" x14ac:dyDescent="0.35">
      <c r="A475" s="200"/>
      <c r="B475" s="200"/>
      <c r="C475" s="200"/>
      <c r="D475" s="20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row>
    <row r="476" spans="1:26" x14ac:dyDescent="0.35">
      <c r="A476" s="200"/>
      <c r="B476" s="200"/>
      <c r="C476" s="200"/>
      <c r="D476" s="20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row>
    <row r="477" spans="1:26" x14ac:dyDescent="0.35">
      <c r="A477" s="200"/>
      <c r="B477" s="200"/>
      <c r="C477" s="200"/>
      <c r="D477" s="20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row>
    <row r="478" spans="1:26" x14ac:dyDescent="0.35">
      <c r="A478" s="200"/>
      <c r="B478" s="200"/>
      <c r="C478" s="200"/>
      <c r="D478" s="20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row>
    <row r="479" spans="1:26" x14ac:dyDescent="0.35">
      <c r="A479" s="200"/>
      <c r="B479" s="200"/>
      <c r="C479" s="200"/>
      <c r="D479" s="20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row>
    <row r="480" spans="1:26" x14ac:dyDescent="0.35">
      <c r="A480" s="200"/>
      <c r="B480" s="200"/>
      <c r="C480" s="200"/>
      <c r="D480" s="20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row>
    <row r="481" spans="1:26" x14ac:dyDescent="0.35">
      <c r="A481" s="200"/>
      <c r="B481" s="200"/>
      <c r="C481" s="200"/>
      <c r="D481" s="20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row>
    <row r="482" spans="1:26" x14ac:dyDescent="0.35">
      <c r="A482" s="200"/>
      <c r="B482" s="200"/>
      <c r="C482" s="200"/>
      <c r="D482" s="20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row>
    <row r="483" spans="1:26" x14ac:dyDescent="0.35">
      <c r="A483" s="200"/>
      <c r="B483" s="200"/>
      <c r="C483" s="200"/>
      <c r="D483" s="20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row>
    <row r="484" spans="1:26" x14ac:dyDescent="0.35">
      <c r="A484" s="200"/>
      <c r="B484" s="200"/>
      <c r="C484" s="200"/>
      <c r="D484" s="20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row>
    <row r="485" spans="1:26" x14ac:dyDescent="0.35">
      <c r="A485" s="200"/>
      <c r="B485" s="200"/>
      <c r="C485" s="200"/>
      <c r="D485" s="20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row>
    <row r="486" spans="1:26" x14ac:dyDescent="0.35">
      <c r="A486" s="200"/>
      <c r="B486" s="200"/>
      <c r="C486" s="200"/>
      <c r="D486" s="20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row>
    <row r="487" spans="1:26" x14ac:dyDescent="0.35">
      <c r="A487" s="200"/>
      <c r="B487" s="200"/>
      <c r="C487" s="200"/>
      <c r="D487" s="20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row>
    <row r="488" spans="1:26" x14ac:dyDescent="0.35">
      <c r="A488" s="200"/>
      <c r="B488" s="200"/>
      <c r="C488" s="200"/>
      <c r="D488" s="20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row>
    <row r="489" spans="1:26" x14ac:dyDescent="0.35">
      <c r="A489" s="200"/>
      <c r="B489" s="200"/>
      <c r="C489" s="200"/>
      <c r="D489" s="20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row>
    <row r="490" spans="1:26" x14ac:dyDescent="0.35">
      <c r="A490" s="200"/>
      <c r="B490" s="200"/>
      <c r="C490" s="200"/>
      <c r="D490" s="20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row>
    <row r="491" spans="1:26" x14ac:dyDescent="0.35">
      <c r="A491" s="200"/>
      <c r="B491" s="200"/>
      <c r="C491" s="200"/>
      <c r="D491" s="20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row>
    <row r="492" spans="1:26" x14ac:dyDescent="0.35">
      <c r="A492" s="200"/>
      <c r="B492" s="200"/>
      <c r="C492" s="200"/>
      <c r="D492" s="20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row>
    <row r="493" spans="1:26" x14ac:dyDescent="0.35">
      <c r="A493" s="200"/>
      <c r="B493" s="200"/>
      <c r="C493" s="200"/>
      <c r="D493" s="20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row>
    <row r="494" spans="1:26" x14ac:dyDescent="0.35">
      <c r="A494" s="200"/>
      <c r="B494" s="200"/>
      <c r="C494" s="200"/>
      <c r="D494" s="20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row>
    <row r="495" spans="1:26" x14ac:dyDescent="0.35">
      <c r="A495" s="200"/>
      <c r="B495" s="200"/>
      <c r="C495" s="200"/>
      <c r="D495" s="20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row>
    <row r="496" spans="1:26" x14ac:dyDescent="0.35">
      <c r="A496" s="200"/>
      <c r="B496" s="200"/>
      <c r="C496" s="200"/>
      <c r="D496" s="20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row>
    <row r="497" spans="1:26" x14ac:dyDescent="0.35">
      <c r="A497" s="200"/>
      <c r="B497" s="200"/>
      <c r="C497" s="200"/>
      <c r="D497" s="20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row>
    <row r="498" spans="1:26" x14ac:dyDescent="0.35">
      <c r="A498" s="200"/>
      <c r="B498" s="200"/>
      <c r="C498" s="200"/>
      <c r="D498" s="20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row>
    <row r="499" spans="1:26" x14ac:dyDescent="0.35">
      <c r="A499" s="200"/>
      <c r="B499" s="200"/>
      <c r="C499" s="200"/>
      <c r="D499" s="20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row>
    <row r="500" spans="1:26" x14ac:dyDescent="0.35">
      <c r="A500" s="200"/>
      <c r="B500" s="200"/>
      <c r="C500" s="200"/>
      <c r="D500" s="20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row>
    <row r="501" spans="1:26" x14ac:dyDescent="0.35">
      <c r="A501" s="200"/>
      <c r="B501" s="200"/>
      <c r="C501" s="200"/>
      <c r="D501" s="20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row>
    <row r="502" spans="1:26" x14ac:dyDescent="0.35">
      <c r="A502" s="200"/>
      <c r="B502" s="200"/>
      <c r="C502" s="200"/>
      <c r="D502" s="20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row>
    <row r="503" spans="1:26" x14ac:dyDescent="0.35">
      <c r="A503" s="200"/>
      <c r="B503" s="200"/>
      <c r="C503" s="200"/>
      <c r="D503" s="20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row>
    <row r="504" spans="1:26" x14ac:dyDescent="0.35">
      <c r="A504" s="200"/>
      <c r="B504" s="200"/>
      <c r="C504" s="200"/>
      <c r="D504" s="20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row>
    <row r="505" spans="1:26" x14ac:dyDescent="0.35">
      <c r="A505" s="200"/>
      <c r="B505" s="200"/>
      <c r="C505" s="200"/>
      <c r="D505" s="20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row>
    <row r="506" spans="1:26" x14ac:dyDescent="0.35">
      <c r="A506" s="200"/>
      <c r="B506" s="200"/>
      <c r="C506" s="200"/>
      <c r="D506" s="20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row>
    <row r="507" spans="1:26" x14ac:dyDescent="0.35">
      <c r="A507" s="200"/>
      <c r="B507" s="200"/>
      <c r="C507" s="200"/>
      <c r="D507" s="20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row>
    <row r="508" spans="1:26" x14ac:dyDescent="0.35">
      <c r="A508" s="200"/>
      <c r="B508" s="200"/>
      <c r="C508" s="200"/>
      <c r="D508" s="20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row>
    <row r="509" spans="1:26" x14ac:dyDescent="0.35">
      <c r="A509" s="200"/>
      <c r="B509" s="200"/>
      <c r="C509" s="200"/>
      <c r="D509" s="20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row>
    <row r="510" spans="1:26" x14ac:dyDescent="0.35">
      <c r="A510" s="200"/>
      <c r="B510" s="200"/>
      <c r="C510" s="200"/>
      <c r="D510" s="20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row>
    <row r="511" spans="1:26" x14ac:dyDescent="0.35">
      <c r="A511" s="200"/>
      <c r="B511" s="200"/>
      <c r="C511" s="200"/>
      <c r="D511" s="20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row>
    <row r="512" spans="1:26" x14ac:dyDescent="0.35">
      <c r="A512" s="200"/>
      <c r="B512" s="200"/>
      <c r="C512" s="200"/>
      <c r="D512" s="20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row>
    <row r="513" spans="1:26" x14ac:dyDescent="0.35">
      <c r="A513" s="200"/>
      <c r="B513" s="200"/>
      <c r="C513" s="200"/>
      <c r="D513" s="20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row>
    <row r="514" spans="1:26" x14ac:dyDescent="0.35">
      <c r="A514" s="200"/>
      <c r="B514" s="200"/>
      <c r="C514" s="200"/>
      <c r="D514" s="20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row>
    <row r="515" spans="1:26" x14ac:dyDescent="0.35">
      <c r="A515" s="200"/>
      <c r="B515" s="200"/>
      <c r="C515" s="200"/>
      <c r="D515" s="20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row>
    <row r="516" spans="1:26" x14ac:dyDescent="0.35">
      <c r="A516" s="200"/>
      <c r="B516" s="200"/>
      <c r="C516" s="200"/>
      <c r="D516" s="20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row>
    <row r="517" spans="1:26" x14ac:dyDescent="0.35">
      <c r="A517" s="200"/>
      <c r="B517" s="200"/>
      <c r="C517" s="200"/>
      <c r="D517" s="20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row>
    <row r="518" spans="1:26" x14ac:dyDescent="0.35">
      <c r="A518" s="200"/>
      <c r="B518" s="200"/>
      <c r="C518" s="200"/>
      <c r="D518" s="20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row>
    <row r="519" spans="1:26" x14ac:dyDescent="0.35">
      <c r="A519" s="200"/>
      <c r="B519" s="200"/>
      <c r="C519" s="200"/>
      <c r="D519" s="20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row>
    <row r="520" spans="1:26" x14ac:dyDescent="0.35">
      <c r="A520" s="200"/>
      <c r="B520" s="200"/>
      <c r="C520" s="200"/>
      <c r="D520" s="20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row>
    <row r="521" spans="1:26" x14ac:dyDescent="0.35">
      <c r="A521" s="200"/>
      <c r="B521" s="200"/>
      <c r="C521" s="200"/>
      <c r="D521" s="20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row>
    <row r="522" spans="1:26" x14ac:dyDescent="0.35">
      <c r="A522" s="200"/>
      <c r="B522" s="200"/>
      <c r="C522" s="200"/>
      <c r="D522" s="20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row>
    <row r="523" spans="1:26" x14ac:dyDescent="0.35">
      <c r="A523" s="200"/>
      <c r="B523" s="200"/>
      <c r="C523" s="200"/>
      <c r="D523" s="20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row>
    <row r="524" spans="1:26" x14ac:dyDescent="0.35">
      <c r="A524" s="200"/>
      <c r="B524" s="200"/>
      <c r="C524" s="200"/>
      <c r="D524" s="20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row>
    <row r="525" spans="1:26" x14ac:dyDescent="0.35">
      <c r="A525" s="200"/>
      <c r="B525" s="200"/>
      <c r="C525" s="200"/>
      <c r="D525" s="20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row>
    <row r="526" spans="1:26" x14ac:dyDescent="0.35">
      <c r="A526" s="200"/>
      <c r="B526" s="200"/>
      <c r="C526" s="200"/>
      <c r="D526" s="20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row>
    <row r="527" spans="1:26" x14ac:dyDescent="0.35">
      <c r="A527" s="200"/>
      <c r="B527" s="200"/>
      <c r="C527" s="200"/>
      <c r="D527" s="20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row>
    <row r="528" spans="1:26" x14ac:dyDescent="0.35">
      <c r="A528" s="200"/>
      <c r="B528" s="200"/>
      <c r="C528" s="200"/>
      <c r="D528" s="20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row>
    <row r="529" spans="1:26" x14ac:dyDescent="0.35">
      <c r="A529" s="200"/>
      <c r="B529" s="200"/>
      <c r="C529" s="200"/>
      <c r="D529" s="20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row>
    <row r="530" spans="1:26" x14ac:dyDescent="0.35">
      <c r="A530" s="200"/>
      <c r="B530" s="200"/>
      <c r="C530" s="200"/>
      <c r="D530" s="20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row>
    <row r="531" spans="1:26" x14ac:dyDescent="0.35">
      <c r="A531" s="200"/>
      <c r="B531" s="200"/>
      <c r="C531" s="200"/>
      <c r="D531" s="20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row>
    <row r="532" spans="1:26" x14ac:dyDescent="0.35">
      <c r="A532" s="200"/>
      <c r="B532" s="200"/>
      <c r="C532" s="200"/>
      <c r="D532" s="20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row>
    <row r="533" spans="1:26" x14ac:dyDescent="0.35">
      <c r="A533" s="200"/>
      <c r="B533" s="200"/>
      <c r="C533" s="200"/>
      <c r="D533" s="20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row>
    <row r="534" spans="1:26" x14ac:dyDescent="0.35">
      <c r="A534" s="200"/>
      <c r="B534" s="200"/>
      <c r="C534" s="200"/>
      <c r="D534" s="20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row>
    <row r="535" spans="1:26" x14ac:dyDescent="0.35">
      <c r="A535" s="200"/>
      <c r="B535" s="200"/>
      <c r="C535" s="200"/>
      <c r="D535" s="20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row>
    <row r="536" spans="1:26" x14ac:dyDescent="0.35">
      <c r="A536" s="200"/>
      <c r="B536" s="200"/>
      <c r="C536" s="200"/>
      <c r="D536" s="20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row>
    <row r="537" spans="1:26" x14ac:dyDescent="0.35">
      <c r="A537" s="200"/>
      <c r="B537" s="200"/>
      <c r="C537" s="200"/>
      <c r="D537" s="20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row>
    <row r="538" spans="1:26" x14ac:dyDescent="0.35">
      <c r="A538" s="200"/>
      <c r="B538" s="200"/>
      <c r="C538" s="200"/>
      <c r="D538" s="20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row>
    <row r="539" spans="1:26" x14ac:dyDescent="0.35">
      <c r="A539" s="200"/>
      <c r="B539" s="200"/>
      <c r="C539" s="200"/>
      <c r="D539" s="20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row>
    <row r="540" spans="1:26" x14ac:dyDescent="0.35">
      <c r="A540" s="200"/>
      <c r="B540" s="200"/>
      <c r="C540" s="200"/>
      <c r="D540" s="20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row>
    <row r="541" spans="1:26" x14ac:dyDescent="0.35">
      <c r="A541" s="200"/>
      <c r="B541" s="200"/>
      <c r="C541" s="200"/>
      <c r="D541" s="20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row>
    <row r="542" spans="1:26" x14ac:dyDescent="0.35">
      <c r="A542" s="200"/>
      <c r="B542" s="200"/>
      <c r="C542" s="200"/>
      <c r="D542" s="20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row>
    <row r="543" spans="1:26" x14ac:dyDescent="0.35">
      <c r="A543" s="200"/>
      <c r="B543" s="200"/>
      <c r="C543" s="200"/>
      <c r="D543" s="20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row>
    <row r="544" spans="1:26" x14ac:dyDescent="0.35">
      <c r="A544" s="200"/>
      <c r="B544" s="200"/>
      <c r="C544" s="200"/>
      <c r="D544" s="20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row>
    <row r="545" spans="1:26" x14ac:dyDescent="0.35">
      <c r="A545" s="200"/>
      <c r="B545" s="200"/>
      <c r="C545" s="200"/>
      <c r="D545" s="20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row>
    <row r="546" spans="1:26" x14ac:dyDescent="0.35">
      <c r="A546" s="200"/>
      <c r="B546" s="200"/>
      <c r="C546" s="200"/>
      <c r="D546" s="20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row>
    <row r="547" spans="1:26" x14ac:dyDescent="0.35">
      <c r="A547" s="200"/>
      <c r="B547" s="200"/>
      <c r="C547" s="200"/>
      <c r="D547" s="20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row>
    <row r="548" spans="1:26" x14ac:dyDescent="0.35">
      <c r="A548" s="200"/>
      <c r="B548" s="200"/>
      <c r="C548" s="200"/>
      <c r="D548" s="20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row>
    <row r="549" spans="1:26" x14ac:dyDescent="0.35">
      <c r="A549" s="200"/>
      <c r="B549" s="200"/>
      <c r="C549" s="200"/>
      <c r="D549" s="20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row>
    <row r="550" spans="1:26" x14ac:dyDescent="0.35">
      <c r="A550" s="200"/>
      <c r="B550" s="200"/>
      <c r="C550" s="200"/>
      <c r="D550" s="20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row>
    <row r="551" spans="1:26" x14ac:dyDescent="0.35">
      <c r="A551" s="200"/>
      <c r="B551" s="200"/>
      <c r="C551" s="200"/>
      <c r="D551" s="20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row>
    <row r="552" spans="1:26" x14ac:dyDescent="0.35">
      <c r="A552" s="200"/>
      <c r="B552" s="200"/>
      <c r="C552" s="200"/>
      <c r="D552" s="20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row>
    <row r="553" spans="1:26" x14ac:dyDescent="0.35">
      <c r="A553" s="200"/>
      <c r="B553" s="200"/>
      <c r="C553" s="200"/>
      <c r="D553" s="20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row>
    <row r="554" spans="1:26" x14ac:dyDescent="0.35">
      <c r="A554" s="200"/>
      <c r="B554" s="200"/>
      <c r="C554" s="200"/>
      <c r="D554" s="20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row>
    <row r="555" spans="1:26" x14ac:dyDescent="0.35">
      <c r="A555" s="200"/>
      <c r="B555" s="200"/>
      <c r="C555" s="200"/>
      <c r="D555" s="20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row>
    <row r="556" spans="1:26" x14ac:dyDescent="0.35">
      <c r="A556" s="200"/>
      <c r="B556" s="200"/>
      <c r="C556" s="200"/>
      <c r="D556" s="20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row>
    <row r="557" spans="1:26" x14ac:dyDescent="0.35">
      <c r="A557" s="200"/>
      <c r="B557" s="200"/>
      <c r="C557" s="200"/>
      <c r="D557" s="20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row>
    <row r="558" spans="1:26" x14ac:dyDescent="0.35">
      <c r="A558" s="200"/>
      <c r="B558" s="200"/>
      <c r="C558" s="200"/>
      <c r="D558" s="20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row>
    <row r="559" spans="1:26" x14ac:dyDescent="0.35">
      <c r="A559" s="200"/>
      <c r="B559" s="200"/>
      <c r="C559" s="200"/>
      <c r="D559" s="20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row>
    <row r="560" spans="1:26" x14ac:dyDescent="0.35">
      <c r="A560" s="200"/>
      <c r="B560" s="200"/>
      <c r="C560" s="200"/>
      <c r="D560" s="20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row>
    <row r="561" spans="1:26" x14ac:dyDescent="0.35">
      <c r="A561" s="200"/>
      <c r="B561" s="200"/>
      <c r="C561" s="200"/>
      <c r="D561" s="20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row>
    <row r="562" spans="1:26" x14ac:dyDescent="0.35">
      <c r="A562" s="200"/>
      <c r="B562" s="200"/>
      <c r="C562" s="200"/>
      <c r="D562" s="20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row>
    <row r="563" spans="1:26" x14ac:dyDescent="0.35">
      <c r="A563" s="200"/>
      <c r="B563" s="200"/>
      <c r="C563" s="200"/>
      <c r="D563" s="20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row>
    <row r="564" spans="1:26" x14ac:dyDescent="0.35">
      <c r="A564" s="200"/>
      <c r="B564" s="200"/>
      <c r="C564" s="200"/>
      <c r="D564" s="20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row>
    <row r="565" spans="1:26" x14ac:dyDescent="0.35">
      <c r="A565" s="200"/>
      <c r="B565" s="200"/>
      <c r="C565" s="200"/>
      <c r="D565" s="20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row>
    <row r="566" spans="1:26" x14ac:dyDescent="0.35">
      <c r="A566" s="200"/>
      <c r="B566" s="200"/>
      <c r="C566" s="200"/>
      <c r="D566" s="20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row>
    <row r="567" spans="1:26" x14ac:dyDescent="0.35">
      <c r="A567" s="200"/>
      <c r="B567" s="200"/>
      <c r="C567" s="200"/>
      <c r="D567" s="20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row>
    <row r="568" spans="1:26" x14ac:dyDescent="0.35">
      <c r="A568" s="200"/>
      <c r="B568" s="200"/>
      <c r="C568" s="200"/>
      <c r="D568" s="20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row>
    <row r="569" spans="1:26" x14ac:dyDescent="0.35">
      <c r="A569" s="200"/>
      <c r="B569" s="200"/>
      <c r="C569" s="200"/>
      <c r="D569" s="20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row>
    <row r="570" spans="1:26" x14ac:dyDescent="0.35">
      <c r="A570" s="200"/>
      <c r="B570" s="200"/>
      <c r="C570" s="200"/>
      <c r="D570" s="20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row>
    <row r="571" spans="1:26" x14ac:dyDescent="0.35">
      <c r="A571" s="200"/>
      <c r="B571" s="200"/>
      <c r="C571" s="200"/>
      <c r="D571" s="20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row>
    <row r="572" spans="1:26" x14ac:dyDescent="0.35">
      <c r="A572" s="200"/>
      <c r="B572" s="200"/>
      <c r="C572" s="200"/>
      <c r="D572" s="20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row>
    <row r="573" spans="1:26" x14ac:dyDescent="0.35">
      <c r="A573" s="200"/>
      <c r="B573" s="200"/>
      <c r="C573" s="200"/>
      <c r="D573" s="20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row>
    <row r="574" spans="1:26" x14ac:dyDescent="0.35">
      <c r="A574" s="200"/>
      <c r="B574" s="200"/>
      <c r="C574" s="200"/>
      <c r="D574" s="20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row>
    <row r="575" spans="1:26" x14ac:dyDescent="0.35">
      <c r="A575" s="200"/>
      <c r="B575" s="200"/>
      <c r="C575" s="200"/>
      <c r="D575" s="20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row>
    <row r="576" spans="1:26" x14ac:dyDescent="0.35">
      <c r="A576" s="200"/>
      <c r="B576" s="200"/>
      <c r="C576" s="200"/>
      <c r="D576" s="20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row>
    <row r="577" spans="1:26" x14ac:dyDescent="0.35">
      <c r="A577" s="200"/>
      <c r="B577" s="200"/>
      <c r="C577" s="200"/>
      <c r="D577" s="20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row>
    <row r="578" spans="1:26" x14ac:dyDescent="0.35">
      <c r="A578" s="200"/>
      <c r="B578" s="200"/>
      <c r="C578" s="200"/>
      <c r="D578" s="20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row>
    <row r="579" spans="1:26" x14ac:dyDescent="0.35">
      <c r="A579" s="200"/>
      <c r="B579" s="200"/>
      <c r="C579" s="200"/>
      <c r="D579" s="20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row>
    <row r="580" spans="1:26" x14ac:dyDescent="0.35">
      <c r="A580" s="200"/>
      <c r="B580" s="200"/>
      <c r="C580" s="200"/>
      <c r="D580" s="20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row>
    <row r="581" spans="1:26" x14ac:dyDescent="0.35">
      <c r="A581" s="200"/>
      <c r="B581" s="200"/>
      <c r="C581" s="200"/>
      <c r="D581" s="20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row>
    <row r="582" spans="1:26" x14ac:dyDescent="0.35">
      <c r="A582" s="200"/>
      <c r="B582" s="200"/>
      <c r="C582" s="200"/>
      <c r="D582" s="20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row>
    <row r="583" spans="1:26" x14ac:dyDescent="0.35">
      <c r="A583" s="200"/>
      <c r="B583" s="200"/>
      <c r="C583" s="200"/>
      <c r="D583" s="20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row>
    <row r="584" spans="1:26" x14ac:dyDescent="0.35">
      <c r="A584" s="200"/>
      <c r="B584" s="200"/>
      <c r="C584" s="200"/>
      <c r="D584" s="20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row>
    <row r="585" spans="1:26" x14ac:dyDescent="0.35">
      <c r="A585" s="200"/>
      <c r="B585" s="200"/>
      <c r="C585" s="200"/>
      <c r="D585" s="20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row>
    <row r="586" spans="1:26" x14ac:dyDescent="0.35">
      <c r="A586" s="200"/>
      <c r="B586" s="200"/>
      <c r="C586" s="200"/>
      <c r="D586" s="20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row>
    <row r="587" spans="1:26" x14ac:dyDescent="0.35">
      <c r="A587" s="200"/>
      <c r="B587" s="200"/>
      <c r="C587" s="200"/>
      <c r="D587" s="20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row>
    <row r="588" spans="1:26" x14ac:dyDescent="0.35">
      <c r="A588" s="200"/>
      <c r="B588" s="200"/>
      <c r="C588" s="200"/>
      <c r="D588" s="20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row>
    <row r="589" spans="1:26" x14ac:dyDescent="0.35">
      <c r="A589" s="200"/>
      <c r="B589" s="200"/>
      <c r="C589" s="200"/>
      <c r="D589" s="20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row>
    <row r="590" spans="1:26" x14ac:dyDescent="0.35">
      <c r="A590" s="200"/>
      <c r="B590" s="200"/>
      <c r="C590" s="200"/>
      <c r="D590" s="20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row>
    <row r="591" spans="1:26" x14ac:dyDescent="0.35">
      <c r="A591" s="200"/>
      <c r="B591" s="200"/>
      <c r="C591" s="200"/>
      <c r="D591" s="20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row>
    <row r="592" spans="1:26" x14ac:dyDescent="0.35">
      <c r="A592" s="200"/>
      <c r="B592" s="200"/>
      <c r="C592" s="200"/>
      <c r="D592" s="20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row>
    <row r="593" spans="1:26" x14ac:dyDescent="0.35">
      <c r="A593" s="200"/>
      <c r="B593" s="200"/>
      <c r="C593" s="200"/>
      <c r="D593" s="20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row>
    <row r="594" spans="1:26" x14ac:dyDescent="0.35">
      <c r="A594" s="200"/>
      <c r="B594" s="200"/>
      <c r="C594" s="200"/>
      <c r="D594" s="20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row>
    <row r="595" spans="1:26" x14ac:dyDescent="0.35">
      <c r="A595" s="200"/>
      <c r="B595" s="200"/>
      <c r="C595" s="200"/>
      <c r="D595" s="20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row>
    <row r="596" spans="1:26" x14ac:dyDescent="0.35">
      <c r="A596" s="200"/>
      <c r="B596" s="200"/>
      <c r="C596" s="200"/>
      <c r="D596" s="20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row>
    <row r="597" spans="1:26" x14ac:dyDescent="0.35">
      <c r="A597" s="200"/>
      <c r="B597" s="200"/>
      <c r="C597" s="200"/>
      <c r="D597" s="20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row>
    <row r="598" spans="1:26" x14ac:dyDescent="0.35">
      <c r="A598" s="200"/>
      <c r="B598" s="200"/>
      <c r="C598" s="200"/>
      <c r="D598" s="20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row>
    <row r="599" spans="1:26" x14ac:dyDescent="0.35">
      <c r="A599" s="200"/>
      <c r="B599" s="200"/>
      <c r="C599" s="200"/>
      <c r="D599" s="20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row>
    <row r="600" spans="1:26" x14ac:dyDescent="0.35">
      <c r="A600" s="200"/>
      <c r="B600" s="200"/>
      <c r="C600" s="200"/>
      <c r="D600" s="20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row>
    <row r="601" spans="1:26" x14ac:dyDescent="0.35">
      <c r="A601" s="200"/>
      <c r="B601" s="200"/>
      <c r="C601" s="200"/>
      <c r="D601" s="20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row>
    <row r="602" spans="1:26" x14ac:dyDescent="0.35">
      <c r="A602" s="200"/>
      <c r="B602" s="200"/>
      <c r="C602" s="200"/>
      <c r="D602" s="20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row>
    <row r="603" spans="1:26" x14ac:dyDescent="0.35">
      <c r="A603" s="200"/>
      <c r="B603" s="200"/>
      <c r="C603" s="200"/>
      <c r="D603" s="20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row>
    <row r="604" spans="1:26" x14ac:dyDescent="0.35">
      <c r="A604" s="200"/>
      <c r="B604" s="200"/>
      <c r="C604" s="200"/>
      <c r="D604" s="20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row>
    <row r="605" spans="1:26" x14ac:dyDescent="0.35">
      <c r="A605" s="200"/>
      <c r="B605" s="200"/>
      <c r="C605" s="200"/>
      <c r="D605" s="20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row>
    <row r="606" spans="1:26" x14ac:dyDescent="0.35">
      <c r="A606" s="200"/>
      <c r="B606" s="200"/>
      <c r="C606" s="200"/>
      <c r="D606" s="20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row>
    <row r="607" spans="1:26" x14ac:dyDescent="0.35">
      <c r="A607" s="200"/>
      <c r="B607" s="200"/>
      <c r="C607" s="200"/>
      <c r="D607" s="20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row>
    <row r="608" spans="1:26" x14ac:dyDescent="0.35">
      <c r="A608" s="200"/>
      <c r="B608" s="200"/>
      <c r="C608" s="200"/>
      <c r="D608" s="20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row>
    <row r="609" spans="1:26" x14ac:dyDescent="0.35">
      <c r="A609" s="200"/>
      <c r="B609" s="200"/>
      <c r="C609" s="200"/>
      <c r="D609" s="20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row>
    <row r="610" spans="1:26" x14ac:dyDescent="0.35">
      <c r="A610" s="200"/>
      <c r="B610" s="200"/>
      <c r="C610" s="200"/>
      <c r="D610" s="20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row>
    <row r="611" spans="1:26" x14ac:dyDescent="0.35">
      <c r="A611" s="200"/>
      <c r="B611" s="200"/>
      <c r="C611" s="200"/>
      <c r="D611" s="20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row>
    <row r="612" spans="1:26" x14ac:dyDescent="0.35">
      <c r="A612" s="200"/>
      <c r="B612" s="200"/>
      <c r="C612" s="200"/>
      <c r="D612" s="20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row>
    <row r="613" spans="1:26" x14ac:dyDescent="0.35">
      <c r="A613" s="200"/>
      <c r="B613" s="200"/>
      <c r="C613" s="200"/>
      <c r="D613" s="20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row>
    <row r="614" spans="1:26" x14ac:dyDescent="0.35">
      <c r="A614" s="200"/>
      <c r="B614" s="200"/>
      <c r="C614" s="200"/>
      <c r="D614" s="20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row>
    <row r="615" spans="1:26" x14ac:dyDescent="0.35">
      <c r="A615" s="200"/>
      <c r="B615" s="200"/>
      <c r="C615" s="200"/>
      <c r="D615" s="20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row>
    <row r="616" spans="1:26" x14ac:dyDescent="0.35">
      <c r="A616" s="200"/>
      <c r="B616" s="200"/>
      <c r="C616" s="200"/>
      <c r="D616" s="20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row>
    <row r="617" spans="1:26" x14ac:dyDescent="0.35">
      <c r="A617" s="200"/>
      <c r="B617" s="200"/>
      <c r="C617" s="200"/>
      <c r="D617" s="20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row>
    <row r="618" spans="1:26" x14ac:dyDescent="0.35">
      <c r="A618" s="200"/>
      <c r="B618" s="200"/>
      <c r="C618" s="200"/>
      <c r="D618" s="20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row>
    <row r="619" spans="1:26" x14ac:dyDescent="0.35">
      <c r="A619" s="200"/>
      <c r="B619" s="200"/>
      <c r="C619" s="200"/>
      <c r="D619" s="20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row>
    <row r="620" spans="1:26" x14ac:dyDescent="0.35">
      <c r="A620" s="200"/>
      <c r="B620" s="200"/>
      <c r="C620" s="200"/>
      <c r="D620" s="20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row>
    <row r="621" spans="1:26" x14ac:dyDescent="0.35">
      <c r="A621" s="200"/>
      <c r="B621" s="200"/>
      <c r="C621" s="200"/>
      <c r="D621" s="20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row>
    <row r="622" spans="1:26" x14ac:dyDescent="0.35">
      <c r="A622" s="200"/>
      <c r="B622" s="200"/>
      <c r="C622" s="200"/>
      <c r="D622" s="20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row>
    <row r="623" spans="1:26" x14ac:dyDescent="0.35">
      <c r="A623" s="200"/>
      <c r="B623" s="200"/>
      <c r="C623" s="200"/>
      <c r="D623" s="20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row>
    <row r="624" spans="1:26" x14ac:dyDescent="0.35">
      <c r="A624" s="200"/>
      <c r="B624" s="200"/>
      <c r="C624" s="200"/>
      <c r="D624" s="20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row>
    <row r="625" spans="1:26" x14ac:dyDescent="0.35">
      <c r="A625" s="200"/>
      <c r="B625" s="200"/>
      <c r="C625" s="200"/>
      <c r="D625" s="20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row>
    <row r="626" spans="1:26" x14ac:dyDescent="0.35">
      <c r="A626" s="200"/>
      <c r="B626" s="200"/>
      <c r="C626" s="200"/>
      <c r="D626" s="20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row>
    <row r="627" spans="1:26" x14ac:dyDescent="0.35">
      <c r="A627" s="200"/>
      <c r="B627" s="200"/>
      <c r="C627" s="200"/>
      <c r="D627" s="20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row>
    <row r="628" spans="1:26" x14ac:dyDescent="0.35">
      <c r="A628" s="200"/>
      <c r="B628" s="200"/>
      <c r="C628" s="200"/>
      <c r="D628" s="20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row>
    <row r="629" spans="1:26" x14ac:dyDescent="0.35">
      <c r="A629" s="200"/>
      <c r="B629" s="200"/>
      <c r="C629" s="200"/>
      <c r="D629" s="20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row>
    <row r="630" spans="1:26" x14ac:dyDescent="0.35">
      <c r="A630" s="200"/>
      <c r="B630" s="200"/>
      <c r="C630" s="200"/>
      <c r="D630" s="20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row>
    <row r="631" spans="1:26" x14ac:dyDescent="0.35">
      <c r="A631" s="200"/>
      <c r="B631" s="200"/>
      <c r="C631" s="200"/>
      <c r="D631" s="20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row>
    <row r="632" spans="1:26" x14ac:dyDescent="0.35">
      <c r="A632" s="200"/>
      <c r="B632" s="200"/>
      <c r="C632" s="200"/>
      <c r="D632" s="20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row>
    <row r="633" spans="1:26" x14ac:dyDescent="0.35">
      <c r="A633" s="200"/>
      <c r="B633" s="200"/>
      <c r="C633" s="200"/>
      <c r="D633" s="20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row>
    <row r="634" spans="1:26" x14ac:dyDescent="0.35">
      <c r="A634" s="200"/>
      <c r="B634" s="200"/>
      <c r="C634" s="200"/>
      <c r="D634" s="20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row>
    <row r="635" spans="1:26" x14ac:dyDescent="0.35">
      <c r="A635" s="200"/>
      <c r="B635" s="200"/>
      <c r="C635" s="200"/>
      <c r="D635" s="20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row>
    <row r="636" spans="1:26" x14ac:dyDescent="0.35">
      <c r="A636" s="200"/>
      <c r="B636" s="200"/>
      <c r="C636" s="200"/>
      <c r="D636" s="20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row>
    <row r="637" spans="1:26" x14ac:dyDescent="0.35">
      <c r="A637" s="200"/>
      <c r="B637" s="200"/>
      <c r="C637" s="200"/>
      <c r="D637" s="20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row>
    <row r="638" spans="1:26" x14ac:dyDescent="0.35">
      <c r="A638" s="200"/>
      <c r="B638" s="200"/>
      <c r="C638" s="200"/>
      <c r="D638" s="20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row>
    <row r="639" spans="1:26" x14ac:dyDescent="0.35">
      <c r="A639" s="200"/>
      <c r="B639" s="200"/>
      <c r="C639" s="200"/>
      <c r="D639" s="20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row>
    <row r="640" spans="1:26" x14ac:dyDescent="0.35">
      <c r="A640" s="200"/>
      <c r="B640" s="200"/>
      <c r="C640" s="200"/>
      <c r="D640" s="20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row>
    <row r="641" spans="1:26" x14ac:dyDescent="0.35">
      <c r="A641" s="200"/>
      <c r="B641" s="200"/>
      <c r="C641" s="200"/>
      <c r="D641" s="20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row>
    <row r="642" spans="1:26" x14ac:dyDescent="0.35">
      <c r="A642" s="200"/>
      <c r="B642" s="200"/>
      <c r="C642" s="200"/>
      <c r="D642" s="20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row>
    <row r="643" spans="1:26" x14ac:dyDescent="0.35">
      <c r="A643" s="200"/>
      <c r="B643" s="200"/>
      <c r="C643" s="200"/>
      <c r="D643" s="20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row>
    <row r="644" spans="1:26" x14ac:dyDescent="0.35">
      <c r="A644" s="200"/>
      <c r="B644" s="200"/>
      <c r="C644" s="200"/>
      <c r="D644" s="20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row>
    <row r="645" spans="1:26" x14ac:dyDescent="0.35">
      <c r="A645" s="200"/>
      <c r="B645" s="200"/>
      <c r="C645" s="200"/>
      <c r="D645" s="20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row>
    <row r="646" spans="1:26" x14ac:dyDescent="0.35">
      <c r="A646" s="200"/>
      <c r="B646" s="200"/>
      <c r="C646" s="200"/>
      <c r="D646" s="20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row>
    <row r="647" spans="1:26" x14ac:dyDescent="0.35">
      <c r="A647" s="200"/>
      <c r="B647" s="200"/>
      <c r="C647" s="200"/>
      <c r="D647" s="20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row>
    <row r="648" spans="1:26" x14ac:dyDescent="0.35">
      <c r="A648" s="200"/>
      <c r="B648" s="200"/>
      <c r="C648" s="200"/>
      <c r="D648" s="20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row>
    <row r="649" spans="1:26" x14ac:dyDescent="0.35">
      <c r="A649" s="200"/>
      <c r="B649" s="200"/>
      <c r="C649" s="200"/>
      <c r="D649" s="20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row>
    <row r="650" spans="1:26" x14ac:dyDescent="0.35">
      <c r="A650" s="200"/>
      <c r="B650" s="200"/>
      <c r="C650" s="200"/>
      <c r="D650" s="20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row>
    <row r="651" spans="1:26" x14ac:dyDescent="0.35">
      <c r="A651" s="200"/>
      <c r="B651" s="200"/>
      <c r="C651" s="200"/>
      <c r="D651" s="20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row>
    <row r="652" spans="1:26" x14ac:dyDescent="0.35">
      <c r="A652" s="200"/>
      <c r="B652" s="200"/>
      <c r="C652" s="200"/>
      <c r="D652" s="20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row>
    <row r="653" spans="1:26" x14ac:dyDescent="0.35">
      <c r="A653" s="200"/>
      <c r="B653" s="200"/>
      <c r="C653" s="200"/>
      <c r="D653" s="20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row>
    <row r="654" spans="1:26" x14ac:dyDescent="0.35">
      <c r="A654" s="200"/>
      <c r="B654" s="200"/>
      <c r="C654" s="200"/>
      <c r="D654" s="20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row>
    <row r="655" spans="1:26" x14ac:dyDescent="0.35">
      <c r="A655" s="200"/>
      <c r="B655" s="200"/>
      <c r="C655" s="200"/>
      <c r="D655" s="20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row>
    <row r="656" spans="1:26" x14ac:dyDescent="0.35">
      <c r="A656" s="200"/>
      <c r="B656" s="200"/>
      <c r="C656" s="200"/>
      <c r="D656" s="20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row>
    <row r="657" spans="1:26" x14ac:dyDescent="0.35">
      <c r="A657" s="200"/>
      <c r="B657" s="200"/>
      <c r="C657" s="200"/>
      <c r="D657" s="20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row>
    <row r="658" spans="1:26" x14ac:dyDescent="0.35">
      <c r="A658" s="200"/>
      <c r="B658" s="200"/>
      <c r="C658" s="200"/>
      <c r="D658" s="20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row>
    <row r="659" spans="1:26" x14ac:dyDescent="0.35">
      <c r="A659" s="200"/>
      <c r="B659" s="200"/>
      <c r="C659" s="200"/>
      <c r="D659" s="20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row>
    <row r="660" spans="1:26" x14ac:dyDescent="0.35">
      <c r="A660" s="200"/>
      <c r="B660" s="200"/>
      <c r="C660" s="200"/>
      <c r="D660" s="20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row>
    <row r="661" spans="1:26" x14ac:dyDescent="0.35">
      <c r="A661" s="200"/>
      <c r="B661" s="200"/>
      <c r="C661" s="200"/>
      <c r="D661" s="20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row>
    <row r="662" spans="1:26" x14ac:dyDescent="0.35">
      <c r="A662" s="200"/>
      <c r="B662" s="200"/>
      <c r="C662" s="200"/>
      <c r="D662" s="20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row>
    <row r="663" spans="1:26" x14ac:dyDescent="0.35">
      <c r="A663" s="200"/>
      <c r="B663" s="200"/>
      <c r="C663" s="200"/>
      <c r="D663" s="20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row>
    <row r="664" spans="1:26" x14ac:dyDescent="0.35">
      <c r="A664" s="200"/>
      <c r="B664" s="200"/>
      <c r="C664" s="200"/>
      <c r="D664" s="20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row>
    <row r="665" spans="1:26" x14ac:dyDescent="0.35">
      <c r="A665" s="200"/>
      <c r="B665" s="200"/>
      <c r="C665" s="200"/>
      <c r="D665" s="20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row>
    <row r="666" spans="1:26" x14ac:dyDescent="0.35">
      <c r="A666" s="200"/>
      <c r="B666" s="200"/>
      <c r="C666" s="200"/>
      <c r="D666" s="20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row>
    <row r="667" spans="1:26" x14ac:dyDescent="0.35">
      <c r="A667" s="200"/>
      <c r="B667" s="200"/>
      <c r="C667" s="200"/>
      <c r="D667" s="20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row>
    <row r="668" spans="1:26" x14ac:dyDescent="0.35">
      <c r="A668" s="200"/>
      <c r="B668" s="200"/>
      <c r="C668" s="200"/>
      <c r="D668" s="20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row>
    <row r="669" spans="1:26" x14ac:dyDescent="0.35">
      <c r="A669" s="200"/>
      <c r="B669" s="200"/>
      <c r="C669" s="200"/>
      <c r="D669" s="20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row>
    <row r="670" spans="1:26" x14ac:dyDescent="0.35">
      <c r="A670" s="200"/>
      <c r="B670" s="200"/>
      <c r="C670" s="200"/>
      <c r="D670" s="20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row>
    <row r="671" spans="1:26" x14ac:dyDescent="0.35">
      <c r="A671" s="200"/>
      <c r="B671" s="200"/>
      <c r="C671" s="200"/>
      <c r="D671" s="20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row>
    <row r="672" spans="1:26" x14ac:dyDescent="0.35">
      <c r="A672" s="200"/>
      <c r="B672" s="200"/>
      <c r="C672" s="200"/>
      <c r="D672" s="20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row>
    <row r="673" spans="1:26" x14ac:dyDescent="0.35">
      <c r="A673" s="200"/>
      <c r="B673" s="200"/>
      <c r="C673" s="200"/>
      <c r="D673" s="20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row>
    <row r="674" spans="1:26" x14ac:dyDescent="0.35">
      <c r="A674" s="200"/>
      <c r="B674" s="200"/>
      <c r="C674" s="200"/>
      <c r="D674" s="20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row>
    <row r="675" spans="1:26" x14ac:dyDescent="0.35">
      <c r="A675" s="200"/>
      <c r="B675" s="200"/>
      <c r="C675" s="200"/>
      <c r="D675" s="20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row>
    <row r="676" spans="1:26" x14ac:dyDescent="0.35">
      <c r="A676" s="200"/>
      <c r="B676" s="200"/>
      <c r="C676" s="200"/>
      <c r="D676" s="20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row>
    <row r="677" spans="1:26" x14ac:dyDescent="0.35">
      <c r="A677" s="200"/>
      <c r="B677" s="200"/>
      <c r="C677" s="200"/>
      <c r="D677" s="20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row>
    <row r="678" spans="1:26" x14ac:dyDescent="0.35">
      <c r="A678" s="200"/>
      <c r="B678" s="200"/>
      <c r="C678" s="200"/>
      <c r="D678" s="20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row>
    <row r="679" spans="1:26" x14ac:dyDescent="0.35">
      <c r="A679" s="200"/>
      <c r="B679" s="200"/>
      <c r="C679" s="200"/>
      <c r="D679" s="20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row>
    <row r="680" spans="1:26" x14ac:dyDescent="0.35">
      <c r="A680" s="200"/>
      <c r="B680" s="200"/>
      <c r="C680" s="200"/>
      <c r="D680" s="20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row>
    <row r="681" spans="1:26" x14ac:dyDescent="0.35">
      <c r="A681" s="200"/>
      <c r="B681" s="200"/>
      <c r="C681" s="200"/>
      <c r="D681" s="20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row>
    <row r="682" spans="1:26" x14ac:dyDescent="0.35">
      <c r="A682" s="200"/>
      <c r="B682" s="200"/>
      <c r="C682" s="200"/>
      <c r="D682" s="20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row>
    <row r="683" spans="1:26" x14ac:dyDescent="0.35">
      <c r="A683" s="200"/>
      <c r="B683" s="200"/>
      <c r="C683" s="200"/>
      <c r="D683" s="20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row>
    <row r="684" spans="1:26" x14ac:dyDescent="0.35">
      <c r="A684" s="200"/>
      <c r="B684" s="200"/>
      <c r="C684" s="200"/>
      <c r="D684" s="20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row>
    <row r="685" spans="1:26" x14ac:dyDescent="0.35">
      <c r="A685" s="200"/>
      <c r="B685" s="200"/>
      <c r="C685" s="200"/>
      <c r="D685" s="20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row>
    <row r="686" spans="1:26" x14ac:dyDescent="0.35">
      <c r="A686" s="200"/>
      <c r="B686" s="200"/>
      <c r="C686" s="200"/>
      <c r="D686" s="20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row>
    <row r="687" spans="1:26" x14ac:dyDescent="0.35">
      <c r="A687" s="200"/>
      <c r="B687" s="200"/>
      <c r="C687" s="200"/>
      <c r="D687" s="20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row>
    <row r="688" spans="1:26" x14ac:dyDescent="0.35">
      <c r="A688" s="200"/>
      <c r="B688" s="200"/>
      <c r="C688" s="200"/>
      <c r="D688" s="20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row>
    <row r="689" spans="1:26" x14ac:dyDescent="0.35">
      <c r="A689" s="200"/>
      <c r="B689" s="200"/>
      <c r="C689" s="200"/>
      <c r="D689" s="20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row>
    <row r="690" spans="1:26" x14ac:dyDescent="0.35">
      <c r="A690" s="200"/>
      <c r="B690" s="200"/>
      <c r="C690" s="200"/>
      <c r="D690" s="20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row>
    <row r="691" spans="1:26" x14ac:dyDescent="0.35">
      <c r="A691" s="200"/>
      <c r="B691" s="200"/>
      <c r="C691" s="200"/>
      <c r="D691" s="20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row>
    <row r="692" spans="1:26" x14ac:dyDescent="0.35">
      <c r="A692" s="200"/>
      <c r="B692" s="200"/>
      <c r="C692" s="200"/>
      <c r="D692" s="20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row>
    <row r="693" spans="1:26" x14ac:dyDescent="0.35">
      <c r="A693" s="200"/>
      <c r="B693" s="200"/>
      <c r="C693" s="200"/>
      <c r="D693" s="20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row>
    <row r="694" spans="1:26" x14ac:dyDescent="0.35">
      <c r="A694" s="200"/>
      <c r="B694" s="200"/>
      <c r="C694" s="200"/>
      <c r="D694" s="20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row>
    <row r="695" spans="1:26" x14ac:dyDescent="0.35">
      <c r="A695" s="200"/>
      <c r="B695" s="200"/>
      <c r="C695" s="200"/>
      <c r="D695" s="20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row>
    <row r="696" spans="1:26" x14ac:dyDescent="0.35">
      <c r="A696" s="200"/>
      <c r="B696" s="200"/>
      <c r="C696" s="200"/>
      <c r="D696" s="20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row>
    <row r="697" spans="1:26" x14ac:dyDescent="0.35">
      <c r="A697" s="200"/>
      <c r="B697" s="200"/>
      <c r="C697" s="200"/>
      <c r="D697" s="20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row>
    <row r="698" spans="1:26" x14ac:dyDescent="0.35">
      <c r="A698" s="200"/>
      <c r="B698" s="200"/>
      <c r="C698" s="200"/>
      <c r="D698" s="20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row>
    <row r="699" spans="1:26" x14ac:dyDescent="0.35">
      <c r="A699" s="200"/>
      <c r="B699" s="200"/>
      <c r="C699" s="200"/>
      <c r="D699" s="20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row>
    <row r="700" spans="1:26" x14ac:dyDescent="0.35">
      <c r="A700" s="200"/>
      <c r="B700" s="200"/>
      <c r="C700" s="200"/>
      <c r="D700" s="20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row>
    <row r="701" spans="1:26" x14ac:dyDescent="0.35">
      <c r="A701" s="200"/>
      <c r="B701" s="200"/>
      <c r="C701" s="200"/>
      <c r="D701" s="20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row>
    <row r="702" spans="1:26" x14ac:dyDescent="0.35">
      <c r="A702" s="200"/>
      <c r="B702" s="200"/>
      <c r="C702" s="200"/>
      <c r="D702" s="20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row>
    <row r="703" spans="1:26" x14ac:dyDescent="0.35">
      <c r="A703" s="200"/>
      <c r="B703" s="200"/>
      <c r="C703" s="200"/>
      <c r="D703" s="20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row>
    <row r="704" spans="1:26" x14ac:dyDescent="0.35">
      <c r="A704" s="200"/>
      <c r="B704" s="200"/>
      <c r="C704" s="200"/>
      <c r="D704" s="20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row>
    <row r="705" spans="1:26" x14ac:dyDescent="0.35">
      <c r="A705" s="200"/>
      <c r="B705" s="200"/>
      <c r="C705" s="200"/>
      <c r="D705" s="20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row>
    <row r="706" spans="1:26" x14ac:dyDescent="0.35">
      <c r="A706" s="200"/>
      <c r="B706" s="200"/>
      <c r="C706" s="200"/>
      <c r="D706" s="20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row>
    <row r="707" spans="1:26" x14ac:dyDescent="0.35">
      <c r="A707" s="200"/>
      <c r="B707" s="200"/>
      <c r="C707" s="200"/>
      <c r="D707" s="20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row>
    <row r="708" spans="1:26" x14ac:dyDescent="0.35">
      <c r="A708" s="200"/>
      <c r="B708" s="200"/>
      <c r="C708" s="200"/>
      <c r="D708" s="20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row>
    <row r="709" spans="1:26" x14ac:dyDescent="0.35">
      <c r="A709" s="200"/>
      <c r="B709" s="200"/>
      <c r="C709" s="200"/>
      <c r="D709" s="20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row>
    <row r="710" spans="1:26" x14ac:dyDescent="0.35">
      <c r="A710" s="200"/>
      <c r="B710" s="200"/>
      <c r="C710" s="200"/>
      <c r="D710" s="20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row>
    <row r="711" spans="1:26" x14ac:dyDescent="0.35">
      <c r="A711" s="200"/>
      <c r="B711" s="200"/>
      <c r="C711" s="200"/>
      <c r="D711" s="20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row>
    <row r="712" spans="1:26" x14ac:dyDescent="0.35">
      <c r="A712" s="200"/>
      <c r="B712" s="200"/>
      <c r="C712" s="200"/>
      <c r="D712" s="20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row>
    <row r="713" spans="1:26" x14ac:dyDescent="0.35">
      <c r="A713" s="200"/>
      <c r="B713" s="200"/>
      <c r="C713" s="200"/>
      <c r="D713" s="20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row>
    <row r="714" spans="1:26" x14ac:dyDescent="0.35">
      <c r="A714" s="200"/>
      <c r="B714" s="200"/>
      <c r="C714" s="200"/>
      <c r="D714" s="20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row>
    <row r="715" spans="1:26" x14ac:dyDescent="0.35">
      <c r="A715" s="200"/>
      <c r="B715" s="200"/>
      <c r="C715" s="200"/>
      <c r="D715" s="20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row>
    <row r="716" spans="1:26" x14ac:dyDescent="0.35">
      <c r="A716" s="200"/>
      <c r="B716" s="200"/>
      <c r="C716" s="200"/>
      <c r="D716" s="20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row>
    <row r="717" spans="1:26" x14ac:dyDescent="0.35">
      <c r="A717" s="200"/>
      <c r="B717" s="200"/>
      <c r="C717" s="200"/>
      <c r="D717" s="20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row>
    <row r="718" spans="1:26" x14ac:dyDescent="0.35">
      <c r="A718" s="200"/>
      <c r="B718" s="200"/>
      <c r="C718" s="200"/>
      <c r="D718" s="20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row>
    <row r="719" spans="1:26" x14ac:dyDescent="0.35">
      <c r="A719" s="200"/>
      <c r="B719" s="200"/>
      <c r="C719" s="200"/>
      <c r="D719" s="20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row>
    <row r="720" spans="1:26" x14ac:dyDescent="0.35">
      <c r="A720" s="200"/>
      <c r="B720" s="200"/>
      <c r="C720" s="200"/>
      <c r="D720" s="20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row>
    <row r="721" spans="1:26" x14ac:dyDescent="0.35">
      <c r="A721" s="200"/>
      <c r="B721" s="200"/>
      <c r="C721" s="200"/>
      <c r="D721" s="20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row>
    <row r="722" spans="1:26" x14ac:dyDescent="0.35">
      <c r="A722" s="200"/>
      <c r="B722" s="200"/>
      <c r="C722" s="200"/>
      <c r="D722" s="20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row>
    <row r="723" spans="1:26" x14ac:dyDescent="0.35">
      <c r="A723" s="200"/>
      <c r="B723" s="200"/>
      <c r="C723" s="200"/>
      <c r="D723" s="20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row>
    <row r="724" spans="1:26" x14ac:dyDescent="0.35">
      <c r="A724" s="200"/>
      <c r="B724" s="200"/>
      <c r="C724" s="200"/>
      <c r="D724" s="20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row>
    <row r="725" spans="1:26" x14ac:dyDescent="0.35">
      <c r="A725" s="200"/>
      <c r="B725" s="200"/>
      <c r="C725" s="200"/>
      <c r="D725" s="20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row>
    <row r="726" spans="1:26" x14ac:dyDescent="0.35">
      <c r="A726" s="200"/>
      <c r="B726" s="200"/>
      <c r="C726" s="200"/>
      <c r="D726" s="20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row>
    <row r="727" spans="1:26" x14ac:dyDescent="0.35">
      <c r="A727" s="200"/>
      <c r="B727" s="200"/>
      <c r="C727" s="200"/>
      <c r="D727" s="20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row>
    <row r="728" spans="1:26" x14ac:dyDescent="0.35">
      <c r="A728" s="200"/>
      <c r="B728" s="200"/>
      <c r="C728" s="200"/>
      <c r="D728" s="20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row>
    <row r="729" spans="1:26" x14ac:dyDescent="0.35">
      <c r="A729" s="200"/>
      <c r="B729" s="200"/>
      <c r="C729" s="200"/>
      <c r="D729" s="20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row>
    <row r="730" spans="1:26" x14ac:dyDescent="0.35">
      <c r="A730" s="200"/>
      <c r="B730" s="200"/>
      <c r="C730" s="200"/>
      <c r="D730" s="20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row>
    <row r="731" spans="1:26" x14ac:dyDescent="0.35">
      <c r="A731" s="200"/>
      <c r="B731" s="200"/>
      <c r="C731" s="200"/>
      <c r="D731" s="20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row>
    <row r="732" spans="1:26" x14ac:dyDescent="0.35">
      <c r="A732" s="200"/>
      <c r="B732" s="200"/>
      <c r="C732" s="200"/>
      <c r="D732" s="20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row>
    <row r="733" spans="1:26" x14ac:dyDescent="0.35">
      <c r="A733" s="200"/>
      <c r="B733" s="200"/>
      <c r="C733" s="200"/>
      <c r="D733" s="20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row>
    <row r="734" spans="1:26" x14ac:dyDescent="0.35">
      <c r="A734" s="200"/>
      <c r="B734" s="200"/>
      <c r="C734" s="200"/>
      <c r="D734" s="20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row>
    <row r="735" spans="1:26" x14ac:dyDescent="0.35">
      <c r="A735" s="200"/>
      <c r="B735" s="200"/>
      <c r="C735" s="200"/>
      <c r="D735" s="20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row>
    <row r="736" spans="1:26" x14ac:dyDescent="0.35">
      <c r="A736" s="200"/>
      <c r="B736" s="200"/>
      <c r="C736" s="200"/>
      <c r="D736" s="20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row>
    <row r="737" spans="1:26" x14ac:dyDescent="0.35">
      <c r="A737" s="200"/>
      <c r="B737" s="200"/>
      <c r="C737" s="200"/>
      <c r="D737" s="20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row>
    <row r="738" spans="1:26" x14ac:dyDescent="0.35">
      <c r="A738" s="200"/>
      <c r="B738" s="200"/>
      <c r="C738" s="200"/>
      <c r="D738" s="20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row>
    <row r="739" spans="1:26" x14ac:dyDescent="0.35">
      <c r="A739" s="200"/>
      <c r="B739" s="200"/>
      <c r="C739" s="200"/>
      <c r="D739" s="20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row>
    <row r="740" spans="1:26" x14ac:dyDescent="0.35">
      <c r="A740" s="200"/>
      <c r="B740" s="200"/>
      <c r="C740" s="200"/>
      <c r="D740" s="20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row>
    <row r="741" spans="1:26" x14ac:dyDescent="0.35">
      <c r="A741" s="200"/>
      <c r="B741" s="200"/>
      <c r="C741" s="200"/>
      <c r="D741" s="20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row>
    <row r="742" spans="1:26" x14ac:dyDescent="0.35">
      <c r="A742" s="200"/>
      <c r="B742" s="200"/>
      <c r="C742" s="200"/>
      <c r="D742" s="20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row>
    <row r="743" spans="1:26" x14ac:dyDescent="0.35">
      <c r="A743" s="200"/>
      <c r="B743" s="200"/>
      <c r="C743" s="200"/>
      <c r="D743" s="20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row>
    <row r="744" spans="1:26" x14ac:dyDescent="0.35">
      <c r="A744" s="200"/>
      <c r="B744" s="200"/>
      <c r="C744" s="200"/>
      <c r="D744" s="20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row>
    <row r="745" spans="1:26" x14ac:dyDescent="0.35">
      <c r="A745" s="200"/>
      <c r="B745" s="200"/>
      <c r="C745" s="200"/>
      <c r="D745" s="20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row>
    <row r="746" spans="1:26" x14ac:dyDescent="0.35">
      <c r="A746" s="200"/>
      <c r="B746" s="200"/>
      <c r="C746" s="200"/>
      <c r="D746" s="20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row>
    <row r="747" spans="1:26" x14ac:dyDescent="0.35">
      <c r="A747" s="200"/>
      <c r="B747" s="200"/>
      <c r="C747" s="200"/>
      <c r="D747" s="20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row>
    <row r="748" spans="1:26" x14ac:dyDescent="0.35">
      <c r="A748" s="200"/>
      <c r="B748" s="200"/>
      <c r="C748" s="200"/>
      <c r="D748" s="20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row>
    <row r="749" spans="1:26" x14ac:dyDescent="0.35">
      <c r="A749" s="200"/>
      <c r="B749" s="200"/>
      <c r="C749" s="200"/>
      <c r="D749" s="20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row>
    <row r="750" spans="1:26" x14ac:dyDescent="0.35">
      <c r="A750" s="200"/>
      <c r="B750" s="200"/>
      <c r="C750" s="200"/>
      <c r="D750" s="20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row>
    <row r="751" spans="1:26" x14ac:dyDescent="0.35">
      <c r="A751" s="200"/>
      <c r="B751" s="200"/>
      <c r="C751" s="200"/>
      <c r="D751" s="20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row>
    <row r="752" spans="1:26" x14ac:dyDescent="0.35">
      <c r="A752" s="200"/>
      <c r="B752" s="200"/>
      <c r="C752" s="200"/>
      <c r="D752" s="20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row>
    <row r="753" spans="1:26" x14ac:dyDescent="0.35">
      <c r="A753" s="200"/>
      <c r="B753" s="200"/>
      <c r="C753" s="200"/>
      <c r="D753" s="20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row>
    <row r="754" spans="1:26" x14ac:dyDescent="0.35">
      <c r="A754" s="200"/>
      <c r="B754" s="200"/>
      <c r="C754" s="200"/>
      <c r="D754" s="20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row>
    <row r="755" spans="1:26" x14ac:dyDescent="0.35">
      <c r="A755" s="200"/>
      <c r="B755" s="200"/>
      <c r="C755" s="200"/>
      <c r="D755" s="20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row>
    <row r="756" spans="1:26" x14ac:dyDescent="0.35">
      <c r="A756" s="200"/>
      <c r="B756" s="200"/>
      <c r="C756" s="200"/>
      <c r="D756" s="20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row>
    <row r="757" spans="1:26" x14ac:dyDescent="0.35">
      <c r="A757" s="200"/>
      <c r="B757" s="200"/>
      <c r="C757" s="200"/>
      <c r="D757" s="20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row>
    <row r="758" spans="1:26" x14ac:dyDescent="0.35">
      <c r="A758" s="200"/>
      <c r="B758" s="200"/>
      <c r="C758" s="200"/>
      <c r="D758" s="20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row>
    <row r="759" spans="1:26" x14ac:dyDescent="0.35">
      <c r="A759" s="200"/>
      <c r="B759" s="200"/>
      <c r="C759" s="200"/>
      <c r="D759" s="20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row>
    <row r="760" spans="1:26" x14ac:dyDescent="0.35">
      <c r="A760" s="200"/>
      <c r="B760" s="200"/>
      <c r="C760" s="200"/>
      <c r="D760" s="20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row>
    <row r="761" spans="1:26" x14ac:dyDescent="0.35">
      <c r="A761" s="200"/>
      <c r="B761" s="200"/>
      <c r="C761" s="200"/>
      <c r="D761" s="20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row>
    <row r="762" spans="1:26" x14ac:dyDescent="0.35">
      <c r="A762" s="200"/>
      <c r="B762" s="200"/>
      <c r="C762" s="200"/>
      <c r="D762" s="20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row>
    <row r="763" spans="1:26" x14ac:dyDescent="0.35">
      <c r="A763" s="200"/>
      <c r="B763" s="200"/>
      <c r="C763" s="200"/>
      <c r="D763" s="20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row>
    <row r="764" spans="1:26" x14ac:dyDescent="0.35">
      <c r="A764" s="200"/>
      <c r="B764" s="200"/>
      <c r="C764" s="200"/>
      <c r="D764" s="20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row>
    <row r="765" spans="1:26" x14ac:dyDescent="0.35">
      <c r="A765" s="200"/>
      <c r="B765" s="200"/>
      <c r="C765" s="200"/>
      <c r="D765" s="20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row>
    <row r="766" spans="1:26" x14ac:dyDescent="0.35">
      <c r="A766" s="200"/>
      <c r="B766" s="200"/>
      <c r="C766" s="200"/>
      <c r="D766" s="20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row>
    <row r="767" spans="1:26" x14ac:dyDescent="0.35">
      <c r="A767" s="200"/>
      <c r="B767" s="200"/>
      <c r="C767" s="200"/>
      <c r="D767" s="20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row>
    <row r="768" spans="1:26" x14ac:dyDescent="0.35">
      <c r="A768" s="200"/>
      <c r="B768" s="200"/>
      <c r="C768" s="200"/>
      <c r="D768" s="20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row>
    <row r="769" spans="1:26" x14ac:dyDescent="0.35">
      <c r="A769" s="200"/>
      <c r="B769" s="200"/>
      <c r="C769" s="200"/>
      <c r="D769" s="20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row>
    <row r="770" spans="1:26" x14ac:dyDescent="0.35">
      <c r="A770" s="200"/>
      <c r="B770" s="200"/>
      <c r="C770" s="200"/>
      <c r="D770" s="20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row>
    <row r="771" spans="1:26" x14ac:dyDescent="0.35">
      <c r="A771" s="200"/>
      <c r="B771" s="200"/>
      <c r="C771" s="200"/>
      <c r="D771" s="20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row>
    <row r="772" spans="1:26" x14ac:dyDescent="0.35">
      <c r="A772" s="200"/>
      <c r="B772" s="200"/>
      <c r="C772" s="200"/>
      <c r="D772" s="20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row>
    <row r="773" spans="1:26" x14ac:dyDescent="0.35">
      <c r="A773" s="200"/>
      <c r="B773" s="200"/>
      <c r="C773" s="200"/>
      <c r="D773" s="20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row>
    <row r="774" spans="1:26" x14ac:dyDescent="0.35">
      <c r="A774" s="200"/>
      <c r="B774" s="200"/>
      <c r="C774" s="200"/>
      <c r="D774" s="20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row>
    <row r="775" spans="1:26" x14ac:dyDescent="0.35">
      <c r="A775" s="200"/>
      <c r="B775" s="200"/>
      <c r="C775" s="200"/>
      <c r="D775" s="20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row>
    <row r="776" spans="1:26" x14ac:dyDescent="0.35">
      <c r="A776" s="200"/>
      <c r="B776" s="200"/>
      <c r="C776" s="200"/>
      <c r="D776" s="20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row>
    <row r="777" spans="1:26" x14ac:dyDescent="0.35">
      <c r="A777" s="200"/>
      <c r="B777" s="200"/>
      <c r="C777" s="200"/>
      <c r="D777" s="20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row>
    <row r="778" spans="1:26" x14ac:dyDescent="0.35">
      <c r="A778" s="200"/>
      <c r="B778" s="200"/>
      <c r="C778" s="200"/>
      <c r="D778" s="20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row>
    <row r="779" spans="1:26" x14ac:dyDescent="0.35">
      <c r="A779" s="200"/>
      <c r="B779" s="200"/>
      <c r="C779" s="200"/>
      <c r="D779" s="20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row>
    <row r="780" spans="1:26" x14ac:dyDescent="0.35">
      <c r="A780" s="200"/>
      <c r="B780" s="200"/>
      <c r="C780" s="200"/>
      <c r="D780" s="20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row>
    <row r="781" spans="1:26" x14ac:dyDescent="0.35">
      <c r="A781" s="200"/>
      <c r="B781" s="200"/>
      <c r="C781" s="200"/>
      <c r="D781" s="20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row>
    <row r="782" spans="1:26" x14ac:dyDescent="0.35">
      <c r="A782" s="200"/>
      <c r="B782" s="200"/>
      <c r="C782" s="200"/>
      <c r="D782" s="20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row>
    <row r="783" spans="1:26" x14ac:dyDescent="0.35">
      <c r="A783" s="200"/>
      <c r="B783" s="200"/>
      <c r="C783" s="200"/>
      <c r="D783" s="20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row>
    <row r="784" spans="1:26" x14ac:dyDescent="0.35">
      <c r="A784" s="200"/>
      <c r="B784" s="200"/>
      <c r="C784" s="200"/>
      <c r="D784" s="20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row>
    <row r="785" spans="1:26" x14ac:dyDescent="0.35">
      <c r="A785" s="200"/>
      <c r="B785" s="200"/>
      <c r="C785" s="200"/>
      <c r="D785" s="20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row>
    <row r="786" spans="1:26" x14ac:dyDescent="0.35">
      <c r="A786" s="200"/>
      <c r="B786" s="200"/>
      <c r="C786" s="200"/>
      <c r="D786" s="20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row>
    <row r="787" spans="1:26" x14ac:dyDescent="0.35">
      <c r="A787" s="200"/>
      <c r="B787" s="200"/>
      <c r="C787" s="200"/>
      <c r="D787" s="20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row>
    <row r="788" spans="1:26" x14ac:dyDescent="0.35">
      <c r="A788" s="200"/>
      <c r="B788" s="200"/>
      <c r="C788" s="200"/>
      <c r="D788" s="20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row>
    <row r="789" spans="1:26" x14ac:dyDescent="0.35">
      <c r="A789" s="200"/>
      <c r="B789" s="200"/>
      <c r="C789" s="200"/>
      <c r="D789" s="20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row>
    <row r="790" spans="1:26" x14ac:dyDescent="0.35">
      <c r="A790" s="200"/>
      <c r="B790" s="200"/>
      <c r="C790" s="200"/>
      <c r="D790" s="20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row>
    <row r="791" spans="1:26" x14ac:dyDescent="0.35">
      <c r="A791" s="200"/>
      <c r="B791" s="200"/>
      <c r="C791" s="200"/>
      <c r="D791" s="20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row>
    <row r="792" spans="1:26" x14ac:dyDescent="0.35">
      <c r="A792" s="200"/>
      <c r="B792" s="200"/>
      <c r="C792" s="200"/>
      <c r="D792" s="20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row>
    <row r="793" spans="1:26" x14ac:dyDescent="0.35">
      <c r="A793" s="200"/>
      <c r="B793" s="200"/>
      <c r="C793" s="200"/>
      <c r="D793" s="20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row>
    <row r="794" spans="1:26" x14ac:dyDescent="0.35">
      <c r="A794" s="200"/>
      <c r="B794" s="200"/>
      <c r="C794" s="200"/>
      <c r="D794" s="20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row>
    <row r="795" spans="1:26" x14ac:dyDescent="0.35">
      <c r="A795" s="200"/>
      <c r="B795" s="200"/>
      <c r="C795" s="200"/>
      <c r="D795" s="20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row>
    <row r="796" spans="1:26" x14ac:dyDescent="0.35">
      <c r="A796" s="200"/>
      <c r="B796" s="200"/>
      <c r="C796" s="200"/>
      <c r="D796" s="20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row>
    <row r="797" spans="1:26" x14ac:dyDescent="0.35">
      <c r="A797" s="200"/>
      <c r="B797" s="200"/>
      <c r="C797" s="200"/>
      <c r="D797" s="20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row>
    <row r="798" spans="1:26" x14ac:dyDescent="0.35">
      <c r="A798" s="200"/>
      <c r="B798" s="200"/>
      <c r="C798" s="200"/>
      <c r="D798" s="20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row>
    <row r="799" spans="1:26" x14ac:dyDescent="0.35">
      <c r="A799" s="200"/>
      <c r="B799" s="200"/>
      <c r="C799" s="200"/>
      <c r="D799" s="20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row>
    <row r="800" spans="1:26" x14ac:dyDescent="0.35">
      <c r="A800" s="200"/>
      <c r="B800" s="200"/>
      <c r="C800" s="200"/>
      <c r="D800" s="20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row>
    <row r="801" spans="1:26" x14ac:dyDescent="0.35">
      <c r="A801" s="200"/>
      <c r="B801" s="200"/>
      <c r="C801" s="200"/>
      <c r="D801" s="20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row>
    <row r="802" spans="1:26" x14ac:dyDescent="0.35">
      <c r="A802" s="200"/>
      <c r="B802" s="200"/>
      <c r="C802" s="200"/>
      <c r="D802" s="20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row>
    <row r="803" spans="1:26" x14ac:dyDescent="0.35">
      <c r="A803" s="200"/>
      <c r="B803" s="200"/>
      <c r="C803" s="200"/>
      <c r="D803" s="20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row>
    <row r="804" spans="1:26" x14ac:dyDescent="0.35">
      <c r="A804" s="200"/>
      <c r="B804" s="200"/>
      <c r="C804" s="200"/>
      <c r="D804" s="20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row>
    <row r="805" spans="1:26" x14ac:dyDescent="0.35">
      <c r="A805" s="200"/>
      <c r="B805" s="200"/>
      <c r="C805" s="200"/>
      <c r="D805" s="20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row>
    <row r="806" spans="1:26" x14ac:dyDescent="0.35">
      <c r="A806" s="200"/>
      <c r="B806" s="200"/>
      <c r="C806" s="200"/>
      <c r="D806" s="20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row>
    <row r="807" spans="1:26" x14ac:dyDescent="0.35">
      <c r="A807" s="200"/>
      <c r="B807" s="200"/>
      <c r="C807" s="200"/>
      <c r="D807" s="20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row>
    <row r="808" spans="1:26" x14ac:dyDescent="0.35">
      <c r="A808" s="200"/>
      <c r="B808" s="200"/>
      <c r="C808" s="200"/>
      <c r="D808" s="20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row>
    <row r="809" spans="1:26" x14ac:dyDescent="0.35">
      <c r="A809" s="200"/>
      <c r="B809" s="200"/>
      <c r="C809" s="200"/>
      <c r="D809" s="20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row>
    <row r="810" spans="1:26" x14ac:dyDescent="0.35">
      <c r="A810" s="200"/>
      <c r="B810" s="200"/>
      <c r="C810" s="200"/>
      <c r="D810" s="20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row>
    <row r="811" spans="1:26" x14ac:dyDescent="0.35">
      <c r="A811" s="200"/>
      <c r="B811" s="200"/>
      <c r="C811" s="200"/>
      <c r="D811" s="20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row>
    <row r="812" spans="1:26" x14ac:dyDescent="0.35">
      <c r="A812" s="200"/>
      <c r="B812" s="200"/>
      <c r="C812" s="200"/>
      <c r="D812" s="20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row>
    <row r="813" spans="1:26" x14ac:dyDescent="0.35">
      <c r="A813" s="200"/>
      <c r="B813" s="200"/>
      <c r="C813" s="200"/>
      <c r="D813" s="20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row>
    <row r="814" spans="1:26" x14ac:dyDescent="0.35">
      <c r="A814" s="200"/>
      <c r="B814" s="200"/>
      <c r="C814" s="200"/>
      <c r="D814" s="20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row>
    <row r="815" spans="1:26" x14ac:dyDescent="0.35">
      <c r="A815" s="200"/>
      <c r="B815" s="200"/>
      <c r="C815" s="200"/>
      <c r="D815" s="20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row>
    <row r="816" spans="1:26" x14ac:dyDescent="0.35">
      <c r="A816" s="200"/>
      <c r="B816" s="200"/>
      <c r="C816" s="200"/>
      <c r="D816" s="20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row>
    <row r="817" spans="1:26" x14ac:dyDescent="0.35">
      <c r="A817" s="200"/>
      <c r="B817" s="200"/>
      <c r="C817" s="200"/>
      <c r="D817" s="20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row>
    <row r="818" spans="1:26" x14ac:dyDescent="0.35">
      <c r="A818" s="200"/>
      <c r="B818" s="200"/>
      <c r="C818" s="200"/>
      <c r="D818" s="20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row>
    <row r="819" spans="1:26" x14ac:dyDescent="0.35">
      <c r="A819" s="200"/>
      <c r="B819" s="200"/>
      <c r="C819" s="200"/>
      <c r="D819" s="20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row>
    <row r="820" spans="1:26" x14ac:dyDescent="0.35">
      <c r="A820" s="200"/>
      <c r="B820" s="200"/>
      <c r="C820" s="200"/>
      <c r="D820" s="20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row>
    <row r="821" spans="1:26" x14ac:dyDescent="0.35">
      <c r="A821" s="200"/>
      <c r="B821" s="200"/>
      <c r="C821" s="200"/>
      <c r="D821" s="20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row>
    <row r="822" spans="1:26" x14ac:dyDescent="0.35">
      <c r="A822" s="200"/>
      <c r="B822" s="200"/>
      <c r="C822" s="200"/>
      <c r="D822" s="20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row>
    <row r="823" spans="1:26" x14ac:dyDescent="0.35">
      <c r="A823" s="200"/>
      <c r="B823" s="200"/>
      <c r="C823" s="200"/>
      <c r="D823" s="20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row>
    <row r="824" spans="1:26" x14ac:dyDescent="0.35">
      <c r="A824" s="200"/>
      <c r="B824" s="200"/>
      <c r="C824" s="200"/>
      <c r="D824" s="20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row>
    <row r="825" spans="1:26" x14ac:dyDescent="0.35">
      <c r="A825" s="200"/>
      <c r="B825" s="200"/>
      <c r="C825" s="200"/>
      <c r="D825" s="20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row>
    <row r="826" spans="1:26" x14ac:dyDescent="0.35">
      <c r="A826" s="200"/>
      <c r="B826" s="200"/>
      <c r="C826" s="200"/>
      <c r="D826" s="20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row>
    <row r="827" spans="1:26" x14ac:dyDescent="0.35">
      <c r="A827" s="200"/>
      <c r="B827" s="200"/>
      <c r="C827" s="200"/>
      <c r="D827" s="20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row>
    <row r="828" spans="1:26" x14ac:dyDescent="0.35">
      <c r="A828" s="200"/>
      <c r="B828" s="200"/>
      <c r="C828" s="200"/>
      <c r="D828" s="20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row>
    <row r="829" spans="1:26" x14ac:dyDescent="0.35">
      <c r="A829" s="200"/>
      <c r="B829" s="200"/>
      <c r="C829" s="200"/>
      <c r="D829" s="20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row>
    <row r="830" spans="1:26" x14ac:dyDescent="0.35">
      <c r="A830" s="200"/>
      <c r="B830" s="200"/>
      <c r="C830" s="200"/>
      <c r="D830" s="20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row>
    <row r="831" spans="1:26" x14ac:dyDescent="0.35">
      <c r="A831" s="200"/>
      <c r="B831" s="200"/>
      <c r="C831" s="200"/>
      <c r="D831" s="20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row>
    <row r="832" spans="1:26" x14ac:dyDescent="0.35">
      <c r="A832" s="200"/>
      <c r="B832" s="200"/>
      <c r="C832" s="200"/>
      <c r="D832" s="20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row>
    <row r="833" spans="1:26" x14ac:dyDescent="0.35">
      <c r="A833" s="200"/>
      <c r="B833" s="200"/>
      <c r="C833" s="200"/>
      <c r="D833" s="20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row>
    <row r="834" spans="1:26" x14ac:dyDescent="0.35">
      <c r="A834" s="200"/>
      <c r="B834" s="200"/>
      <c r="C834" s="200"/>
      <c r="D834" s="20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row>
    <row r="835" spans="1:26" x14ac:dyDescent="0.35">
      <c r="A835" s="200"/>
      <c r="B835" s="200"/>
      <c r="C835" s="200"/>
      <c r="D835" s="20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row>
    <row r="836" spans="1:26" x14ac:dyDescent="0.35">
      <c r="A836" s="200"/>
      <c r="B836" s="200"/>
      <c r="C836" s="200"/>
      <c r="D836" s="20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row>
    <row r="837" spans="1:26" x14ac:dyDescent="0.35">
      <c r="A837" s="200"/>
      <c r="B837" s="200"/>
      <c r="C837" s="200"/>
      <c r="D837" s="20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row>
    <row r="838" spans="1:26" x14ac:dyDescent="0.35">
      <c r="A838" s="200"/>
      <c r="B838" s="200"/>
      <c r="C838" s="200"/>
      <c r="D838" s="20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row>
    <row r="839" spans="1:26" x14ac:dyDescent="0.35">
      <c r="A839" s="200"/>
      <c r="B839" s="200"/>
      <c r="C839" s="200"/>
      <c r="D839" s="20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row>
    <row r="840" spans="1:26" x14ac:dyDescent="0.35">
      <c r="A840" s="200"/>
      <c r="B840" s="200"/>
      <c r="C840" s="200"/>
      <c r="D840" s="20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row>
    <row r="841" spans="1:26" x14ac:dyDescent="0.35">
      <c r="A841" s="200"/>
      <c r="B841" s="200"/>
      <c r="C841" s="200"/>
      <c r="D841" s="20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row>
    <row r="842" spans="1:26" x14ac:dyDescent="0.35">
      <c r="A842" s="200"/>
      <c r="B842" s="200"/>
      <c r="C842" s="200"/>
      <c r="D842" s="20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row>
    <row r="843" spans="1:26" x14ac:dyDescent="0.35">
      <c r="A843" s="200"/>
      <c r="B843" s="200"/>
      <c r="C843" s="200"/>
      <c r="D843" s="20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row>
    <row r="844" spans="1:26" x14ac:dyDescent="0.35">
      <c r="A844" s="200"/>
      <c r="B844" s="200"/>
      <c r="C844" s="200"/>
      <c r="D844" s="20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row>
    <row r="845" spans="1:26" x14ac:dyDescent="0.35">
      <c r="A845" s="200"/>
      <c r="B845" s="200"/>
      <c r="C845" s="200"/>
      <c r="D845" s="20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row>
    <row r="846" spans="1:26" x14ac:dyDescent="0.35">
      <c r="A846" s="200"/>
      <c r="B846" s="200"/>
      <c r="C846" s="200"/>
      <c r="D846" s="20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row>
    <row r="847" spans="1:26" x14ac:dyDescent="0.35">
      <c r="A847" s="200"/>
      <c r="B847" s="200"/>
      <c r="C847" s="200"/>
      <c r="D847" s="20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row>
    <row r="848" spans="1:26" x14ac:dyDescent="0.35">
      <c r="A848" s="200"/>
      <c r="B848" s="200"/>
      <c r="C848" s="200"/>
      <c r="D848" s="20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row>
    <row r="849" spans="1:26" x14ac:dyDescent="0.35">
      <c r="A849" s="200"/>
      <c r="B849" s="200"/>
      <c r="C849" s="200"/>
      <c r="D849" s="20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row>
    <row r="850" spans="1:26" x14ac:dyDescent="0.35">
      <c r="A850" s="200"/>
      <c r="B850" s="200"/>
      <c r="C850" s="200"/>
      <c r="D850" s="20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row>
    <row r="851" spans="1:26" x14ac:dyDescent="0.35">
      <c r="A851" s="200"/>
      <c r="B851" s="200"/>
      <c r="C851" s="200"/>
      <c r="D851" s="20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row>
    <row r="852" spans="1:26" x14ac:dyDescent="0.35">
      <c r="A852" s="200"/>
      <c r="B852" s="200"/>
      <c r="C852" s="200"/>
      <c r="D852" s="20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row>
    <row r="853" spans="1:26" x14ac:dyDescent="0.35">
      <c r="A853" s="200"/>
      <c r="B853" s="200"/>
      <c r="C853" s="200"/>
      <c r="D853" s="20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row>
    <row r="854" spans="1:26" x14ac:dyDescent="0.35">
      <c r="A854" s="200"/>
      <c r="B854" s="200"/>
      <c r="C854" s="200"/>
      <c r="D854" s="20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row>
    <row r="855" spans="1:26" x14ac:dyDescent="0.35">
      <c r="A855" s="200"/>
      <c r="B855" s="200"/>
      <c r="C855" s="200"/>
      <c r="D855" s="20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row>
    <row r="856" spans="1:26" x14ac:dyDescent="0.35">
      <c r="A856" s="200"/>
      <c r="B856" s="200"/>
      <c r="C856" s="200"/>
      <c r="D856" s="20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row>
    <row r="857" spans="1:26" x14ac:dyDescent="0.35">
      <c r="A857" s="200"/>
      <c r="B857" s="200"/>
      <c r="C857" s="200"/>
      <c r="D857" s="20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row>
    <row r="858" spans="1:26" x14ac:dyDescent="0.35">
      <c r="A858" s="200"/>
      <c r="B858" s="200"/>
      <c r="C858" s="200"/>
      <c r="D858" s="20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row>
    <row r="859" spans="1:26" x14ac:dyDescent="0.35">
      <c r="A859" s="200"/>
      <c r="B859" s="200"/>
      <c r="C859" s="200"/>
      <c r="D859" s="20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row>
    <row r="860" spans="1:26" x14ac:dyDescent="0.35">
      <c r="A860" s="200"/>
      <c r="B860" s="200"/>
      <c r="C860" s="200"/>
      <c r="D860" s="20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row>
    <row r="861" spans="1:26" x14ac:dyDescent="0.35">
      <c r="A861" s="200"/>
      <c r="B861" s="200"/>
      <c r="C861" s="200"/>
      <c r="D861" s="20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row>
    <row r="862" spans="1:26" x14ac:dyDescent="0.35">
      <c r="A862" s="200"/>
      <c r="B862" s="200"/>
      <c r="C862" s="200"/>
      <c r="D862" s="20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row>
    <row r="863" spans="1:26" x14ac:dyDescent="0.35">
      <c r="A863" s="200"/>
      <c r="B863" s="200"/>
      <c r="C863" s="200"/>
      <c r="D863" s="20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row>
    <row r="864" spans="1:26" x14ac:dyDescent="0.35">
      <c r="A864" s="200"/>
      <c r="B864" s="200"/>
      <c r="C864" s="200"/>
      <c r="D864" s="20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row>
    <row r="865" spans="1:26" x14ac:dyDescent="0.35">
      <c r="A865" s="200"/>
      <c r="B865" s="200"/>
      <c r="C865" s="200"/>
      <c r="D865" s="20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row>
    <row r="866" spans="1:26" x14ac:dyDescent="0.35">
      <c r="A866" s="200"/>
      <c r="B866" s="200"/>
      <c r="C866" s="200"/>
      <c r="D866" s="20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row>
    <row r="867" spans="1:26" x14ac:dyDescent="0.35">
      <c r="A867" s="200"/>
      <c r="B867" s="200"/>
      <c r="C867" s="200"/>
      <c r="D867" s="20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row>
    <row r="868" spans="1:26" x14ac:dyDescent="0.35">
      <c r="A868" s="200"/>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row>
    <row r="869" spans="1:26" x14ac:dyDescent="0.35">
      <c r="A869" s="200"/>
      <c r="B869" s="200"/>
      <c r="C869" s="200"/>
      <c r="D869" s="20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row>
    <row r="870" spans="1:26" x14ac:dyDescent="0.35">
      <c r="A870" s="200"/>
      <c r="B870" s="200"/>
      <c r="C870" s="200"/>
      <c r="D870" s="20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row>
    <row r="871" spans="1:26" x14ac:dyDescent="0.35">
      <c r="A871" s="200"/>
      <c r="B871" s="200"/>
      <c r="C871" s="200"/>
      <c r="D871" s="20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row>
    <row r="872" spans="1:26" x14ac:dyDescent="0.35">
      <c r="A872" s="200"/>
      <c r="B872" s="200"/>
      <c r="C872" s="200"/>
      <c r="D872" s="20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row>
    <row r="873" spans="1:26" x14ac:dyDescent="0.35">
      <c r="A873" s="200"/>
      <c r="B873" s="200"/>
      <c r="C873" s="200"/>
      <c r="D873" s="20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row>
    <row r="874" spans="1:26" x14ac:dyDescent="0.35">
      <c r="A874" s="200"/>
      <c r="B874" s="200"/>
      <c r="C874" s="200"/>
      <c r="D874" s="20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row>
    <row r="875" spans="1:26" x14ac:dyDescent="0.35">
      <c r="A875" s="200"/>
      <c r="B875" s="200"/>
      <c r="C875" s="200"/>
      <c r="D875" s="20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row>
    <row r="876" spans="1:26" x14ac:dyDescent="0.35">
      <c r="A876" s="200"/>
      <c r="B876" s="200"/>
      <c r="C876" s="200"/>
      <c r="D876" s="20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row>
    <row r="877" spans="1:26" x14ac:dyDescent="0.35">
      <c r="A877" s="200"/>
      <c r="B877" s="200"/>
      <c r="C877" s="200"/>
      <c r="D877" s="20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row>
    <row r="878" spans="1:26" x14ac:dyDescent="0.35">
      <c r="A878" s="200"/>
      <c r="B878" s="200"/>
      <c r="C878" s="200"/>
      <c r="D878" s="20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row>
    <row r="879" spans="1:26" x14ac:dyDescent="0.35">
      <c r="A879" s="200"/>
      <c r="B879" s="200"/>
      <c r="C879" s="200"/>
      <c r="D879" s="20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row>
    <row r="880" spans="1:26" x14ac:dyDescent="0.35">
      <c r="A880" s="200"/>
      <c r="B880" s="200"/>
      <c r="C880" s="200"/>
      <c r="D880" s="20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row>
    <row r="881" spans="1:26" x14ac:dyDescent="0.35">
      <c r="A881" s="200"/>
      <c r="B881" s="200"/>
      <c r="C881" s="200"/>
      <c r="D881" s="20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row>
    <row r="882" spans="1:26" x14ac:dyDescent="0.35">
      <c r="A882" s="200"/>
      <c r="B882" s="200"/>
      <c r="C882" s="200"/>
      <c r="D882" s="20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row>
    <row r="883" spans="1:26" x14ac:dyDescent="0.35">
      <c r="A883" s="200"/>
      <c r="B883" s="200"/>
      <c r="C883" s="200"/>
      <c r="D883" s="20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row>
    <row r="884" spans="1:26" x14ac:dyDescent="0.35">
      <c r="A884" s="200"/>
      <c r="B884" s="200"/>
      <c r="C884" s="200"/>
      <c r="D884" s="20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row>
    <row r="885" spans="1:26" x14ac:dyDescent="0.35">
      <c r="A885" s="200"/>
      <c r="B885" s="200"/>
      <c r="C885" s="200"/>
      <c r="D885" s="20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row>
    <row r="886" spans="1:26" x14ac:dyDescent="0.35">
      <c r="A886" s="200"/>
      <c r="B886" s="200"/>
      <c r="C886" s="200"/>
      <c r="D886" s="20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row>
    <row r="887" spans="1:26" x14ac:dyDescent="0.35">
      <c r="A887" s="200"/>
      <c r="B887" s="200"/>
      <c r="C887" s="200"/>
      <c r="D887" s="20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row>
    <row r="888" spans="1:26" x14ac:dyDescent="0.35">
      <c r="A888" s="200"/>
      <c r="B888" s="200"/>
      <c r="C888" s="200"/>
      <c r="D888" s="20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row>
    <row r="889" spans="1:26" x14ac:dyDescent="0.35">
      <c r="A889" s="200"/>
      <c r="B889" s="200"/>
      <c r="C889" s="200"/>
      <c r="D889" s="20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row>
    <row r="890" spans="1:26" x14ac:dyDescent="0.35">
      <c r="A890" s="200"/>
      <c r="B890" s="200"/>
      <c r="C890" s="200"/>
      <c r="D890" s="20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row>
    <row r="891" spans="1:26" x14ac:dyDescent="0.35">
      <c r="A891" s="200"/>
      <c r="B891" s="200"/>
      <c r="C891" s="200"/>
      <c r="D891" s="20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row>
    <row r="892" spans="1:26" x14ac:dyDescent="0.35">
      <c r="A892" s="200"/>
      <c r="B892" s="200"/>
      <c r="C892" s="200"/>
      <c r="D892" s="20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row>
    <row r="893" spans="1:26" x14ac:dyDescent="0.35">
      <c r="A893" s="200"/>
      <c r="B893" s="200"/>
      <c r="C893" s="200"/>
      <c r="D893" s="20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row>
    <row r="894" spans="1:26" x14ac:dyDescent="0.35">
      <c r="A894" s="200"/>
      <c r="B894" s="200"/>
      <c r="C894" s="200"/>
      <c r="D894" s="20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row>
    <row r="895" spans="1:26" x14ac:dyDescent="0.35">
      <c r="A895" s="200"/>
      <c r="B895" s="200"/>
      <c r="C895" s="200"/>
      <c r="D895" s="20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row>
    <row r="896" spans="1:26" x14ac:dyDescent="0.35">
      <c r="A896" s="200"/>
      <c r="B896" s="200"/>
      <c r="C896" s="200"/>
      <c r="D896" s="20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row>
    <row r="897" spans="1:26" x14ac:dyDescent="0.35">
      <c r="A897" s="200"/>
      <c r="B897" s="200"/>
      <c r="C897" s="200"/>
      <c r="D897" s="20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row>
    <row r="898" spans="1:26" x14ac:dyDescent="0.35">
      <c r="A898" s="200"/>
      <c r="B898" s="200"/>
      <c r="C898" s="200"/>
      <c r="D898" s="20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row>
    <row r="899" spans="1:26" x14ac:dyDescent="0.35">
      <c r="A899" s="200"/>
      <c r="B899" s="200"/>
      <c r="C899" s="200"/>
      <c r="D899" s="20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row>
    <row r="900" spans="1:26" x14ac:dyDescent="0.35">
      <c r="A900" s="200"/>
      <c r="B900" s="200"/>
      <c r="C900" s="200"/>
      <c r="D900" s="20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row>
    <row r="901" spans="1:26" x14ac:dyDescent="0.35">
      <c r="A901" s="200"/>
      <c r="B901" s="200"/>
      <c r="C901" s="200"/>
      <c r="D901" s="20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row>
    <row r="902" spans="1:26" x14ac:dyDescent="0.35">
      <c r="A902" s="200"/>
      <c r="B902" s="200"/>
      <c r="C902" s="200"/>
      <c r="D902" s="20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row>
    <row r="903" spans="1:26" x14ac:dyDescent="0.35">
      <c r="A903" s="200"/>
      <c r="B903" s="200"/>
      <c r="C903" s="200"/>
      <c r="D903" s="20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row>
    <row r="904" spans="1:26" x14ac:dyDescent="0.35">
      <c r="A904" s="200"/>
      <c r="B904" s="200"/>
      <c r="C904" s="200"/>
      <c r="D904" s="20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row>
    <row r="905" spans="1:26" x14ac:dyDescent="0.35">
      <c r="A905" s="200"/>
      <c r="B905" s="200"/>
      <c r="C905" s="200"/>
      <c r="D905" s="20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row>
    <row r="906" spans="1:26" x14ac:dyDescent="0.35">
      <c r="A906" s="200"/>
      <c r="B906" s="200"/>
      <c r="C906" s="200"/>
      <c r="D906" s="20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row>
    <row r="907" spans="1:26" x14ac:dyDescent="0.35">
      <c r="A907" s="200"/>
      <c r="B907" s="200"/>
      <c r="C907" s="200"/>
      <c r="D907" s="20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row>
    <row r="908" spans="1:26" x14ac:dyDescent="0.35">
      <c r="A908" s="200"/>
      <c r="B908" s="200"/>
      <c r="C908" s="200"/>
      <c r="D908" s="20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row>
    <row r="909" spans="1:26" x14ac:dyDescent="0.35">
      <c r="A909" s="200"/>
      <c r="B909" s="200"/>
      <c r="C909" s="200"/>
      <c r="D909" s="20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row>
    <row r="910" spans="1:26" x14ac:dyDescent="0.35">
      <c r="A910" s="200"/>
      <c r="B910" s="200"/>
      <c r="C910" s="200"/>
      <c r="D910" s="20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row>
    <row r="911" spans="1:26" x14ac:dyDescent="0.35">
      <c r="A911" s="200"/>
      <c r="B911" s="200"/>
      <c r="C911" s="200"/>
      <c r="D911" s="20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row>
    <row r="912" spans="1:26" x14ac:dyDescent="0.35">
      <c r="A912" s="200"/>
      <c r="B912" s="200"/>
      <c r="C912" s="200"/>
      <c r="D912" s="20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row>
    <row r="913" spans="1:26" x14ac:dyDescent="0.35">
      <c r="A913" s="200"/>
      <c r="B913" s="200"/>
      <c r="C913" s="200"/>
      <c r="D913" s="20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row>
    <row r="914" spans="1:26" x14ac:dyDescent="0.35">
      <c r="A914" s="200"/>
      <c r="B914" s="200"/>
      <c r="C914" s="200"/>
      <c r="D914" s="20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row>
    <row r="915" spans="1:26" x14ac:dyDescent="0.35">
      <c r="A915" s="200"/>
      <c r="B915" s="200"/>
      <c r="C915" s="200"/>
      <c r="D915" s="20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row>
    <row r="916" spans="1:26" x14ac:dyDescent="0.35">
      <c r="A916" s="200"/>
      <c r="B916" s="200"/>
      <c r="C916" s="200"/>
      <c r="D916" s="20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row>
    <row r="917" spans="1:26" x14ac:dyDescent="0.35">
      <c r="A917" s="200"/>
      <c r="B917" s="200"/>
      <c r="C917" s="200"/>
      <c r="D917" s="20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row>
    <row r="918" spans="1:26" x14ac:dyDescent="0.35">
      <c r="A918" s="200"/>
      <c r="B918" s="200"/>
      <c r="C918" s="200"/>
      <c r="D918" s="20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row>
    <row r="919" spans="1:26" x14ac:dyDescent="0.35">
      <c r="A919" s="200"/>
      <c r="B919" s="200"/>
      <c r="C919" s="200"/>
      <c r="D919" s="20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row>
    <row r="920" spans="1:26" x14ac:dyDescent="0.35">
      <c r="A920" s="200"/>
      <c r="B920" s="200"/>
      <c r="C920" s="200"/>
      <c r="D920" s="20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row>
    <row r="921" spans="1:26" x14ac:dyDescent="0.35">
      <c r="A921" s="200"/>
      <c r="B921" s="200"/>
      <c r="C921" s="200"/>
      <c r="D921" s="20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row>
    <row r="922" spans="1:26" x14ac:dyDescent="0.35">
      <c r="A922" s="200"/>
      <c r="B922" s="200"/>
      <c r="C922" s="200"/>
      <c r="D922" s="20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row>
    <row r="923" spans="1:26" x14ac:dyDescent="0.35">
      <c r="A923" s="200"/>
      <c r="B923" s="200"/>
      <c r="C923" s="200"/>
      <c r="D923" s="20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row>
    <row r="924" spans="1:26" x14ac:dyDescent="0.35">
      <c r="A924" s="200"/>
      <c r="B924" s="200"/>
      <c r="C924" s="200"/>
      <c r="D924" s="20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row>
    <row r="925" spans="1:26" x14ac:dyDescent="0.35">
      <c r="A925" s="200"/>
      <c r="B925" s="200"/>
      <c r="C925" s="200"/>
      <c r="D925" s="20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row>
    <row r="926" spans="1:26" x14ac:dyDescent="0.35">
      <c r="A926" s="200"/>
      <c r="B926" s="200"/>
      <c r="C926" s="200"/>
      <c r="D926" s="20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row>
    <row r="927" spans="1:26" x14ac:dyDescent="0.35">
      <c r="A927" s="200"/>
      <c r="B927" s="200"/>
      <c r="C927" s="200"/>
      <c r="D927" s="20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row>
    <row r="928" spans="1:26" x14ac:dyDescent="0.35">
      <c r="A928" s="200"/>
      <c r="B928" s="200"/>
      <c r="C928" s="200"/>
      <c r="D928" s="20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row>
    <row r="929" spans="1:26" x14ac:dyDescent="0.35">
      <c r="A929" s="200"/>
      <c r="B929" s="200"/>
      <c r="C929" s="200"/>
      <c r="D929" s="20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row>
    <row r="930" spans="1:26" x14ac:dyDescent="0.35">
      <c r="A930" s="200"/>
      <c r="B930" s="200"/>
      <c r="C930" s="200"/>
      <c r="D930" s="20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row>
    <row r="931" spans="1:26" x14ac:dyDescent="0.35">
      <c r="A931" s="200"/>
      <c r="B931" s="200"/>
      <c r="C931" s="200"/>
      <c r="D931" s="20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row>
    <row r="932" spans="1:26" x14ac:dyDescent="0.35">
      <c r="A932" s="200"/>
      <c r="B932" s="200"/>
      <c r="C932" s="200"/>
      <c r="D932" s="20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row>
    <row r="933" spans="1:26" x14ac:dyDescent="0.35">
      <c r="A933" s="200"/>
      <c r="B933" s="200"/>
      <c r="C933" s="200"/>
      <c r="D933" s="20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row>
    <row r="934" spans="1:26" x14ac:dyDescent="0.35">
      <c r="A934" s="200"/>
      <c r="B934" s="200"/>
      <c r="C934" s="200"/>
      <c r="D934" s="20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row>
    <row r="935" spans="1:26" x14ac:dyDescent="0.35">
      <c r="A935" s="200"/>
      <c r="B935" s="200"/>
      <c r="C935" s="200"/>
      <c r="D935" s="20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row>
    <row r="936" spans="1:26" x14ac:dyDescent="0.35">
      <c r="A936" s="200"/>
      <c r="B936" s="200"/>
      <c r="C936" s="200"/>
      <c r="D936" s="20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row>
    <row r="937" spans="1:26" x14ac:dyDescent="0.35">
      <c r="A937" s="200"/>
      <c r="B937" s="200"/>
      <c r="C937" s="200"/>
      <c r="D937" s="20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row>
    <row r="938" spans="1:26" x14ac:dyDescent="0.35">
      <c r="A938" s="200"/>
      <c r="B938" s="200"/>
      <c r="C938" s="200"/>
      <c r="D938" s="20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row>
    <row r="939" spans="1:26" x14ac:dyDescent="0.35">
      <c r="A939" s="200"/>
      <c r="B939" s="200"/>
      <c r="C939" s="200"/>
      <c r="D939" s="20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row>
    <row r="940" spans="1:26" x14ac:dyDescent="0.35">
      <c r="A940" s="200"/>
      <c r="B940" s="200"/>
      <c r="C940" s="200"/>
      <c r="D940" s="20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row>
    <row r="941" spans="1:26" x14ac:dyDescent="0.35">
      <c r="A941" s="200"/>
      <c r="B941" s="200"/>
      <c r="C941" s="200"/>
      <c r="D941" s="20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row>
    <row r="942" spans="1:26" x14ac:dyDescent="0.35">
      <c r="A942" s="200"/>
      <c r="B942" s="200"/>
      <c r="C942" s="200"/>
      <c r="D942" s="20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row>
    <row r="943" spans="1:26" x14ac:dyDescent="0.35">
      <c r="A943" s="200"/>
      <c r="B943" s="200"/>
      <c r="C943" s="200"/>
      <c r="D943" s="20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row>
    <row r="944" spans="1:26" x14ac:dyDescent="0.35">
      <c r="A944" s="200"/>
      <c r="B944" s="200"/>
      <c r="C944" s="200"/>
      <c r="D944" s="20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row>
    <row r="945" spans="1:26" x14ac:dyDescent="0.35">
      <c r="A945" s="200"/>
      <c r="B945" s="200"/>
      <c r="C945" s="200"/>
      <c r="D945" s="20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row>
    <row r="946" spans="1:26" x14ac:dyDescent="0.35">
      <c r="A946" s="200"/>
      <c r="B946" s="200"/>
      <c r="C946" s="200"/>
      <c r="D946" s="20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row>
    <row r="947" spans="1:26" x14ac:dyDescent="0.35">
      <c r="A947" s="200"/>
      <c r="B947" s="200"/>
      <c r="C947" s="200"/>
      <c r="D947" s="20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row>
    <row r="948" spans="1:26" x14ac:dyDescent="0.35">
      <c r="A948" s="200"/>
      <c r="B948" s="200"/>
      <c r="C948" s="200"/>
      <c r="D948" s="20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row>
    <row r="949" spans="1:26" x14ac:dyDescent="0.35">
      <c r="A949" s="200"/>
      <c r="B949" s="200"/>
      <c r="C949" s="200"/>
      <c r="D949" s="20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row>
    <row r="950" spans="1:26" x14ac:dyDescent="0.35">
      <c r="A950" s="200"/>
      <c r="B950" s="200"/>
      <c r="C950" s="200"/>
      <c r="D950" s="20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row>
    <row r="951" spans="1:26" x14ac:dyDescent="0.35">
      <c r="A951" s="200"/>
      <c r="B951" s="200"/>
      <c r="C951" s="200"/>
      <c r="D951" s="20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row>
    <row r="952" spans="1:26" x14ac:dyDescent="0.35">
      <c r="A952" s="200"/>
      <c r="B952" s="200"/>
      <c r="C952" s="200"/>
      <c r="D952" s="20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row>
    <row r="953" spans="1:26" x14ac:dyDescent="0.35">
      <c r="A953" s="200"/>
      <c r="B953" s="200"/>
      <c r="C953" s="200"/>
      <c r="D953" s="20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row>
    <row r="954" spans="1:26" x14ac:dyDescent="0.35">
      <c r="A954" s="200"/>
      <c r="B954" s="200"/>
      <c r="C954" s="200"/>
      <c r="D954" s="20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row>
    <row r="955" spans="1:26" x14ac:dyDescent="0.35">
      <c r="A955" s="200"/>
      <c r="B955" s="200"/>
      <c r="C955" s="200"/>
      <c r="D955" s="20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row>
    <row r="956" spans="1:26" x14ac:dyDescent="0.35">
      <c r="A956" s="200"/>
      <c r="B956" s="200"/>
      <c r="C956" s="200"/>
      <c r="D956" s="20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row>
    <row r="957" spans="1:26" x14ac:dyDescent="0.35">
      <c r="A957" s="200"/>
      <c r="B957" s="200"/>
      <c r="C957" s="200"/>
      <c r="D957" s="20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row>
    <row r="958" spans="1:26" x14ac:dyDescent="0.35">
      <c r="A958" s="200"/>
      <c r="B958" s="200"/>
      <c r="C958" s="200"/>
      <c r="D958" s="20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row>
    <row r="959" spans="1:26" x14ac:dyDescent="0.35">
      <c r="A959" s="200"/>
      <c r="B959" s="200"/>
      <c r="C959" s="200"/>
      <c r="D959" s="20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row>
    <row r="960" spans="1:26" x14ac:dyDescent="0.35">
      <c r="A960" s="200"/>
      <c r="B960" s="200"/>
      <c r="C960" s="200"/>
      <c r="D960" s="20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row>
    <row r="961" spans="1:26" x14ac:dyDescent="0.35">
      <c r="A961" s="200"/>
      <c r="B961" s="200"/>
      <c r="C961" s="200"/>
      <c r="D961" s="20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row>
    <row r="962" spans="1:26" x14ac:dyDescent="0.35">
      <c r="A962" s="200"/>
      <c r="B962" s="200"/>
      <c r="C962" s="200"/>
      <c r="D962" s="20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row>
    <row r="963" spans="1:26" x14ac:dyDescent="0.35">
      <c r="A963" s="200"/>
      <c r="B963" s="200"/>
      <c r="C963" s="200"/>
      <c r="D963" s="20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row>
    <row r="964" spans="1:26" x14ac:dyDescent="0.35">
      <c r="A964" s="200"/>
      <c r="B964" s="200"/>
      <c r="C964" s="200"/>
      <c r="D964" s="20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row>
    <row r="965" spans="1:26" x14ac:dyDescent="0.35">
      <c r="A965" s="200"/>
      <c r="B965" s="200"/>
      <c r="C965" s="200"/>
      <c r="D965" s="20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row>
    <row r="966" spans="1:26" x14ac:dyDescent="0.35">
      <c r="A966" s="200"/>
      <c r="B966" s="200"/>
      <c r="C966" s="200"/>
      <c r="D966" s="20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row>
    <row r="967" spans="1:26" x14ac:dyDescent="0.35">
      <c r="A967" s="200"/>
      <c r="B967" s="200"/>
      <c r="C967" s="200"/>
      <c r="D967" s="20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row>
    <row r="968" spans="1:26" x14ac:dyDescent="0.35">
      <c r="A968" s="200"/>
      <c r="B968" s="200"/>
      <c r="C968" s="200"/>
      <c r="D968" s="20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row>
    <row r="969" spans="1:26" x14ac:dyDescent="0.35">
      <c r="A969" s="200"/>
      <c r="B969" s="200"/>
      <c r="C969" s="200"/>
      <c r="D969" s="20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row>
    <row r="970" spans="1:26" x14ac:dyDescent="0.35">
      <c r="A970" s="200"/>
      <c r="B970" s="200"/>
      <c r="C970" s="200"/>
      <c r="D970" s="20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row>
    <row r="971" spans="1:26" x14ac:dyDescent="0.35">
      <c r="A971" s="200"/>
      <c r="B971" s="200"/>
      <c r="C971" s="200"/>
      <c r="D971" s="20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row>
    <row r="972" spans="1:26" x14ac:dyDescent="0.35">
      <c r="A972" s="200"/>
      <c r="B972" s="200"/>
      <c r="C972" s="200"/>
      <c r="D972" s="20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row>
    <row r="973" spans="1:26" x14ac:dyDescent="0.35">
      <c r="A973" s="200"/>
      <c r="B973" s="200"/>
      <c r="C973" s="200"/>
      <c r="D973" s="20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row>
    <row r="974" spans="1:26" x14ac:dyDescent="0.35">
      <c r="A974" s="200"/>
      <c r="B974" s="200"/>
      <c r="C974" s="200"/>
      <c r="D974" s="20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row>
    <row r="975" spans="1:26" x14ac:dyDescent="0.35">
      <c r="A975" s="200"/>
      <c r="B975" s="200"/>
      <c r="C975" s="200"/>
      <c r="D975" s="20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row>
    <row r="976" spans="1:26" x14ac:dyDescent="0.35">
      <c r="A976" s="200"/>
      <c r="B976" s="200"/>
      <c r="C976" s="200"/>
      <c r="D976" s="20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row>
    <row r="977" spans="1:26" x14ac:dyDescent="0.35">
      <c r="A977" s="200"/>
      <c r="B977" s="200"/>
      <c r="C977" s="200"/>
      <c r="D977" s="20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row>
    <row r="978" spans="1:26" x14ac:dyDescent="0.35">
      <c r="A978" s="200"/>
      <c r="B978" s="200"/>
      <c r="C978" s="200"/>
      <c r="D978" s="20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row>
    <row r="979" spans="1:26" x14ac:dyDescent="0.35">
      <c r="A979" s="200"/>
      <c r="B979" s="200"/>
      <c r="C979" s="200"/>
      <c r="D979" s="20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row>
    <row r="980" spans="1:26" x14ac:dyDescent="0.35">
      <c r="A980" s="200"/>
      <c r="B980" s="200"/>
      <c r="C980" s="200"/>
      <c r="D980" s="20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row>
    <row r="981" spans="1:26" x14ac:dyDescent="0.35">
      <c r="A981" s="200"/>
      <c r="B981" s="200"/>
      <c r="C981" s="200"/>
      <c r="D981" s="20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row>
    <row r="982" spans="1:26" x14ac:dyDescent="0.35">
      <c r="A982" s="200"/>
      <c r="B982" s="200"/>
      <c r="C982" s="200"/>
      <c r="D982" s="20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row>
    <row r="983" spans="1:26" x14ac:dyDescent="0.35">
      <c r="A983" s="200"/>
      <c r="B983" s="200"/>
      <c r="C983" s="200"/>
      <c r="D983" s="20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row>
    <row r="984" spans="1:26" x14ac:dyDescent="0.35">
      <c r="A984" s="200"/>
      <c r="B984" s="200"/>
      <c r="C984" s="200"/>
      <c r="D984" s="20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row>
    <row r="985" spans="1:26" x14ac:dyDescent="0.35">
      <c r="A985" s="200"/>
      <c r="B985" s="200"/>
      <c r="C985" s="200"/>
      <c r="D985" s="20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row>
    <row r="986" spans="1:26" x14ac:dyDescent="0.35">
      <c r="A986" s="200"/>
      <c r="B986" s="200"/>
      <c r="C986" s="200"/>
      <c r="D986" s="20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row>
    <row r="987" spans="1:26" x14ac:dyDescent="0.35">
      <c r="A987" s="200"/>
      <c r="B987" s="200"/>
      <c r="C987" s="200"/>
      <c r="D987" s="20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row>
    <row r="988" spans="1:26" x14ac:dyDescent="0.35">
      <c r="A988" s="200"/>
      <c r="B988" s="200"/>
      <c r="C988" s="200"/>
      <c r="D988" s="20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row>
    <row r="989" spans="1:26" x14ac:dyDescent="0.35">
      <c r="A989" s="200"/>
      <c r="B989" s="200"/>
      <c r="C989" s="200"/>
      <c r="D989" s="20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row>
    <row r="990" spans="1:26" x14ac:dyDescent="0.35">
      <c r="A990" s="200"/>
      <c r="B990" s="200"/>
      <c r="C990" s="200"/>
      <c r="D990" s="20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row>
    <row r="991" spans="1:26" x14ac:dyDescent="0.35">
      <c r="A991" s="200"/>
      <c r="B991" s="200"/>
      <c r="C991" s="200"/>
      <c r="D991" s="20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row>
    <row r="992" spans="1:26" x14ac:dyDescent="0.35">
      <c r="A992" s="200"/>
      <c r="B992" s="200"/>
      <c r="C992" s="200"/>
      <c r="D992" s="20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row>
    <row r="993" spans="1:26" x14ac:dyDescent="0.35">
      <c r="A993" s="200"/>
      <c r="B993" s="200"/>
      <c r="C993" s="200"/>
      <c r="D993" s="20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row>
    <row r="994" spans="1:26" x14ac:dyDescent="0.35">
      <c r="A994" s="200"/>
      <c r="B994" s="200"/>
      <c r="C994" s="200"/>
      <c r="D994" s="20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row>
    <row r="995" spans="1:26" x14ac:dyDescent="0.35">
      <c r="A995" s="200"/>
      <c r="B995" s="200"/>
      <c r="C995" s="200"/>
      <c r="D995" s="20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row>
    <row r="996" spans="1:26" x14ac:dyDescent="0.35">
      <c r="A996" s="200"/>
      <c r="B996" s="200"/>
      <c r="C996" s="200"/>
      <c r="D996" s="20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row>
    <row r="997" spans="1:26" x14ac:dyDescent="0.35">
      <c r="A997" s="200"/>
      <c r="B997" s="200"/>
      <c r="C997" s="200"/>
      <c r="D997" s="20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row>
    <row r="998" spans="1:26" x14ac:dyDescent="0.35">
      <c r="A998" s="200"/>
      <c r="B998" s="200"/>
      <c r="C998" s="200"/>
      <c r="D998" s="20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row>
    <row r="999" spans="1:26" x14ac:dyDescent="0.35">
      <c r="A999" s="200"/>
      <c r="B999" s="200"/>
      <c r="C999" s="200"/>
      <c r="D999" s="200"/>
      <c r="E999" s="200"/>
      <c r="F999" s="200"/>
      <c r="G999" s="200"/>
      <c r="H999" s="200"/>
      <c r="I999" s="200"/>
      <c r="J999" s="200"/>
      <c r="K999" s="200"/>
      <c r="L999" s="200"/>
      <c r="M999" s="200"/>
      <c r="N999" s="200"/>
      <c r="O999" s="200"/>
      <c r="P999" s="200"/>
      <c r="Q999" s="200"/>
      <c r="R999" s="200"/>
      <c r="S999" s="200"/>
      <c r="T999" s="200"/>
      <c r="U999" s="200"/>
      <c r="V999" s="200"/>
      <c r="W999" s="200"/>
      <c r="X999" s="200"/>
      <c r="Y999" s="200"/>
      <c r="Z999" s="200"/>
    </row>
    <row r="1000" spans="1:26" x14ac:dyDescent="0.35">
      <c r="A1000" s="200"/>
      <c r="B1000" s="200"/>
      <c r="C1000" s="200"/>
      <c r="D1000" s="200"/>
      <c r="E1000" s="200"/>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row>
  </sheetData>
  <mergeCells count="19">
    <mergeCell ref="O39:P39"/>
    <mergeCell ref="Q39:R39"/>
    <mergeCell ref="S39:T39"/>
    <mergeCell ref="O38:T38"/>
    <mergeCell ref="L22:O22"/>
    <mergeCell ref="B38:C38"/>
    <mergeCell ref="F38:M38"/>
    <mergeCell ref="G46:J46"/>
    <mergeCell ref="F39:G39"/>
    <mergeCell ref="H39:I39"/>
    <mergeCell ref="J39:K39"/>
    <mergeCell ref="L39:M39"/>
    <mergeCell ref="A3:F3"/>
    <mergeCell ref="A22:E22"/>
    <mergeCell ref="A30:G30"/>
    <mergeCell ref="L30:Q30"/>
    <mergeCell ref="A12:H12"/>
    <mergeCell ref="L12:R12"/>
    <mergeCell ref="L3: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F94CF-1EEE-4844-AA5C-028FADCD6C1C}">
  <dimension ref="A1:AE27"/>
  <sheetViews>
    <sheetView zoomScale="43" workbookViewId="0">
      <selection activeCell="K9" sqref="K9"/>
    </sheetView>
  </sheetViews>
  <sheetFormatPr defaultColWidth="8.90625" defaultRowHeight="23.5" x14ac:dyDescent="0.55000000000000004"/>
  <cols>
    <col min="1" max="2" width="14.90625" style="3" customWidth="1"/>
    <col min="3" max="3" width="21.08984375" style="3" bestFit="1" customWidth="1"/>
    <col min="4" max="10" width="14.90625" style="3" customWidth="1"/>
    <col min="11" max="12" width="8.90625" style="3"/>
    <col min="13" max="13" width="51.54296875" style="3" bestFit="1" customWidth="1"/>
    <col min="14" max="14" width="14.54296875" style="3" bestFit="1" customWidth="1"/>
    <col min="15" max="15" width="21.90625" style="3" bestFit="1" customWidth="1"/>
    <col min="16" max="16" width="14.90625" style="3" bestFit="1" customWidth="1"/>
    <col min="17" max="17" width="8.90625" style="3"/>
    <col min="18" max="18" width="37.36328125" style="3" bestFit="1" customWidth="1"/>
    <col min="19" max="19" width="8.90625" style="3"/>
    <col min="20" max="20" width="9.6328125" style="3" bestFit="1" customWidth="1"/>
    <col min="21" max="21" width="9.453125" style="3" bestFit="1" customWidth="1"/>
    <col min="22" max="16384" width="8.90625" style="3"/>
  </cols>
  <sheetData>
    <row r="1" spans="1:18" s="2" customFormat="1" ht="24" thickBot="1" x14ac:dyDescent="0.6">
      <c r="A1" s="43" t="s">
        <v>36</v>
      </c>
      <c r="B1" s="44"/>
      <c r="C1" s="44"/>
      <c r="D1" s="44"/>
      <c r="E1" s="44"/>
      <c r="F1" s="44"/>
      <c r="G1" s="44"/>
      <c r="H1" s="44"/>
      <c r="I1" s="44"/>
      <c r="J1" s="44"/>
      <c r="K1" s="44"/>
      <c r="L1" s="44"/>
      <c r="M1" s="44"/>
      <c r="N1" s="44"/>
      <c r="O1" s="44"/>
      <c r="P1" s="44"/>
      <c r="Q1" s="44"/>
      <c r="R1" s="45"/>
    </row>
    <row r="2" spans="1:18" s="2" customFormat="1" x14ac:dyDescent="0.55000000000000004">
      <c r="A2" s="1"/>
    </row>
    <row r="3" spans="1:18" ht="24" thickBot="1" x14ac:dyDescent="0.6">
      <c r="A3" s="35" t="s">
        <v>35</v>
      </c>
      <c r="B3" s="35" t="s">
        <v>34</v>
      </c>
      <c r="C3" s="35" t="s">
        <v>33</v>
      </c>
      <c r="D3" s="35" t="s">
        <v>32</v>
      </c>
      <c r="E3" s="35" t="s">
        <v>31</v>
      </c>
      <c r="F3" s="35" t="s">
        <v>30</v>
      </c>
      <c r="G3" s="35" t="s">
        <v>29</v>
      </c>
      <c r="H3" s="35" t="s">
        <v>28</v>
      </c>
      <c r="I3" s="35" t="s">
        <v>27</v>
      </c>
      <c r="J3" s="35" t="s">
        <v>26</v>
      </c>
    </row>
    <row r="4" spans="1:18" x14ac:dyDescent="0.55000000000000004">
      <c r="A4" s="37"/>
      <c r="B4" s="5">
        <v>60</v>
      </c>
      <c r="C4" s="38"/>
      <c r="D4" s="38"/>
      <c r="E4" s="38"/>
      <c r="F4" s="5">
        <v>1000</v>
      </c>
      <c r="G4" s="5"/>
      <c r="H4" s="38"/>
      <c r="I4" s="38"/>
      <c r="J4" s="38"/>
      <c r="M4" s="13" t="s">
        <v>92</v>
      </c>
      <c r="N4" s="27">
        <v>2</v>
      </c>
      <c r="O4" s="7" t="s">
        <v>15</v>
      </c>
    </row>
    <row r="5" spans="1:18" x14ac:dyDescent="0.55000000000000004">
      <c r="A5" s="36" t="s">
        <v>44</v>
      </c>
      <c r="B5" s="16">
        <v>1.7763568394002505E-15</v>
      </c>
      <c r="C5" s="5">
        <v>0</v>
      </c>
      <c r="D5" s="5">
        <v>60</v>
      </c>
      <c r="E5" s="5">
        <v>0</v>
      </c>
      <c r="F5" s="5">
        <v>0</v>
      </c>
      <c r="G5" s="5">
        <v>0</v>
      </c>
      <c r="H5" s="26">
        <v>5615.8695116413273</v>
      </c>
      <c r="I5" s="5">
        <v>0</v>
      </c>
      <c r="J5" s="6">
        <v>6615.8695116413273</v>
      </c>
      <c r="M5" s="14" t="s">
        <v>20</v>
      </c>
      <c r="N5" s="28">
        <v>4</v>
      </c>
      <c r="O5" s="9" t="s">
        <v>15</v>
      </c>
    </row>
    <row r="6" spans="1:18" x14ac:dyDescent="0.55000000000000004">
      <c r="A6" s="36" t="s">
        <v>45</v>
      </c>
      <c r="B6" s="5">
        <v>0</v>
      </c>
      <c r="C6" s="5">
        <v>0</v>
      </c>
      <c r="D6" s="5">
        <v>0</v>
      </c>
      <c r="E6" s="5">
        <v>0</v>
      </c>
      <c r="F6" s="5">
        <v>0</v>
      </c>
      <c r="G6" s="5">
        <v>0</v>
      </c>
      <c r="H6" s="26">
        <v>4542.148549604226</v>
      </c>
      <c r="I6" s="5">
        <v>0</v>
      </c>
      <c r="J6" s="6">
        <v>4542.148549604226</v>
      </c>
      <c r="M6" s="14" t="s">
        <v>19</v>
      </c>
      <c r="N6" s="28">
        <v>105</v>
      </c>
      <c r="O6" s="9" t="s">
        <v>15</v>
      </c>
    </row>
    <row r="7" spans="1:18" x14ac:dyDescent="0.55000000000000004">
      <c r="A7" s="36" t="s">
        <v>46</v>
      </c>
      <c r="B7" s="5">
        <v>0</v>
      </c>
      <c r="C7" s="5">
        <v>0</v>
      </c>
      <c r="D7" s="5">
        <v>0</v>
      </c>
      <c r="E7" s="5">
        <v>0</v>
      </c>
      <c r="F7" s="5">
        <v>0</v>
      </c>
      <c r="G7" s="5">
        <v>0</v>
      </c>
      <c r="H7" s="26">
        <v>5448.4139860582827</v>
      </c>
      <c r="I7" s="5">
        <v>0</v>
      </c>
      <c r="J7" s="6">
        <v>5448.4139860582827</v>
      </c>
      <c r="M7" s="14" t="s">
        <v>18</v>
      </c>
      <c r="N7" s="28">
        <v>125</v>
      </c>
      <c r="O7" s="9" t="s">
        <v>15</v>
      </c>
    </row>
    <row r="8" spans="1:18" x14ac:dyDescent="0.55000000000000004">
      <c r="A8" s="36" t="s">
        <v>47</v>
      </c>
      <c r="B8" s="5">
        <v>0</v>
      </c>
      <c r="C8" s="5">
        <v>0</v>
      </c>
      <c r="D8" s="16">
        <v>7.1054273576010019E-15</v>
      </c>
      <c r="E8" s="5">
        <v>0</v>
      </c>
      <c r="F8" s="5">
        <v>0</v>
      </c>
      <c r="G8" s="5">
        <v>0</v>
      </c>
      <c r="H8" s="26">
        <v>14469.665444180358</v>
      </c>
      <c r="I8" s="5">
        <v>0</v>
      </c>
      <c r="J8" s="6">
        <v>14469.665444180357</v>
      </c>
      <c r="M8" s="14" t="s">
        <v>17</v>
      </c>
      <c r="N8" s="28">
        <v>2.5</v>
      </c>
      <c r="O8" s="9" t="s">
        <v>15</v>
      </c>
    </row>
    <row r="9" spans="1:18" x14ac:dyDescent="0.55000000000000004">
      <c r="A9" s="36" t="s">
        <v>48</v>
      </c>
      <c r="B9" s="5">
        <v>0</v>
      </c>
      <c r="C9" s="5">
        <v>0</v>
      </c>
      <c r="D9" s="5">
        <v>0</v>
      </c>
      <c r="E9" s="5">
        <v>0</v>
      </c>
      <c r="F9" s="5">
        <v>0</v>
      </c>
      <c r="G9" s="5">
        <v>0</v>
      </c>
      <c r="H9" s="26">
        <v>7431.9334087962616</v>
      </c>
      <c r="I9" s="5">
        <v>0</v>
      </c>
      <c r="J9" s="6">
        <v>7431.9334087962607</v>
      </c>
      <c r="M9" s="14" t="s">
        <v>16</v>
      </c>
      <c r="N9" s="28">
        <v>10</v>
      </c>
      <c r="O9" s="9" t="s">
        <v>15</v>
      </c>
    </row>
    <row r="10" spans="1:18" ht="24" thickBot="1" x14ac:dyDescent="0.6">
      <c r="A10" s="36" t="s">
        <v>49</v>
      </c>
      <c r="B10" s="5">
        <v>50</v>
      </c>
      <c r="C10" s="5">
        <v>50</v>
      </c>
      <c r="D10" s="5">
        <v>0</v>
      </c>
      <c r="E10" s="5">
        <v>0</v>
      </c>
      <c r="F10" s="5">
        <v>0</v>
      </c>
      <c r="G10" s="5">
        <v>0</v>
      </c>
      <c r="H10" s="26">
        <v>5085.6596473336267</v>
      </c>
      <c r="I10" s="5">
        <v>0</v>
      </c>
      <c r="J10" s="6">
        <v>5085.6596473336267</v>
      </c>
      <c r="M10" s="15" t="s">
        <v>14</v>
      </c>
      <c r="N10" s="10">
        <v>2</v>
      </c>
      <c r="O10" s="11" t="s">
        <v>13</v>
      </c>
    </row>
    <row r="11" spans="1:18" ht="24" thickBot="1" x14ac:dyDescent="0.6"/>
    <row r="12" spans="1:18" ht="24" thickBot="1" x14ac:dyDescent="0.6">
      <c r="C12" s="17" t="s">
        <v>25</v>
      </c>
    </row>
    <row r="13" spans="1:18" x14ac:dyDescent="0.55000000000000004">
      <c r="C13" s="39" t="s">
        <v>24</v>
      </c>
      <c r="D13" s="40" t="s">
        <v>23</v>
      </c>
      <c r="E13" s="40" t="s">
        <v>22</v>
      </c>
      <c r="F13" s="41" t="s">
        <v>21</v>
      </c>
      <c r="M13" s="19" t="s">
        <v>37</v>
      </c>
      <c r="N13" s="20">
        <v>2</v>
      </c>
      <c r="O13" s="12" t="s">
        <v>13</v>
      </c>
    </row>
    <row r="14" spans="1:18" x14ac:dyDescent="0.55000000000000004">
      <c r="C14" s="4">
        <f>B5-B4-C5+D5</f>
        <v>0</v>
      </c>
      <c r="D14" s="31">
        <f>E5-(300*B5)-(I5/2)</f>
        <v>-5.3290705182007514E-13</v>
      </c>
      <c r="E14" s="29">
        <f>F4+E5+H5-J5-G4-F5+G5</f>
        <v>0</v>
      </c>
      <c r="F14" s="32">
        <f>I5-((8*3*B5))</f>
        <v>-4.2632564145606011E-14</v>
      </c>
      <c r="M14" s="21" t="s">
        <v>38</v>
      </c>
      <c r="N14" s="22">
        <v>20</v>
      </c>
      <c r="O14" s="12"/>
    </row>
    <row r="15" spans="1:18" x14ac:dyDescent="0.55000000000000004">
      <c r="C15" s="30">
        <f t="shared" ref="C15:C19" si="0">B6-B5-C6+D6</f>
        <v>-1.7763568394002505E-15</v>
      </c>
      <c r="D15" s="8">
        <f t="shared" ref="D15:D19" si="1">E6-(300*B6)-(I6/2)</f>
        <v>0</v>
      </c>
      <c r="E15" s="8">
        <f t="shared" ref="E15:E19" si="2">F5+E6+H6-J6-G5-F6+G6</f>
        <v>0</v>
      </c>
      <c r="F15" s="9">
        <f t="shared" ref="F15:F19" si="3">I6-(8*3*B6)</f>
        <v>0</v>
      </c>
      <c r="M15" s="21" t="s">
        <v>39</v>
      </c>
      <c r="N15" s="22">
        <v>10</v>
      </c>
      <c r="O15" s="12"/>
    </row>
    <row r="16" spans="1:18" x14ac:dyDescent="0.55000000000000004">
      <c r="C16" s="4">
        <f t="shared" si="0"/>
        <v>0</v>
      </c>
      <c r="D16" s="8">
        <f t="shared" si="1"/>
        <v>0</v>
      </c>
      <c r="E16" s="8">
        <f t="shared" si="2"/>
        <v>0</v>
      </c>
      <c r="F16" s="9">
        <f t="shared" si="3"/>
        <v>0</v>
      </c>
      <c r="M16" s="21" t="s">
        <v>40</v>
      </c>
      <c r="N16" s="23">
        <v>35</v>
      </c>
      <c r="O16" s="12"/>
    </row>
    <row r="17" spans="1:31" x14ac:dyDescent="0.55000000000000004">
      <c r="C17" s="30">
        <f t="shared" si="0"/>
        <v>7.1054273576010019E-15</v>
      </c>
      <c r="D17" s="8">
        <f t="shared" si="1"/>
        <v>0</v>
      </c>
      <c r="E17" s="31">
        <f t="shared" si="2"/>
        <v>1.8189894035458565E-12</v>
      </c>
      <c r="F17" s="9">
        <f t="shared" si="3"/>
        <v>0</v>
      </c>
      <c r="M17" s="21" t="s">
        <v>41</v>
      </c>
      <c r="N17" s="22">
        <v>50</v>
      </c>
      <c r="O17" s="12"/>
    </row>
    <row r="18" spans="1:31" x14ac:dyDescent="0.55000000000000004">
      <c r="C18" s="4">
        <f t="shared" si="0"/>
        <v>0</v>
      </c>
      <c r="D18" s="8">
        <f t="shared" si="1"/>
        <v>0</v>
      </c>
      <c r="E18" s="31">
        <f t="shared" si="2"/>
        <v>9.0949470177292824E-13</v>
      </c>
      <c r="F18" s="9">
        <f t="shared" si="3"/>
        <v>0</v>
      </c>
      <c r="M18" s="21" t="s">
        <v>42</v>
      </c>
      <c r="N18" s="22">
        <v>0</v>
      </c>
      <c r="O18" s="12"/>
    </row>
    <row r="19" spans="1:31" ht="24" thickBot="1" x14ac:dyDescent="0.6">
      <c r="C19" s="18">
        <f t="shared" si="0"/>
        <v>0</v>
      </c>
      <c r="D19" s="10">
        <f t="shared" si="1"/>
        <v>-15000</v>
      </c>
      <c r="E19" s="10">
        <f t="shared" si="2"/>
        <v>0</v>
      </c>
      <c r="F19" s="11">
        <f t="shared" si="3"/>
        <v>-1200</v>
      </c>
      <c r="M19" s="24" t="s">
        <v>43</v>
      </c>
      <c r="N19" s="25">
        <v>8</v>
      </c>
      <c r="O19" s="12"/>
    </row>
    <row r="21" spans="1:31" ht="24" thickBot="1" x14ac:dyDescent="0.6"/>
    <row r="22" spans="1:31" ht="24" thickBot="1" x14ac:dyDescent="0.6">
      <c r="B22" s="46" t="s">
        <v>99</v>
      </c>
      <c r="C22" s="47"/>
      <c r="D22" s="51">
        <f>(500*3*SUM(B5:B10))+(3.75*SUM(I5:I10))+(105*SUM(C5:C10))+(125*SUM(D5:D10))+(2*SUM(F5:F10))+(4*SUM(G5:G10))+(35*SUM(E5:E10))+(10*SUM(H5:H10))</f>
        <v>513686.90547614079</v>
      </c>
      <c r="E22" s="52"/>
      <c r="F22" s="53"/>
    </row>
    <row r="24" spans="1:31" ht="24" thickBot="1" x14ac:dyDescent="0.6"/>
    <row r="25" spans="1:31" ht="26" x14ac:dyDescent="0.55000000000000004">
      <c r="A25" s="54" t="s">
        <v>97</v>
      </c>
      <c r="B25" s="55"/>
      <c r="C25" s="55"/>
      <c r="D25" s="55"/>
      <c r="E25" s="55"/>
      <c r="F25" s="55"/>
      <c r="G25" s="55"/>
      <c r="H25" s="55"/>
      <c r="I25" s="55"/>
      <c r="J25" s="55"/>
      <c r="K25" s="55"/>
      <c r="L25" s="55"/>
      <c r="M25" s="55"/>
      <c r="N25" s="56"/>
      <c r="O25" s="33"/>
      <c r="P25" s="33"/>
      <c r="Q25" s="33"/>
      <c r="R25" s="33"/>
      <c r="S25" s="33"/>
      <c r="T25" s="33"/>
      <c r="U25" s="33"/>
      <c r="V25" s="33"/>
      <c r="W25" s="33"/>
      <c r="X25" s="33"/>
      <c r="Y25" s="33"/>
      <c r="Z25" s="33"/>
      <c r="AA25" s="33"/>
      <c r="AB25" s="33"/>
      <c r="AC25" s="33"/>
      <c r="AD25" s="33"/>
      <c r="AE25" s="33"/>
    </row>
    <row r="26" spans="1:31" ht="26.5" thickBot="1" x14ac:dyDescent="0.6">
      <c r="A26" s="57"/>
      <c r="B26" s="58"/>
      <c r="C26" s="58"/>
      <c r="D26" s="58"/>
      <c r="E26" s="58"/>
      <c r="F26" s="58"/>
      <c r="G26" s="58"/>
      <c r="H26" s="58"/>
      <c r="I26" s="58"/>
      <c r="J26" s="58"/>
      <c r="K26" s="58"/>
      <c r="L26" s="58"/>
      <c r="M26" s="58"/>
      <c r="N26" s="59"/>
      <c r="O26" s="33"/>
      <c r="P26" s="33"/>
      <c r="Q26" s="33"/>
      <c r="R26" s="33"/>
    </row>
    <row r="27" spans="1:31" ht="26.5" thickBot="1" x14ac:dyDescent="0.65">
      <c r="A27" s="48" t="s">
        <v>98</v>
      </c>
      <c r="B27" s="49"/>
      <c r="C27" s="49"/>
      <c r="D27" s="49"/>
      <c r="E27" s="49"/>
      <c r="F27" s="49"/>
      <c r="G27" s="49"/>
      <c r="H27" s="49"/>
      <c r="I27" s="49"/>
      <c r="J27" s="49"/>
      <c r="K27" s="49"/>
      <c r="L27" s="49"/>
      <c r="M27" s="49"/>
      <c r="N27" s="50"/>
      <c r="O27" s="33"/>
      <c r="P27" s="33"/>
      <c r="Q27" s="34"/>
      <c r="R27" s="34"/>
      <c r="S27" s="34"/>
      <c r="T27" s="34"/>
      <c r="U27" s="34"/>
      <c r="V27" s="34"/>
      <c r="W27" s="34"/>
      <c r="X27" s="34"/>
      <c r="Y27" s="34"/>
      <c r="Z27" s="34"/>
      <c r="AA27" s="34"/>
      <c r="AB27" s="34"/>
      <c r="AC27" s="34"/>
      <c r="AD27" s="34"/>
      <c r="AE27" s="34"/>
    </row>
  </sheetData>
  <mergeCells count="5">
    <mergeCell ref="A1:R1"/>
    <mergeCell ref="B22:C22"/>
    <mergeCell ref="A27:N27"/>
    <mergeCell ref="D22:F22"/>
    <mergeCell ref="A25:N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Predictive Analytics</vt:lpstr>
      <vt:lpstr>Supply Chain Network</vt:lpstr>
      <vt:lpstr>Linear Program to the SC</vt:lpstr>
      <vt:lpstr>C2D v.s D2C</vt:lpstr>
      <vt:lpstr>Aggregate Planning of the 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Charansai tatineni</dc:creator>
  <cp:lastModifiedBy>Sriram Sandilya Kambhampati</cp:lastModifiedBy>
  <dcterms:created xsi:type="dcterms:W3CDTF">2023-07-20T01:22:43Z</dcterms:created>
  <dcterms:modified xsi:type="dcterms:W3CDTF">2024-04-10T22:18:03Z</dcterms:modified>
</cp:coreProperties>
</file>