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dhar\Documents\GitHub\numbrcrunchr\docs\"/>
    </mc:Choice>
  </mc:AlternateContent>
  <bookViews>
    <workbookView xWindow="480" yWindow="180" windowWidth="27795" windowHeight="125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C28" i="1"/>
  <c r="B28" i="1"/>
  <c r="B44" i="1"/>
  <c r="B43" i="1"/>
  <c r="B41" i="1"/>
  <c r="B40" i="1"/>
  <c r="B46" i="1" l="1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15" i="1"/>
  <c r="B18" i="1" s="1"/>
  <c r="B26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B29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C27" i="1"/>
  <c r="D27" i="1" s="1"/>
  <c r="E27" i="1" s="1"/>
  <c r="F27" i="1" s="1"/>
  <c r="G27" i="1" s="1"/>
  <c r="H27" i="1" s="1"/>
  <c r="I27" i="1" s="1"/>
  <c r="J27" i="1" s="1"/>
  <c r="K27" i="1" s="1"/>
  <c r="M30" i="1" l="1"/>
  <c r="K40" i="1"/>
  <c r="L27" i="1"/>
  <c r="W29" i="1"/>
  <c r="S29" i="1"/>
  <c r="O29" i="1"/>
  <c r="Z29" i="1"/>
  <c r="V29" i="1"/>
  <c r="R29" i="1"/>
  <c r="N29" i="1"/>
  <c r="Y29" i="1"/>
  <c r="U29" i="1"/>
  <c r="Q29" i="1"/>
  <c r="M29" i="1"/>
  <c r="X29" i="1"/>
  <c r="T29" i="1"/>
  <c r="P29" i="1"/>
  <c r="L29" i="1"/>
  <c r="L41" i="1" s="1"/>
  <c r="F40" i="1"/>
  <c r="J40" i="1"/>
  <c r="C40" i="1"/>
  <c r="G40" i="1"/>
  <c r="D40" i="1"/>
  <c r="H40" i="1"/>
  <c r="E40" i="1"/>
  <c r="I40" i="1"/>
  <c r="H29" i="1"/>
  <c r="H41" i="1" s="1"/>
  <c r="G29" i="1"/>
  <c r="G41" i="1" s="1"/>
  <c r="E29" i="1"/>
  <c r="E41" i="1" s="1"/>
  <c r="I29" i="1"/>
  <c r="I41" i="1" s="1"/>
  <c r="C29" i="1"/>
  <c r="C41" i="1" s="1"/>
  <c r="K29" i="1"/>
  <c r="K41" i="1" s="1"/>
  <c r="F29" i="1"/>
  <c r="F41" i="1" s="1"/>
  <c r="J29" i="1"/>
  <c r="J41" i="1" s="1"/>
  <c r="D29" i="1"/>
  <c r="D41" i="1" s="1"/>
  <c r="K46" i="1" l="1"/>
  <c r="M41" i="1"/>
  <c r="N30" i="1"/>
  <c r="L40" i="1"/>
  <c r="L46" i="1" s="1"/>
  <c r="M27" i="1"/>
  <c r="D46" i="1"/>
  <c r="G46" i="1"/>
  <c r="F46" i="1"/>
  <c r="H46" i="1"/>
  <c r="J46" i="1"/>
  <c r="I46" i="1"/>
  <c r="E46" i="1"/>
  <c r="C46" i="1"/>
  <c r="N27" i="1" l="1"/>
  <c r="M40" i="1"/>
  <c r="M46" i="1" s="1"/>
  <c r="N41" i="1"/>
  <c r="O30" i="1"/>
  <c r="O41" i="1" l="1"/>
  <c r="P30" i="1"/>
  <c r="O27" i="1"/>
  <c r="N40" i="1"/>
  <c r="N46" i="1" s="1"/>
  <c r="P41" i="1" l="1"/>
  <c r="Q30" i="1"/>
  <c r="O40" i="1"/>
  <c r="O46" i="1" s="1"/>
  <c r="P27" i="1"/>
  <c r="P40" i="1" l="1"/>
  <c r="P46" i="1" s="1"/>
  <c r="Q27" i="1"/>
  <c r="Q41" i="1"/>
  <c r="R30" i="1"/>
  <c r="R41" i="1" l="1"/>
  <c r="S30" i="1"/>
  <c r="Q40" i="1"/>
  <c r="Q46" i="1" s="1"/>
  <c r="R27" i="1"/>
  <c r="S41" i="1" l="1"/>
  <c r="T30" i="1"/>
  <c r="R40" i="1"/>
  <c r="R46" i="1" s="1"/>
  <c r="S27" i="1"/>
  <c r="T27" i="1" l="1"/>
  <c r="S40" i="1"/>
  <c r="S46" i="1" s="1"/>
  <c r="T41" i="1"/>
  <c r="U30" i="1"/>
  <c r="U41" i="1" l="1"/>
  <c r="V30" i="1"/>
  <c r="T40" i="1"/>
  <c r="T46" i="1" s="1"/>
  <c r="U27" i="1"/>
  <c r="V27" i="1" l="1"/>
  <c r="U40" i="1"/>
  <c r="U46" i="1" s="1"/>
  <c r="V41" i="1"/>
  <c r="W30" i="1"/>
  <c r="V40" i="1" l="1"/>
  <c r="V46" i="1" s="1"/>
  <c r="W27" i="1"/>
  <c r="X30" i="1"/>
  <c r="W41" i="1"/>
  <c r="X41" i="1" l="1"/>
  <c r="Y30" i="1"/>
  <c r="X27" i="1"/>
  <c r="W40" i="1"/>
  <c r="W46" i="1" s="1"/>
  <c r="X40" i="1" l="1"/>
  <c r="X46" i="1" s="1"/>
  <c r="Y27" i="1"/>
  <c r="Y41" i="1"/>
  <c r="Z30" i="1"/>
  <c r="Z41" i="1" s="1"/>
  <c r="Y40" i="1" l="1"/>
  <c r="Y46" i="1" s="1"/>
  <c r="Z27" i="1"/>
  <c r="Z40" i="1" s="1"/>
  <c r="Z46" i="1" s="1"/>
</calcChain>
</file>

<file path=xl/sharedStrings.xml><?xml version="1.0" encoding="utf-8"?>
<sst xmlns="http://schemas.openxmlformats.org/spreadsheetml/2006/main" count="194" uniqueCount="183">
  <si>
    <t>Total Income</t>
  </si>
  <si>
    <t>Interest</t>
  </si>
  <si>
    <t>Weekly Rent</t>
  </si>
  <si>
    <t>Loan Balance</t>
  </si>
  <si>
    <t>au.com.numbrcrunchr.domain.ProjectionParameters@521cd5[</t>
  </si>
  <si>
    <t xml:space="preserve">  cpi=3.0</t>
  </si>
  <si>
    <t xml:space="preserve">  salaryIncreaseRate=3.5</t>
  </si>
  <si>
    <t xml:space="preserve">  rentIncreaseRate=4.0</t>
  </si>
  <si>
    <t xml:space="preserve">  capitalGrowthRate=8.0</t>
  </si>
  <si>
    <t>]</t>
  </si>
  <si>
    <t>au.com.numbrcrunchr.domain.Property@11965b5[</t>
  </si>
  <si>
    <t xml:space="preserve">  idProperty=&lt;null&gt;</t>
  </si>
  <si>
    <t xml:space="preserve">  totalPurchaseCost=320000</t>
  </si>
  <si>
    <t xml:space="preserve">  address=&lt;null&gt;</t>
  </si>
  <si>
    <t xml:space="preserve">  deposit=&lt;null&gt;</t>
  </si>
  <si>
    <t xml:space="preserve">  loanAmount=320000</t>
  </si>
  <si>
    <t xml:space="preserve">  weeklyRent=320</t>
  </si>
  <si>
    <t xml:space="preserve">  managementFeeRate=0.0</t>
  </si>
  <si>
    <t xml:space="preserve">  state=&lt;null&gt;</t>
  </si>
  <si>
    <t xml:space="preserve">  purchasePrice=320000</t>
  </si>
  <si>
    <t xml:space="preserve">  purchaseDate=Tue Feb 11 00:00:00 EST 2014</t>
  </si>
  <si>
    <t xml:space="preserve">  ownerList=[au.com.propertyanalyst.domain.Owner[idOwner=null]]</t>
  </si>
  <si>
    <t xml:space="preserve">  stampDuty=&lt;null&gt;</t>
  </si>
  <si>
    <t xml:space="preserve">  legalFees=&lt;null&gt;</t>
  </si>
  <si>
    <t xml:space="preserve">  interestOnlyPeriod=10</t>
  </si>
  <si>
    <t xml:space="preserve">  buildingInspectionFees=&lt;null&gt;</t>
  </si>
  <si>
    <t xml:space="preserve">  titleRegistrationFees=&lt;null&gt;</t>
  </si>
  <si>
    <t xml:space="preserve">  mortgageStampDuty=&lt;null&gt;</t>
  </si>
  <si>
    <t xml:space="preserve">  mortgageInsurance=&lt;null&gt;</t>
  </si>
  <si>
    <t xml:space="preserve">  mortgageInsuranceStampDuty=&lt;null&gt;</t>
  </si>
  <si>
    <t xml:space="preserve">  loanApplicationFees=&lt;null&gt;</t>
  </si>
  <si>
    <t xml:space="preserve">  ongoingCosts=au.com.numbrcrunchr.domain.OngoingCosts@645bf9[</t>
  </si>
  <si>
    <t xml:space="preserve">  landlordsInsurance=400</t>
  </si>
  <si>
    <t xml:space="preserve">  maintenance=100</t>
  </si>
  <si>
    <t xml:space="preserve">  strata=0</t>
  </si>
  <si>
    <t xml:space="preserve">  waterCharges=800</t>
  </si>
  <si>
    <t xml:space="preserve">  cleaning=100</t>
  </si>
  <si>
    <t xml:space="preserve">  councilRates=1500</t>
  </si>
  <si>
    <t xml:space="preserve">  gardening=100</t>
  </si>
  <si>
    <t xml:space="preserve">  taxExpenses=100</t>
  </si>
  <si>
    <t xml:space="preserve">  miscOngoingExpenses=0</t>
  </si>
  <si>
    <t xml:space="preserve">  propertyManagementFees=2816</t>
  </si>
  <si>
    <t xml:space="preserve">  interestRate=6.0</t>
  </si>
  <si>
    <t xml:space="preserve">  lvr=80.0</t>
  </si>
  <si>
    <t xml:space="preserve">  marketValue=320000</t>
  </si>
  <si>
    <t xml:space="preserve">  constructionDate=&lt;null&gt;</t>
  </si>
  <si>
    <t xml:space="preserve">  buildingValue=&lt;null&gt;</t>
  </si>
  <si>
    <t xml:space="preserve">  fittingsValue=&lt;null&gt;</t>
  </si>
  <si>
    <t xml:space="preserve">  weeksRented=50</t>
  </si>
  <si>
    <t xml:space="preserve">  loanTerm=30</t>
  </si>
  <si>
    <t>CPI</t>
  </si>
  <si>
    <t>Salary Increase Rate</t>
  </si>
  <si>
    <t>Rent Increase Rate</t>
  </si>
  <si>
    <t>Capital Growth Rate</t>
  </si>
  <si>
    <t>Total Purchase Cost</t>
  </si>
  <si>
    <t>Management Fee Rate</t>
  </si>
  <si>
    <t>Purchase Date</t>
  </si>
  <si>
    <t>Landlord Insurance</t>
  </si>
  <si>
    <t>Maintenance</t>
  </si>
  <si>
    <t>Strata</t>
  </si>
  <si>
    <t>Water Rates</t>
  </si>
  <si>
    <t>Cleaning</t>
  </si>
  <si>
    <t>Council Rates</t>
  </si>
  <si>
    <t>Gardening</t>
  </si>
  <si>
    <t>Tax Expenses</t>
  </si>
  <si>
    <t>Property Management Fee</t>
  </si>
  <si>
    <t>LVR</t>
  </si>
  <si>
    <t>Market Value</t>
  </si>
  <si>
    <t>Weeks Rented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</si>
  <si>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</si>
  <si>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</si>
  <si>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</si>
  <si>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</si>
  <si>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</si>
  <si>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</si>
  <si>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</si>
  <si>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</si>
  <si>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</si>
  <si>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</si>
  <si>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Total Expenses</t>
  </si>
  <si>
    <t>Assumptions</t>
  </si>
  <si>
    <t>Property Details</t>
  </si>
  <si>
    <t>LMI</t>
  </si>
  <si>
    <t>Owner Salary</t>
  </si>
  <si>
    <t>Assumptions:</t>
  </si>
  <si>
    <t xml:space="preserve">Property Details: </t>
  </si>
  <si>
    <t xml:space="preserve">Loan Details: </t>
  </si>
  <si>
    <t xml:space="preserve">Years: 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</si>
  <si>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</si>
  <si>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</si>
  <si>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</si>
  <si>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</si>
  <si>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</si>
  <si>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</si>
  <si>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</si>
  <si>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</si>
  <si>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</si>
  <si>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</si>
  <si>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</si>
  <si>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</si>
  <si>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</si>
  <si>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</si>
  <si>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</si>
  <si>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</si>
  <si>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</si>
  <si>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</si>
  <si>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</si>
  <si>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</si>
  <si>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</si>
  <si>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</si>
  <si>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</si>
  <si>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</si>
  <si>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</si>
  <si>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 xml:space="preserve">Loan Balance: </t>
  </si>
  <si>
    <t xml:space="preserve">Weekly Rent: </t>
  </si>
  <si>
    <t xml:space="preserve">Rental Income: </t>
  </si>
  <si>
    <t xml:space="preserve">Interest: </t>
  </si>
  <si>
    <t xml:space="preserve">Landlord's Insurance: </t>
  </si>
  <si>
    <t xml:space="preserve">Maintenance: </t>
  </si>
  <si>
    <t xml:space="preserve">Strata: </t>
  </si>
  <si>
    <t xml:space="preserve">Water Rates: </t>
  </si>
  <si>
    <t xml:space="preserve">Cleaning: </t>
  </si>
  <si>
    <t xml:space="preserve">Council Rates: </t>
  </si>
  <si>
    <t xml:space="preserve">Gardening: </t>
  </si>
  <si>
    <t xml:space="preserve">Tax Expenses: </t>
  </si>
  <si>
    <t xml:space="preserve">Property Mgmt Fee: </t>
  </si>
  <si>
    <t xml:space="preserve">Total Income: </t>
  </si>
  <si>
    <t xml:space="preserve">Total Expense: </t>
  </si>
  <si>
    <t xml:space="preserve">CPI: </t>
  </si>
  <si>
    <t xml:space="preserve">Capital Growth Rate: </t>
  </si>
  <si>
    <t xml:space="preserve">Rent Increase Rate: </t>
  </si>
  <si>
    <t xml:space="preserve">Purchase Price: </t>
  </si>
  <si>
    <t xml:space="preserve">Purchase Date: </t>
  </si>
  <si>
    <t>Tue Feb 11 00:00:00 EST 2014</t>
  </si>
  <si>
    <t xml:space="preserve">State: </t>
  </si>
  <si>
    <t>null</t>
  </si>
  <si>
    <t xml:space="preserve">Loam Amount: </t>
  </si>
  <si>
    <t xml:space="preserve">Loam Term: </t>
  </si>
  <si>
    <t xml:space="preserve">Interest Rate: </t>
  </si>
  <si>
    <t xml:space="preserve">Interest Only Period: </t>
  </si>
  <si>
    <t>10 Years</t>
  </si>
  <si>
    <t>PAYG Income</t>
  </si>
  <si>
    <t>Taxable Income</t>
  </si>
  <si>
    <t>Profit/Loss</t>
  </si>
  <si>
    <t>Tax Refud</t>
  </si>
  <si>
    <t>Tax on PAYG Income</t>
  </si>
  <si>
    <t xml:space="preserve">PAYG Income Increase Rate: </t>
  </si>
  <si>
    <t xml:space="preserve">PAYG Income: </t>
  </si>
  <si>
    <t xml:space="preserve">Market Value: </t>
  </si>
  <si>
    <t xml:space="preserve">Profit/Loss: </t>
  </si>
  <si>
    <t xml:space="preserve">Taxable Income: </t>
  </si>
  <si>
    <t xml:space="preserve">Tax on Taxable Income: </t>
  </si>
  <si>
    <t xml:space="preserve">Tax on PAYG Income: </t>
  </si>
  <si>
    <t xml:space="preserve">Tax Refund: </t>
  </si>
  <si>
    <t xml:space="preserve">Weeks Rented: </t>
  </si>
  <si>
    <t>Testing</t>
  </si>
  <si>
    <t>Total Expense</t>
  </si>
  <si>
    <t>Tax Refund</t>
  </si>
  <si>
    <t>Purchase Price</t>
  </si>
  <si>
    <t>State</t>
  </si>
  <si>
    <t>Stamp Duty &amp; Govt Charges</t>
  </si>
  <si>
    <t xml:space="preserve">Property Management Rate: </t>
  </si>
  <si>
    <t xml:space="preserve">Owner PAYG Income: </t>
  </si>
  <si>
    <t xml:space="preserve">Total Purchase Cost: 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</si>
  <si>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</si>
  <si>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</si>
  <si>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</si>
  <si>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</si>
  <si>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</si>
  <si>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</si>
  <si>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</si>
  <si>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</si>
  <si>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</si>
  <si>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</si>
  <si>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</si>
  <si>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</si>
  <si>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</si>
  <si>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</si>
  <si>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</si>
  <si>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 xml:space="preserve">Stamp Duty &amp; Govt Charges: </t>
  </si>
  <si>
    <t xml:space="preserve">LMI: </t>
  </si>
  <si>
    <t xml:space="preserve">LVR: </t>
  </si>
  <si>
    <t>Rental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</si>
</sst>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abSelected="1" zoomScale="85" zoomScaleNormal="85" workbookViewId="0">
      <selection activeCell="B28" sqref="B28"/>
    </sheetView>
  </sheetViews>
  <sheetFormatPr defaultRowHeight="12.75" x14ac:dyDescent="0.2"/>
  <cols>
    <col min="1" max="1" width="27" style="1" bestFit="1" customWidth="1"/>
    <col min="2" max="27" width="12.28515625" style="1" customWidth="1"/>
    <col min="28" max="16384" width="9.140625" style="1"/>
  </cols>
  <sheetData>
    <row r="1" spans="1:16" x14ac:dyDescent="0.2">
      <c r="A1" s="9" t="s">
        <v>80</v>
      </c>
      <c r="B1" s="9"/>
      <c r="E1" s="9"/>
      <c r="F1" s="9"/>
      <c r="H1" s="9"/>
      <c r="I1" s="9"/>
      <c r="J1" s="9"/>
    </row>
    <row r="2" spans="1:16" x14ac:dyDescent="0.2">
      <c r="A2" s="1" t="s">
        <v>50</v>
      </c>
      <c r="B2" s="4">
        <v>0.03</v>
      </c>
    </row>
    <row r="3" spans="1:16" x14ac:dyDescent="0.2">
      <c r="A3" s="1" t="s">
        <v>52</v>
      </c>
      <c r="B3" s="4">
        <v>0.04</v>
      </c>
      <c r="C3" s="2"/>
      <c r="G3" s="2"/>
      <c r="K3" s="4"/>
      <c r="L3" s="2"/>
      <c r="M3" s="2"/>
      <c r="N3" s="2"/>
      <c r="O3" s="2"/>
      <c r="P3" s="2"/>
    </row>
    <row r="4" spans="1:16" x14ac:dyDescent="0.2">
      <c r="A4" s="1" t="s">
        <v>53</v>
      </c>
      <c r="B4" s="4">
        <v>0.08</v>
      </c>
      <c r="C4" s="2"/>
      <c r="G4" s="2"/>
      <c r="J4" s="4"/>
      <c r="K4" s="3"/>
      <c r="L4" s="2"/>
      <c r="M4" s="2"/>
      <c r="N4" s="2"/>
      <c r="O4" s="2"/>
      <c r="P4" s="2"/>
    </row>
    <row r="5" spans="1:16" x14ac:dyDescent="0.2">
      <c r="A5" s="1" t="s">
        <v>51</v>
      </c>
      <c r="B5" s="3">
        <v>3.5000000000000003E-2</v>
      </c>
      <c r="C5" s="2"/>
      <c r="G5" s="2"/>
      <c r="K5" s="3"/>
      <c r="L5" s="2"/>
      <c r="M5" s="2"/>
      <c r="N5" s="2"/>
      <c r="O5" s="2"/>
      <c r="P5" s="2"/>
    </row>
    <row r="6" spans="1:16" x14ac:dyDescent="0.2">
      <c r="A6" s="1" t="s">
        <v>55</v>
      </c>
      <c r="B6" s="3">
        <v>8.7999999999999995E-2</v>
      </c>
      <c r="C6" s="2"/>
      <c r="F6" s="3"/>
      <c r="G6" s="2"/>
      <c r="K6" s="3"/>
      <c r="L6" s="2"/>
      <c r="M6" s="2"/>
      <c r="N6" s="2"/>
      <c r="O6" s="2"/>
      <c r="P6" s="2"/>
    </row>
    <row r="7" spans="1:16" x14ac:dyDescent="0.2">
      <c r="A7" s="1" t="s">
        <v>83</v>
      </c>
      <c r="B7" s="2">
        <v>100000</v>
      </c>
      <c r="C7" s="2"/>
      <c r="F7" s="2"/>
      <c r="G7" s="2"/>
      <c r="J7" s="2"/>
      <c r="K7" s="3"/>
      <c r="L7" s="2"/>
      <c r="M7" s="2"/>
      <c r="N7" s="2"/>
      <c r="O7" s="2"/>
      <c r="P7" s="2"/>
    </row>
    <row r="8" spans="1:16" x14ac:dyDescent="0.2">
      <c r="F8" s="2"/>
      <c r="M8" s="6"/>
      <c r="N8" s="6"/>
      <c r="O8" s="2"/>
      <c r="P8" s="2"/>
    </row>
    <row r="9" spans="1:16" x14ac:dyDescent="0.2">
      <c r="A9" s="9" t="s">
        <v>81</v>
      </c>
      <c r="B9" s="2"/>
      <c r="C9" s="6"/>
      <c r="G9" s="6"/>
      <c r="H9" s="6"/>
      <c r="I9" s="6"/>
      <c r="J9" s="6"/>
      <c r="K9" s="6"/>
      <c r="L9" s="6"/>
      <c r="M9" s="6"/>
      <c r="N9" s="6"/>
      <c r="O9" s="2"/>
      <c r="P9" s="2"/>
    </row>
    <row r="10" spans="1:16" x14ac:dyDescent="0.2">
      <c r="A10" s="1" t="s">
        <v>158</v>
      </c>
      <c r="B10" s="2">
        <v>320000</v>
      </c>
      <c r="C10" s="8"/>
      <c r="D10" s="7"/>
      <c r="E10" s="7"/>
      <c r="G10" s="8"/>
      <c r="H10" s="7"/>
      <c r="I10" s="8"/>
      <c r="K10" s="6"/>
      <c r="L10" s="6"/>
      <c r="M10" s="6"/>
      <c r="N10" s="6"/>
      <c r="O10" s="2"/>
      <c r="P10" s="2"/>
    </row>
    <row r="11" spans="1:16" x14ac:dyDescent="0.2">
      <c r="A11" s="1" t="s">
        <v>160</v>
      </c>
      <c r="B11" s="2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</row>
    <row r="12" spans="1:16" x14ac:dyDescent="0.2">
      <c r="A12" s="1" t="s">
        <v>56</v>
      </c>
      <c r="B12" s="5">
        <v>41681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</row>
    <row r="13" spans="1:16" x14ac:dyDescent="0.2">
      <c r="A13" s="1" t="s">
        <v>159</v>
      </c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16" x14ac:dyDescent="0.2">
      <c r="A14" s="1" t="s">
        <v>68</v>
      </c>
      <c r="B14" s="1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2"/>
    </row>
    <row r="15" spans="1:16" x14ac:dyDescent="0.2">
      <c r="A15" s="1" t="s">
        <v>54</v>
      </c>
      <c r="B15" s="2">
        <f>B10+B11</f>
        <v>320000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2"/>
      <c r="P15" s="2"/>
    </row>
    <row r="16" spans="1:16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"/>
      <c r="P16" s="2"/>
    </row>
    <row r="17" spans="1:26" x14ac:dyDescent="0.2">
      <c r="A17" s="1" t="s">
        <v>86</v>
      </c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"/>
      <c r="P17" s="2"/>
    </row>
    <row r="18" spans="1:26" x14ac:dyDescent="0.2">
      <c r="A18" s="1" t="s">
        <v>136</v>
      </c>
      <c r="B18" s="2">
        <f>$B$15</f>
        <v>320000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  <c r="P18" s="2"/>
    </row>
    <row r="19" spans="1:26" x14ac:dyDescent="0.2">
      <c r="A19" s="1" t="s">
        <v>137</v>
      </c>
      <c r="B19" s="1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"/>
      <c r="P19" s="2"/>
    </row>
    <row r="20" spans="1:26" x14ac:dyDescent="0.2">
      <c r="A20" s="1" t="s">
        <v>138</v>
      </c>
      <c r="B20" s="4">
        <v>0.06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"/>
      <c r="P20" s="2"/>
    </row>
    <row r="21" spans="1:26" x14ac:dyDescent="0.2">
      <c r="A21" s="1" t="s">
        <v>139</v>
      </c>
      <c r="B21" s="2" t="s">
        <v>140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2"/>
      <c r="P21" s="2"/>
    </row>
    <row r="22" spans="1:26" x14ac:dyDescent="0.2">
      <c r="A22" s="1" t="s">
        <v>66</v>
      </c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</row>
    <row r="23" spans="1:26" x14ac:dyDescent="0.2">
      <c r="A23" s="1" t="s">
        <v>82</v>
      </c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</row>
    <row r="24" spans="1:26" x14ac:dyDescent="0.2">
      <c r="B24" s="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</row>
    <row r="25" spans="1:26" x14ac:dyDescent="0.2">
      <c r="A25" s="1" t="s">
        <v>87</v>
      </c>
      <c r="B25" s="6" t="s">
        <v>69</v>
      </c>
      <c r="C25" s="6" t="s">
        <v>70</v>
      </c>
      <c r="D25" s="6" t="s">
        <v>71</v>
      </c>
      <c r="E25" s="6" t="s">
        <v>72</v>
      </c>
      <c r="F25" s="6" t="s">
        <v>73</v>
      </c>
      <c r="G25" s="6" t="s">
        <v>74</v>
      </c>
      <c r="H25" s="6" t="s">
        <v>75</v>
      </c>
      <c r="I25" s="6" t="s">
        <v>76</v>
      </c>
      <c r="J25" s="6" t="s">
        <v>77</v>
      </c>
      <c r="K25" s="6" t="s">
        <v>78</v>
      </c>
      <c r="L25" s="6" t="s">
        <v>164</v>
      </c>
      <c r="M25" s="6" t="s">
        <v>165</v>
      </c>
      <c r="N25" s="6" t="s">
        <v>166</v>
      </c>
      <c r="O25" s="6" t="s">
        <v>167</v>
      </c>
      <c r="P25" s="6" t="s">
        <v>168</v>
      </c>
      <c r="Q25" s="6" t="s">
        <v>169</v>
      </c>
      <c r="R25" s="6" t="s">
        <v>170</v>
      </c>
      <c r="S25" s="6" t="s">
        <v>171</v>
      </c>
      <c r="T25" s="6" t="s">
        <v>172</v>
      </c>
      <c r="U25" s="6" t="s">
        <v>173</v>
      </c>
      <c r="V25" s="6" t="s">
        <v>174</v>
      </c>
      <c r="W25" s="6" t="s">
        <v>175</v>
      </c>
      <c r="X25" s="6" t="s">
        <v>176</v>
      </c>
      <c r="Y25" s="6" t="s">
        <v>177</v>
      </c>
      <c r="Z25" s="6" t="s">
        <v>178</v>
      </c>
    </row>
    <row r="26" spans="1:26" x14ac:dyDescent="0.2">
      <c r="A26" s="1" t="s">
        <v>3</v>
      </c>
      <c r="B26" s="2">
        <f>$B$18</f>
        <v>320000</v>
      </c>
      <c r="C26" s="2">
        <f>B26</f>
        <v>320000</v>
      </c>
      <c r="D26" s="2">
        <f t="shared" ref="D26:Z26" si="0">C26</f>
        <v>320000</v>
      </c>
      <c r="E26" s="2">
        <f t="shared" si="0"/>
        <v>320000</v>
      </c>
      <c r="F26" s="2">
        <f t="shared" si="0"/>
        <v>320000</v>
      </c>
      <c r="G26" s="2">
        <f t="shared" si="0"/>
        <v>320000</v>
      </c>
      <c r="H26" s="2">
        <f t="shared" si="0"/>
        <v>320000</v>
      </c>
      <c r="I26" s="2">
        <f t="shared" si="0"/>
        <v>320000</v>
      </c>
      <c r="J26" s="2">
        <f t="shared" si="0"/>
        <v>320000</v>
      </c>
      <c r="K26" s="2">
        <f t="shared" si="0"/>
        <v>320000</v>
      </c>
      <c r="L26" s="2">
        <f t="shared" si="0"/>
        <v>320000</v>
      </c>
      <c r="M26" s="2">
        <f t="shared" si="0"/>
        <v>320000</v>
      </c>
      <c r="N26" s="2">
        <f t="shared" si="0"/>
        <v>320000</v>
      </c>
      <c r="O26" s="2">
        <f t="shared" si="0"/>
        <v>320000</v>
      </c>
      <c r="P26" s="2">
        <f t="shared" si="0"/>
        <v>320000</v>
      </c>
      <c r="Q26" s="2">
        <f t="shared" si="0"/>
        <v>320000</v>
      </c>
      <c r="R26" s="2">
        <f t="shared" si="0"/>
        <v>320000</v>
      </c>
      <c r="S26" s="2">
        <f t="shared" si="0"/>
        <v>320000</v>
      </c>
      <c r="T26" s="2">
        <f t="shared" si="0"/>
        <v>320000</v>
      </c>
      <c r="U26" s="2">
        <f t="shared" si="0"/>
        <v>320000</v>
      </c>
      <c r="V26" s="2">
        <f t="shared" si="0"/>
        <v>320000</v>
      </c>
      <c r="W26" s="2">
        <f t="shared" si="0"/>
        <v>320000</v>
      </c>
      <c r="X26" s="2">
        <f t="shared" si="0"/>
        <v>320000</v>
      </c>
      <c r="Y26" s="2">
        <f t="shared" si="0"/>
        <v>320000</v>
      </c>
      <c r="Z26" s="2">
        <f t="shared" si="0"/>
        <v>320000</v>
      </c>
    </row>
    <row r="27" spans="1:26" x14ac:dyDescent="0.2">
      <c r="A27" s="1" t="s">
        <v>2</v>
      </c>
      <c r="B27" s="2">
        <v>320</v>
      </c>
      <c r="C27" s="2">
        <f>B27*(1+$B$3)</f>
        <v>332.8</v>
      </c>
      <c r="D27" s="2">
        <f>C27*(1+$B$3)</f>
        <v>346.11200000000002</v>
      </c>
      <c r="E27" s="2">
        <f>D27*(1+$B$3)</f>
        <v>359.95648000000006</v>
      </c>
      <c r="F27" s="2">
        <f>E27*(1+$B$3)</f>
        <v>374.3547392000001</v>
      </c>
      <c r="G27" s="2">
        <f>F27*(1+$B$3)</f>
        <v>389.32892876800014</v>
      </c>
      <c r="H27" s="2">
        <f>G27*(1+$B$3)</f>
        <v>404.90208591872016</v>
      </c>
      <c r="I27" s="2">
        <f>H27*(1+$B$3)</f>
        <v>421.098169355469</v>
      </c>
      <c r="J27" s="2">
        <f>I27*(1+$B$3)</f>
        <v>437.9420961296878</v>
      </c>
      <c r="K27" s="2">
        <f>J27*(1+$B$3)</f>
        <v>455.45977997487535</v>
      </c>
      <c r="L27" s="2">
        <f t="shared" ref="L27:Z28" si="1">K27*(1+$B$3)</f>
        <v>473.6781711738704</v>
      </c>
      <c r="M27" s="2">
        <f t="shared" si="1"/>
        <v>492.62529802082526</v>
      </c>
      <c r="N27" s="2">
        <f t="shared" si="1"/>
        <v>512.33030994165824</v>
      </c>
      <c r="O27" s="2">
        <f t="shared" si="1"/>
        <v>532.82352233932454</v>
      </c>
      <c r="P27" s="2">
        <f t="shared" si="1"/>
        <v>554.13646323289754</v>
      </c>
      <c r="Q27" s="2">
        <f t="shared" si="1"/>
        <v>576.30192176221351</v>
      </c>
      <c r="R27" s="2">
        <f t="shared" si="1"/>
        <v>599.35399863270209</v>
      </c>
      <c r="S27" s="2">
        <f t="shared" si="1"/>
        <v>623.32815857801018</v>
      </c>
      <c r="T27" s="2">
        <f t="shared" si="1"/>
        <v>648.2612849211306</v>
      </c>
      <c r="U27" s="2">
        <f t="shared" si="1"/>
        <v>674.19173631797582</v>
      </c>
      <c r="V27" s="2">
        <f t="shared" si="1"/>
        <v>701.15940577069489</v>
      </c>
      <c r="W27" s="2">
        <f t="shared" si="1"/>
        <v>729.20578200152272</v>
      </c>
      <c r="X27" s="2">
        <f t="shared" si="1"/>
        <v>758.37401328158364</v>
      </c>
      <c r="Y27" s="2">
        <f t="shared" si="1"/>
        <v>788.70897381284703</v>
      </c>
      <c r="Z27" s="2">
        <f t="shared" si="1"/>
        <v>820.25733276536096</v>
      </c>
    </row>
    <row r="28" spans="1:26" x14ac:dyDescent="0.2">
      <c r="A28" s="1" t="s">
        <v>182</v>
      </c>
      <c r="B28" s="2">
        <f>B27*$B$14</f>
        <v>16000</v>
      </c>
      <c r="C28" s="2">
        <f>B28*(1+$B$3)</f>
        <v>16640</v>
      </c>
      <c r="D28" s="2">
        <f t="shared" ref="D28:Z28" si="2">C28*(1+$B$3)</f>
        <v>17305.600000000002</v>
      </c>
      <c r="E28" s="2">
        <f t="shared" si="2"/>
        <v>17997.824000000004</v>
      </c>
      <c r="F28" s="2">
        <f t="shared" si="2"/>
        <v>18717.736960000006</v>
      </c>
      <c r="G28" s="2">
        <f t="shared" si="2"/>
        <v>19466.446438400006</v>
      </c>
      <c r="H28" s="2">
        <f t="shared" si="2"/>
        <v>20245.104295936006</v>
      </c>
      <c r="I28" s="2">
        <f t="shared" si="2"/>
        <v>21054.908467773446</v>
      </c>
      <c r="J28" s="2">
        <f t="shared" si="2"/>
        <v>21897.104806484385</v>
      </c>
      <c r="K28" s="2">
        <f t="shared" si="2"/>
        <v>22772.98899874376</v>
      </c>
      <c r="L28" s="2">
        <f t="shared" si="1"/>
        <v>23683.908558693511</v>
      </c>
      <c r="M28" s="2">
        <f t="shared" si="1"/>
        <v>24631.264901041253</v>
      </c>
      <c r="N28" s="2">
        <f t="shared" si="1"/>
        <v>25616.515497082903</v>
      </c>
      <c r="O28" s="2">
        <f t="shared" si="1"/>
        <v>26641.17611696622</v>
      </c>
      <c r="P28" s="2">
        <f t="shared" si="1"/>
        <v>27706.823161644868</v>
      </c>
      <c r="Q28" s="2">
        <f t="shared" si="1"/>
        <v>28815.096088110666</v>
      </c>
      <c r="R28" s="2">
        <f t="shared" si="1"/>
        <v>29967.699931635092</v>
      </c>
      <c r="S28" s="2">
        <f t="shared" si="1"/>
        <v>31166.407928900499</v>
      </c>
      <c r="T28" s="2">
        <f t="shared" si="1"/>
        <v>32413.064246056521</v>
      </c>
      <c r="U28" s="2">
        <f t="shared" si="1"/>
        <v>33709.586815898787</v>
      </c>
      <c r="V28" s="2">
        <f t="shared" si="1"/>
        <v>35057.970288534736</v>
      </c>
      <c r="W28" s="2">
        <f t="shared" si="1"/>
        <v>36460.28910007613</v>
      </c>
      <c r="X28" s="2">
        <f t="shared" si="1"/>
        <v>37918.700664079173</v>
      </c>
      <c r="Y28" s="2">
        <f t="shared" si="1"/>
        <v>39435.448690642341</v>
      </c>
      <c r="Z28" s="2">
        <f t="shared" si="1"/>
        <v>41012.866638268039</v>
      </c>
    </row>
    <row r="29" spans="1:26" x14ac:dyDescent="0.2">
      <c r="A29" s="1" t="s">
        <v>1</v>
      </c>
      <c r="B29" s="2">
        <f>B26*$B$20</f>
        <v>19200</v>
      </c>
      <c r="C29" s="2">
        <f>C26*$B$20</f>
        <v>19200</v>
      </c>
      <c r="D29" s="2">
        <f>D26*$B$20</f>
        <v>19200</v>
      </c>
      <c r="E29" s="2">
        <f>E26*$B$20</f>
        <v>19200</v>
      </c>
      <c r="F29" s="2">
        <f>F26*$B$20</f>
        <v>19200</v>
      </c>
      <c r="G29" s="2">
        <f>G26*$B$20</f>
        <v>19200</v>
      </c>
      <c r="H29" s="2">
        <f>H26*$B$20</f>
        <v>19200</v>
      </c>
      <c r="I29" s="2">
        <f>I26*$B$20</f>
        <v>19200</v>
      </c>
      <c r="J29" s="2">
        <f>J26*$B$20</f>
        <v>19200</v>
      </c>
      <c r="K29" s="2">
        <f>K26*$B$20</f>
        <v>19200</v>
      </c>
      <c r="L29" s="2">
        <f>L26*$B$20</f>
        <v>19200</v>
      </c>
      <c r="M29" s="2">
        <f>M26*$B$20</f>
        <v>19200</v>
      </c>
      <c r="N29" s="2">
        <f>N26*$B$20</f>
        <v>19200</v>
      </c>
      <c r="O29" s="2">
        <f>O26*$B$20</f>
        <v>19200</v>
      </c>
      <c r="P29" s="2">
        <f>P26*$B$20</f>
        <v>19200</v>
      </c>
      <c r="Q29" s="2">
        <f>Q26*$B$20</f>
        <v>19200</v>
      </c>
      <c r="R29" s="2">
        <f>R26*$B$20</f>
        <v>19200</v>
      </c>
      <c r="S29" s="2">
        <f>S26*$B$20</f>
        <v>19200</v>
      </c>
      <c r="T29" s="2">
        <f>T26*$B$20</f>
        <v>19200</v>
      </c>
      <c r="U29" s="2">
        <f>U26*$B$20</f>
        <v>19200</v>
      </c>
      <c r="V29" s="2">
        <f>V26*$B$20</f>
        <v>19200</v>
      </c>
      <c r="W29" s="2">
        <f>W26*$B$20</f>
        <v>19200</v>
      </c>
      <c r="X29" s="2">
        <f>X26*$B$20</f>
        <v>19200</v>
      </c>
      <c r="Y29" s="2">
        <f>Y26*$B$20</f>
        <v>19200</v>
      </c>
      <c r="Z29" s="2">
        <f>Z26*$B$20</f>
        <v>19200</v>
      </c>
    </row>
    <row r="30" spans="1:26" x14ac:dyDescent="0.2">
      <c r="A30" s="1" t="s">
        <v>57</v>
      </c>
      <c r="B30" s="2">
        <v>400</v>
      </c>
      <c r="C30" s="2">
        <f t="shared" ref="C30:K30" si="3">B30*(1+$B$2)</f>
        <v>412</v>
      </c>
      <c r="D30" s="2">
        <f t="shared" si="3"/>
        <v>424.36</v>
      </c>
      <c r="E30" s="2">
        <f t="shared" si="3"/>
        <v>437.0908</v>
      </c>
      <c r="F30" s="2">
        <f t="shared" si="3"/>
        <v>450.20352400000002</v>
      </c>
      <c r="G30" s="2">
        <f t="shared" si="3"/>
        <v>463.70962972000001</v>
      </c>
      <c r="H30" s="2">
        <f t="shared" si="3"/>
        <v>477.62091861160002</v>
      </c>
      <c r="I30" s="2">
        <f t="shared" si="3"/>
        <v>491.94954616994801</v>
      </c>
      <c r="J30" s="2">
        <f t="shared" si="3"/>
        <v>506.70803255504649</v>
      </c>
      <c r="K30" s="2">
        <f t="shared" si="3"/>
        <v>521.90927353169786</v>
      </c>
      <c r="L30" s="2">
        <f t="shared" ref="L30:L38" si="4">K30*(1+$B$2)</f>
        <v>537.56655173764887</v>
      </c>
      <c r="M30" s="2">
        <f t="shared" ref="M30:M38" si="5">L30*(1+$B$2)</f>
        <v>553.69354828977839</v>
      </c>
      <c r="N30" s="2">
        <f t="shared" ref="N30:N38" si="6">M30*(1+$B$2)</f>
        <v>570.30435473847172</v>
      </c>
      <c r="O30" s="2">
        <f t="shared" ref="O30:O38" si="7">N30*(1+$B$2)</f>
        <v>587.41348538062584</v>
      </c>
      <c r="P30" s="2">
        <f t="shared" ref="P30:P38" si="8">O30*(1+$B$2)</f>
        <v>605.03588994204461</v>
      </c>
      <c r="Q30" s="2">
        <f t="shared" ref="Q30:Q38" si="9">P30*(1+$B$2)</f>
        <v>623.18696664030597</v>
      </c>
      <c r="R30" s="2">
        <f t="shared" ref="R30:R38" si="10">Q30*(1+$B$2)</f>
        <v>641.88257563951515</v>
      </c>
      <c r="S30" s="2">
        <f t="shared" ref="S30:S38" si="11">R30*(1+$B$2)</f>
        <v>661.13905290870059</v>
      </c>
      <c r="T30" s="2">
        <f t="shared" ref="T30:T38" si="12">S30*(1+$B$2)</f>
        <v>680.97322449596163</v>
      </c>
      <c r="U30" s="2">
        <f t="shared" ref="U30:U38" si="13">T30*(1+$B$2)</f>
        <v>701.40242123084045</v>
      </c>
      <c r="V30" s="2">
        <f t="shared" ref="V30:V38" si="14">U30*(1+$B$2)</f>
        <v>722.44449386776569</v>
      </c>
      <c r="W30" s="2">
        <f t="shared" ref="W30:W38" si="15">V30*(1+$B$2)</f>
        <v>744.11782868379862</v>
      </c>
      <c r="X30" s="2">
        <f t="shared" ref="X30:X38" si="16">W30*(1+$B$2)</f>
        <v>766.44136354431259</v>
      </c>
      <c r="Y30" s="2">
        <f t="shared" ref="Y30:Y38" si="17">X30*(1+$B$2)</f>
        <v>789.43460445064204</v>
      </c>
      <c r="Z30" s="2">
        <f t="shared" ref="Z30:Z38" si="18">Y30*(1+$B$2)</f>
        <v>813.11764258416133</v>
      </c>
    </row>
    <row r="31" spans="1:26" x14ac:dyDescent="0.2">
      <c r="A31" s="1" t="s">
        <v>58</v>
      </c>
      <c r="B31" s="2">
        <v>100</v>
      </c>
      <c r="C31" s="2">
        <f t="shared" ref="C31:K31" si="19">B31*(1+$B$2)</f>
        <v>103</v>
      </c>
      <c r="D31" s="2">
        <f t="shared" si="19"/>
        <v>106.09</v>
      </c>
      <c r="E31" s="2">
        <f t="shared" si="19"/>
        <v>109.2727</v>
      </c>
      <c r="F31" s="2">
        <f t="shared" si="19"/>
        <v>112.550881</v>
      </c>
      <c r="G31" s="2">
        <f t="shared" si="19"/>
        <v>115.92740743</v>
      </c>
      <c r="H31" s="2">
        <f t="shared" si="19"/>
        <v>119.4052296529</v>
      </c>
      <c r="I31" s="2">
        <f t="shared" si="19"/>
        <v>122.987386542487</v>
      </c>
      <c r="J31" s="2">
        <f t="shared" si="19"/>
        <v>126.67700813876162</v>
      </c>
      <c r="K31" s="2">
        <f t="shared" si="19"/>
        <v>130.47731838292447</v>
      </c>
      <c r="L31" s="2">
        <f t="shared" si="4"/>
        <v>134.39163793441222</v>
      </c>
      <c r="M31" s="2">
        <f t="shared" si="5"/>
        <v>138.4233870724446</v>
      </c>
      <c r="N31" s="2">
        <f t="shared" si="6"/>
        <v>142.57608868461793</v>
      </c>
      <c r="O31" s="2">
        <f t="shared" si="7"/>
        <v>146.85337134515646</v>
      </c>
      <c r="P31" s="2">
        <f t="shared" si="8"/>
        <v>151.25897248551115</v>
      </c>
      <c r="Q31" s="2">
        <f t="shared" si="9"/>
        <v>155.79674166007649</v>
      </c>
      <c r="R31" s="2">
        <f t="shared" si="10"/>
        <v>160.47064390987879</v>
      </c>
      <c r="S31" s="2">
        <f t="shared" si="11"/>
        <v>165.28476322717515</v>
      </c>
      <c r="T31" s="2">
        <f t="shared" si="12"/>
        <v>170.24330612399041</v>
      </c>
      <c r="U31" s="2">
        <f t="shared" si="13"/>
        <v>175.35060530771011</v>
      </c>
      <c r="V31" s="2">
        <f t="shared" si="14"/>
        <v>180.61112346694142</v>
      </c>
      <c r="W31" s="2">
        <f t="shared" si="15"/>
        <v>186.02945717094966</v>
      </c>
      <c r="X31" s="2">
        <f t="shared" si="16"/>
        <v>191.61034088607815</v>
      </c>
      <c r="Y31" s="2">
        <f t="shared" si="17"/>
        <v>197.35865111266051</v>
      </c>
      <c r="Z31" s="2">
        <f t="shared" si="18"/>
        <v>203.27941064604033</v>
      </c>
    </row>
    <row r="32" spans="1:26" x14ac:dyDescent="0.2">
      <c r="A32" s="1" t="s">
        <v>59</v>
      </c>
      <c r="B32" s="2">
        <v>0</v>
      </c>
      <c r="C32" s="2">
        <f>B32*(1+$B$2)</f>
        <v>0</v>
      </c>
      <c r="D32" s="2">
        <f>C32*(1+$B$2)</f>
        <v>0</v>
      </c>
      <c r="E32" s="2">
        <f>D32*(1+$B$2)</f>
        <v>0</v>
      </c>
      <c r="F32" s="2">
        <f>E32*(1+$B$2)</f>
        <v>0</v>
      </c>
      <c r="G32" s="2">
        <f>F32*(1+$B$2)</f>
        <v>0</v>
      </c>
      <c r="H32" s="2">
        <f>G32*(1+$B$2)</f>
        <v>0</v>
      </c>
      <c r="I32" s="2">
        <f>H32*(1+$B$2)</f>
        <v>0</v>
      </c>
      <c r="J32" s="2">
        <f>I32*(1+$B$2)</f>
        <v>0</v>
      </c>
      <c r="K32" s="2">
        <f>J32*(1+$B$2)</f>
        <v>0</v>
      </c>
      <c r="L32" s="2">
        <f t="shared" si="4"/>
        <v>0</v>
      </c>
      <c r="M32" s="2">
        <f t="shared" si="5"/>
        <v>0</v>
      </c>
      <c r="N32" s="2">
        <f t="shared" si="6"/>
        <v>0</v>
      </c>
      <c r="O32" s="2">
        <f t="shared" si="7"/>
        <v>0</v>
      </c>
      <c r="P32" s="2">
        <f t="shared" si="8"/>
        <v>0</v>
      </c>
      <c r="Q32" s="2">
        <f t="shared" si="9"/>
        <v>0</v>
      </c>
      <c r="R32" s="2">
        <f t="shared" si="10"/>
        <v>0</v>
      </c>
      <c r="S32" s="2">
        <f t="shared" si="11"/>
        <v>0</v>
      </c>
      <c r="T32" s="2">
        <f t="shared" si="12"/>
        <v>0</v>
      </c>
      <c r="U32" s="2">
        <f t="shared" si="13"/>
        <v>0</v>
      </c>
      <c r="V32" s="2">
        <f t="shared" si="14"/>
        <v>0</v>
      </c>
      <c r="W32" s="2">
        <f t="shared" si="15"/>
        <v>0</v>
      </c>
      <c r="X32" s="2">
        <f t="shared" si="16"/>
        <v>0</v>
      </c>
      <c r="Y32" s="2">
        <f t="shared" si="17"/>
        <v>0</v>
      </c>
      <c r="Z32" s="2">
        <f t="shared" si="18"/>
        <v>0</v>
      </c>
    </row>
    <row r="33" spans="1:26" x14ac:dyDescent="0.2">
      <c r="A33" s="1" t="s">
        <v>60</v>
      </c>
      <c r="B33" s="2">
        <v>800</v>
      </c>
      <c r="C33" s="2">
        <f>B33*(1+$B$2)</f>
        <v>824</v>
      </c>
      <c r="D33" s="2">
        <f>C33*(1+$B$2)</f>
        <v>848.72</v>
      </c>
      <c r="E33" s="2">
        <f>D33*(1+$B$2)</f>
        <v>874.1816</v>
      </c>
      <c r="F33" s="2">
        <f>E33*(1+$B$2)</f>
        <v>900.40704800000003</v>
      </c>
      <c r="G33" s="2">
        <f>F33*(1+$B$2)</f>
        <v>927.41925944000002</v>
      </c>
      <c r="H33" s="2">
        <f>G33*(1+$B$2)</f>
        <v>955.24183722320004</v>
      </c>
      <c r="I33" s="2">
        <f>H33*(1+$B$2)</f>
        <v>983.89909233989601</v>
      </c>
      <c r="J33" s="2">
        <f>I33*(1+$B$2)</f>
        <v>1013.416065110093</v>
      </c>
      <c r="K33" s="2">
        <f>J33*(1+$B$2)</f>
        <v>1043.8185470633957</v>
      </c>
      <c r="L33" s="2">
        <f t="shared" si="4"/>
        <v>1075.1331034752977</v>
      </c>
      <c r="M33" s="2">
        <f t="shared" si="5"/>
        <v>1107.3870965795568</v>
      </c>
      <c r="N33" s="2">
        <f t="shared" si="6"/>
        <v>1140.6087094769434</v>
      </c>
      <c r="O33" s="2">
        <f t="shared" si="7"/>
        <v>1174.8269707612517</v>
      </c>
      <c r="P33" s="2">
        <f t="shared" si="8"/>
        <v>1210.0717798840892</v>
      </c>
      <c r="Q33" s="2">
        <f t="shared" si="9"/>
        <v>1246.3739332806119</v>
      </c>
      <c r="R33" s="2">
        <f t="shared" si="10"/>
        <v>1283.7651512790303</v>
      </c>
      <c r="S33" s="2">
        <f t="shared" si="11"/>
        <v>1322.2781058174012</v>
      </c>
      <c r="T33" s="2">
        <f t="shared" si="12"/>
        <v>1361.9464489919233</v>
      </c>
      <c r="U33" s="2">
        <f t="shared" si="13"/>
        <v>1402.8048424616809</v>
      </c>
      <c r="V33" s="2">
        <f t="shared" si="14"/>
        <v>1444.8889877355314</v>
      </c>
      <c r="W33" s="2">
        <f t="shared" si="15"/>
        <v>1488.2356573675972</v>
      </c>
      <c r="X33" s="2">
        <f t="shared" si="16"/>
        <v>1532.8827270886252</v>
      </c>
      <c r="Y33" s="2">
        <f t="shared" si="17"/>
        <v>1578.8692089012841</v>
      </c>
      <c r="Z33" s="2">
        <f t="shared" si="18"/>
        <v>1626.2352851683227</v>
      </c>
    </row>
    <row r="34" spans="1:26" x14ac:dyDescent="0.2">
      <c r="A34" s="1" t="s">
        <v>61</v>
      </c>
      <c r="B34" s="2">
        <v>100</v>
      </c>
      <c r="C34" s="2">
        <f>B34*(1+$B$2)</f>
        <v>103</v>
      </c>
      <c r="D34" s="2">
        <f>C34*(1+$B$2)</f>
        <v>106.09</v>
      </c>
      <c r="E34" s="2">
        <f>D34*(1+$B$2)</f>
        <v>109.2727</v>
      </c>
      <c r="F34" s="2">
        <f>E34*(1+$B$2)</f>
        <v>112.550881</v>
      </c>
      <c r="G34" s="2">
        <f>F34*(1+$B$2)</f>
        <v>115.92740743</v>
      </c>
      <c r="H34" s="2">
        <f>G34*(1+$B$2)</f>
        <v>119.4052296529</v>
      </c>
      <c r="I34" s="2">
        <f>H34*(1+$B$2)</f>
        <v>122.987386542487</v>
      </c>
      <c r="J34" s="2">
        <f>I34*(1+$B$2)</f>
        <v>126.67700813876162</v>
      </c>
      <c r="K34" s="2">
        <f>J34*(1+$B$2)</f>
        <v>130.47731838292447</v>
      </c>
      <c r="L34" s="2">
        <f t="shared" si="4"/>
        <v>134.39163793441222</v>
      </c>
      <c r="M34" s="2">
        <f t="shared" si="5"/>
        <v>138.4233870724446</v>
      </c>
      <c r="N34" s="2">
        <f t="shared" si="6"/>
        <v>142.57608868461793</v>
      </c>
      <c r="O34" s="2">
        <f t="shared" si="7"/>
        <v>146.85337134515646</v>
      </c>
      <c r="P34" s="2">
        <f t="shared" si="8"/>
        <v>151.25897248551115</v>
      </c>
      <c r="Q34" s="2">
        <f t="shared" si="9"/>
        <v>155.79674166007649</v>
      </c>
      <c r="R34" s="2">
        <f t="shared" si="10"/>
        <v>160.47064390987879</v>
      </c>
      <c r="S34" s="2">
        <f t="shared" si="11"/>
        <v>165.28476322717515</v>
      </c>
      <c r="T34" s="2">
        <f t="shared" si="12"/>
        <v>170.24330612399041</v>
      </c>
      <c r="U34" s="2">
        <f t="shared" si="13"/>
        <v>175.35060530771011</v>
      </c>
      <c r="V34" s="2">
        <f t="shared" si="14"/>
        <v>180.61112346694142</v>
      </c>
      <c r="W34" s="2">
        <f t="shared" si="15"/>
        <v>186.02945717094966</v>
      </c>
      <c r="X34" s="2">
        <f t="shared" si="16"/>
        <v>191.61034088607815</v>
      </c>
      <c r="Y34" s="2">
        <f t="shared" si="17"/>
        <v>197.35865111266051</v>
      </c>
      <c r="Z34" s="2">
        <f t="shared" si="18"/>
        <v>203.27941064604033</v>
      </c>
    </row>
    <row r="35" spans="1:26" x14ac:dyDescent="0.2">
      <c r="A35" s="1" t="s">
        <v>62</v>
      </c>
      <c r="B35" s="2">
        <v>1500</v>
      </c>
      <c r="C35" s="2">
        <f>B35*(1+$B$2)</f>
        <v>1545</v>
      </c>
      <c r="D35" s="2">
        <f>C35*(1+$B$2)</f>
        <v>1591.3500000000001</v>
      </c>
      <c r="E35" s="2">
        <f>D35*(1+$B$2)</f>
        <v>1639.0905000000002</v>
      </c>
      <c r="F35" s="2">
        <f>E35*(1+$B$2)</f>
        <v>1688.2632150000004</v>
      </c>
      <c r="G35" s="2">
        <f>F35*(1+$B$2)</f>
        <v>1738.9111114500004</v>
      </c>
      <c r="H35" s="2">
        <f>G35*(1+$B$2)</f>
        <v>1791.0784447935005</v>
      </c>
      <c r="I35" s="2">
        <f>H35*(1+$B$2)</f>
        <v>1844.8107981373055</v>
      </c>
      <c r="J35" s="2">
        <f>I35*(1+$B$2)</f>
        <v>1900.1551220814247</v>
      </c>
      <c r="K35" s="2">
        <f>J35*(1+$B$2)</f>
        <v>1957.1597757438674</v>
      </c>
      <c r="L35" s="2">
        <f t="shared" si="4"/>
        <v>2015.8745690161834</v>
      </c>
      <c r="M35" s="2">
        <f t="shared" si="5"/>
        <v>2076.3508060866689</v>
      </c>
      <c r="N35" s="2">
        <f t="shared" si="6"/>
        <v>2138.641330269269</v>
      </c>
      <c r="O35" s="2">
        <f t="shared" si="7"/>
        <v>2202.8005701773473</v>
      </c>
      <c r="P35" s="2">
        <f t="shared" si="8"/>
        <v>2268.8845872826678</v>
      </c>
      <c r="Q35" s="2">
        <f t="shared" si="9"/>
        <v>2336.951124901148</v>
      </c>
      <c r="R35" s="2">
        <f t="shared" si="10"/>
        <v>2407.0596586481824</v>
      </c>
      <c r="S35" s="2">
        <f t="shared" si="11"/>
        <v>2479.2714484076282</v>
      </c>
      <c r="T35" s="2">
        <f t="shared" si="12"/>
        <v>2553.6495918598571</v>
      </c>
      <c r="U35" s="2">
        <f t="shared" si="13"/>
        <v>2630.2590796156528</v>
      </c>
      <c r="V35" s="2">
        <f t="shared" si="14"/>
        <v>2709.1668520041226</v>
      </c>
      <c r="W35" s="2">
        <f t="shared" si="15"/>
        <v>2790.4418575642462</v>
      </c>
      <c r="X35" s="2">
        <f t="shared" si="16"/>
        <v>2874.1551132911736</v>
      </c>
      <c r="Y35" s="2">
        <f t="shared" si="17"/>
        <v>2960.379766689909</v>
      </c>
      <c r="Z35" s="2">
        <f t="shared" si="18"/>
        <v>3049.1911596906066</v>
      </c>
    </row>
    <row r="36" spans="1:26" x14ac:dyDescent="0.2">
      <c r="A36" s="1" t="s">
        <v>63</v>
      </c>
      <c r="B36" s="2">
        <v>100</v>
      </c>
      <c r="C36" s="2">
        <f>B36*(1+$B$2)</f>
        <v>103</v>
      </c>
      <c r="D36" s="2">
        <f>C36*(1+$B$2)</f>
        <v>106.09</v>
      </c>
      <c r="E36" s="2">
        <f>D36*(1+$B$2)</f>
        <v>109.2727</v>
      </c>
      <c r="F36" s="2">
        <f>E36*(1+$B$2)</f>
        <v>112.550881</v>
      </c>
      <c r="G36" s="2">
        <f>F36*(1+$B$2)</f>
        <v>115.92740743</v>
      </c>
      <c r="H36" s="2">
        <f>G36*(1+$B$2)</f>
        <v>119.4052296529</v>
      </c>
      <c r="I36" s="2">
        <f>H36*(1+$B$2)</f>
        <v>122.987386542487</v>
      </c>
      <c r="J36" s="2">
        <f>I36*(1+$B$2)</f>
        <v>126.67700813876162</v>
      </c>
      <c r="K36" s="2">
        <f>J36*(1+$B$2)</f>
        <v>130.47731838292447</v>
      </c>
      <c r="L36" s="2">
        <f t="shared" si="4"/>
        <v>134.39163793441222</v>
      </c>
      <c r="M36" s="2">
        <f t="shared" si="5"/>
        <v>138.4233870724446</v>
      </c>
      <c r="N36" s="2">
        <f t="shared" si="6"/>
        <v>142.57608868461793</v>
      </c>
      <c r="O36" s="2">
        <f t="shared" si="7"/>
        <v>146.85337134515646</v>
      </c>
      <c r="P36" s="2">
        <f t="shared" si="8"/>
        <v>151.25897248551115</v>
      </c>
      <c r="Q36" s="2">
        <f t="shared" si="9"/>
        <v>155.79674166007649</v>
      </c>
      <c r="R36" s="2">
        <f t="shared" si="10"/>
        <v>160.47064390987879</v>
      </c>
      <c r="S36" s="2">
        <f t="shared" si="11"/>
        <v>165.28476322717515</v>
      </c>
      <c r="T36" s="2">
        <f t="shared" si="12"/>
        <v>170.24330612399041</v>
      </c>
      <c r="U36" s="2">
        <f t="shared" si="13"/>
        <v>175.35060530771011</v>
      </c>
      <c r="V36" s="2">
        <f t="shared" si="14"/>
        <v>180.61112346694142</v>
      </c>
      <c r="W36" s="2">
        <f t="shared" si="15"/>
        <v>186.02945717094966</v>
      </c>
      <c r="X36" s="2">
        <f t="shared" si="16"/>
        <v>191.61034088607815</v>
      </c>
      <c r="Y36" s="2">
        <f t="shared" si="17"/>
        <v>197.35865111266051</v>
      </c>
      <c r="Z36" s="2">
        <f t="shared" si="18"/>
        <v>203.27941064604033</v>
      </c>
    </row>
    <row r="37" spans="1:26" x14ac:dyDescent="0.2">
      <c r="A37" s="1" t="s">
        <v>64</v>
      </c>
      <c r="B37" s="2">
        <v>100</v>
      </c>
      <c r="C37" s="2">
        <f>B37*(1+$B$2)</f>
        <v>103</v>
      </c>
      <c r="D37" s="2">
        <f>C37*(1+$B$2)</f>
        <v>106.09</v>
      </c>
      <c r="E37" s="2">
        <f>D37*(1+$B$2)</f>
        <v>109.2727</v>
      </c>
      <c r="F37" s="2">
        <f>E37*(1+$B$2)</f>
        <v>112.550881</v>
      </c>
      <c r="G37" s="2">
        <f>F37*(1+$B$2)</f>
        <v>115.92740743</v>
      </c>
      <c r="H37" s="2">
        <f>G37*(1+$B$2)</f>
        <v>119.4052296529</v>
      </c>
      <c r="I37" s="2">
        <f>H37*(1+$B$2)</f>
        <v>122.987386542487</v>
      </c>
      <c r="J37" s="2">
        <f>I37*(1+$B$2)</f>
        <v>126.67700813876162</v>
      </c>
      <c r="K37" s="2">
        <f>J37*(1+$B$2)</f>
        <v>130.47731838292447</v>
      </c>
      <c r="L37" s="2">
        <f t="shared" si="4"/>
        <v>134.39163793441222</v>
      </c>
      <c r="M37" s="2">
        <f t="shared" si="5"/>
        <v>138.4233870724446</v>
      </c>
      <c r="N37" s="2">
        <f t="shared" si="6"/>
        <v>142.57608868461793</v>
      </c>
      <c r="O37" s="2">
        <f t="shared" si="7"/>
        <v>146.85337134515646</v>
      </c>
      <c r="P37" s="2">
        <f t="shared" si="8"/>
        <v>151.25897248551115</v>
      </c>
      <c r="Q37" s="2">
        <f t="shared" si="9"/>
        <v>155.79674166007649</v>
      </c>
      <c r="R37" s="2">
        <f t="shared" si="10"/>
        <v>160.47064390987879</v>
      </c>
      <c r="S37" s="2">
        <f t="shared" si="11"/>
        <v>165.28476322717515</v>
      </c>
      <c r="T37" s="2">
        <f t="shared" si="12"/>
        <v>170.24330612399041</v>
      </c>
      <c r="U37" s="2">
        <f t="shared" si="13"/>
        <v>175.35060530771011</v>
      </c>
      <c r="V37" s="2">
        <f t="shared" si="14"/>
        <v>180.61112346694142</v>
      </c>
      <c r="W37" s="2">
        <f t="shared" si="15"/>
        <v>186.02945717094966</v>
      </c>
      <c r="X37" s="2">
        <f t="shared" si="16"/>
        <v>191.61034088607815</v>
      </c>
      <c r="Y37" s="2">
        <f t="shared" si="17"/>
        <v>197.35865111266051</v>
      </c>
      <c r="Z37" s="2">
        <f t="shared" si="18"/>
        <v>203.27941064604033</v>
      </c>
    </row>
    <row r="38" spans="1:26" x14ac:dyDescent="0.2">
      <c r="A38" s="1" t="s">
        <v>65</v>
      </c>
      <c r="B38" s="2">
        <v>2816</v>
      </c>
      <c r="C38" s="2">
        <f>B38*(1+$B$2)</f>
        <v>2900.48</v>
      </c>
      <c r="D38" s="2">
        <f>C38*(1+$B$2)</f>
        <v>2987.4944</v>
      </c>
      <c r="E38" s="2">
        <f>D38*(1+$B$2)</f>
        <v>3077.119232</v>
      </c>
      <c r="F38" s="2">
        <f>E38*(1+$B$2)</f>
        <v>3169.4328089599999</v>
      </c>
      <c r="G38" s="2">
        <f>F38*(1+$B$2)</f>
        <v>3264.5157932287998</v>
      </c>
      <c r="H38" s="2">
        <f>G38*(1+$B$2)</f>
        <v>3362.451267025664</v>
      </c>
      <c r="I38" s="2">
        <f>H38*(1+$B$2)</f>
        <v>3463.3248050364341</v>
      </c>
      <c r="J38" s="2">
        <f>I38*(1+$B$2)</f>
        <v>3567.2245491875274</v>
      </c>
      <c r="K38" s="2">
        <f>J38*(1+$B$2)</f>
        <v>3674.2412856631531</v>
      </c>
      <c r="L38" s="2">
        <f t="shared" si="4"/>
        <v>3784.4685242330479</v>
      </c>
      <c r="M38" s="2">
        <f t="shared" si="5"/>
        <v>3898.0025799600394</v>
      </c>
      <c r="N38" s="2">
        <f t="shared" si="6"/>
        <v>4014.9426573588407</v>
      </c>
      <c r="O38" s="2">
        <f t="shared" si="7"/>
        <v>4135.3909370796064</v>
      </c>
      <c r="P38" s="2">
        <f t="shared" si="8"/>
        <v>4259.452665191995</v>
      </c>
      <c r="Q38" s="2">
        <f t="shared" si="9"/>
        <v>4387.2362451477547</v>
      </c>
      <c r="R38" s="2">
        <f t="shared" si="10"/>
        <v>4518.8533325021872</v>
      </c>
      <c r="S38" s="2">
        <f t="shared" si="11"/>
        <v>4654.4189324772533</v>
      </c>
      <c r="T38" s="2">
        <f t="shared" si="12"/>
        <v>4794.051500451571</v>
      </c>
      <c r="U38" s="2">
        <f t="shared" si="13"/>
        <v>4937.8730454651186</v>
      </c>
      <c r="V38" s="2">
        <f t="shared" si="14"/>
        <v>5086.0092368290725</v>
      </c>
      <c r="W38" s="2">
        <f t="shared" si="15"/>
        <v>5238.5895139339445</v>
      </c>
      <c r="X38" s="2">
        <f t="shared" si="16"/>
        <v>5395.747199351963</v>
      </c>
      <c r="Y38" s="2">
        <f t="shared" si="17"/>
        <v>5557.6196153325218</v>
      </c>
      <c r="Z38" s="2">
        <f t="shared" si="18"/>
        <v>5724.3482037924978</v>
      </c>
    </row>
    <row r="39" spans="1:26" x14ac:dyDescent="0.2">
      <c r="C39" s="2"/>
      <c r="D39" s="2"/>
      <c r="E39" s="2"/>
      <c r="F39" s="2"/>
      <c r="G39" s="2"/>
      <c r="H39" s="2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 t="s">
        <v>0</v>
      </c>
      <c r="B40" s="2">
        <f t="shared" ref="B40" si="20">B27*$B$14</f>
        <v>16000</v>
      </c>
      <c r="C40" s="2">
        <f>C27*$B$14</f>
        <v>16640</v>
      </c>
      <c r="D40" s="2">
        <f>D27*$B$14</f>
        <v>17305.600000000002</v>
      </c>
      <c r="E40" s="2">
        <f>E27*$B$14</f>
        <v>17997.824000000004</v>
      </c>
      <c r="F40" s="2">
        <f>F27*$B$14</f>
        <v>18717.736960000006</v>
      </c>
      <c r="G40" s="2">
        <f>G27*$B$14</f>
        <v>19466.446438400006</v>
      </c>
      <c r="H40" s="2">
        <f>H27*$B$14</f>
        <v>20245.104295936009</v>
      </c>
      <c r="I40" s="2">
        <f>I27*$B$14</f>
        <v>21054.90846777345</v>
      </c>
      <c r="J40" s="2">
        <f>J27*$B$14</f>
        <v>21897.104806484389</v>
      </c>
      <c r="K40" s="2">
        <f>K27*$B$14</f>
        <v>22772.988998743767</v>
      </c>
      <c r="L40" s="2">
        <f>L27*$B$14</f>
        <v>23683.908558693518</v>
      </c>
      <c r="M40" s="2">
        <f>M27*$B$14</f>
        <v>24631.264901041264</v>
      </c>
      <c r="N40" s="2">
        <f>N27*$B$14</f>
        <v>25616.515497082913</v>
      </c>
      <c r="O40" s="2">
        <f>O27*$B$14</f>
        <v>26641.176116966228</v>
      </c>
      <c r="P40" s="2">
        <f>P27*$B$14</f>
        <v>27706.823161644876</v>
      </c>
      <c r="Q40" s="2">
        <f>Q27*$B$14</f>
        <v>28815.096088110677</v>
      </c>
      <c r="R40" s="2">
        <f>R27*$B$14</f>
        <v>29967.699931635103</v>
      </c>
      <c r="S40" s="2">
        <f>S27*$B$14</f>
        <v>31166.407928900509</v>
      </c>
      <c r="T40" s="2">
        <f>T27*$B$14</f>
        <v>32413.064246056529</v>
      </c>
      <c r="U40" s="2">
        <f>U27*$B$14</f>
        <v>33709.586815898794</v>
      </c>
      <c r="V40" s="2">
        <f>V27*$B$14</f>
        <v>35057.970288534743</v>
      </c>
      <c r="W40" s="2">
        <f>W27*$B$14</f>
        <v>36460.289100076137</v>
      </c>
      <c r="X40" s="2">
        <f>X27*$B$14</f>
        <v>37918.700664079181</v>
      </c>
      <c r="Y40" s="2">
        <f>Y27*$B$14</f>
        <v>39435.448690642355</v>
      </c>
      <c r="Z40" s="2">
        <f>Z27*$B$14</f>
        <v>41012.866638268046</v>
      </c>
    </row>
    <row r="41" spans="1:26" x14ac:dyDescent="0.2">
      <c r="A41" s="1" t="s">
        <v>79</v>
      </c>
      <c r="B41" s="2">
        <f>-SUM(B30:B38)</f>
        <v>-5916</v>
      </c>
      <c r="C41" s="2">
        <f>-SUM(C30:C38)</f>
        <v>-6093.48</v>
      </c>
      <c r="D41" s="2">
        <f>-SUM(D30:D38)</f>
        <v>-6276.2844000000005</v>
      </c>
      <c r="E41" s="2">
        <f>-SUM(E30:E38)</f>
        <v>-6464.572932</v>
      </c>
      <c r="F41" s="2">
        <f>-SUM(F30:F38)</f>
        <v>-6658.5101199600012</v>
      </c>
      <c r="G41" s="2">
        <f>-SUM(G30:G38)</f>
        <v>-6858.2654235587997</v>
      </c>
      <c r="H41" s="2">
        <f>-SUM(H30:H38)</f>
        <v>-7064.0133862655639</v>
      </c>
      <c r="I41" s="2">
        <f>-SUM(I30:I38)</f>
        <v>-7275.9337878535316</v>
      </c>
      <c r="J41" s="2">
        <f>-SUM(J30:J38)</f>
        <v>-7494.2118014891385</v>
      </c>
      <c r="K41" s="2">
        <f>-SUM(K30:K38)</f>
        <v>-7719.0381555338117</v>
      </c>
      <c r="L41" s="2">
        <f>-SUM(L30:L38)</f>
        <v>-7950.609300199827</v>
      </c>
      <c r="M41" s="2">
        <f>-SUM(M30:M38)</f>
        <v>-8189.1275792058223</v>
      </c>
      <c r="N41" s="2">
        <f>-SUM(N30:N38)</f>
        <v>-8434.8014065819971</v>
      </c>
      <c r="O41" s="2">
        <f>-SUM(O30:O38)</f>
        <v>-8687.845448779457</v>
      </c>
      <c r="P41" s="2">
        <f>-SUM(P30:P38)</f>
        <v>-8948.4808122428421</v>
      </c>
      <c r="Q41" s="2">
        <f>-SUM(Q30:Q38)</f>
        <v>-9216.9352366101266</v>
      </c>
      <c r="R41" s="2">
        <f>-SUM(R30:R38)</f>
        <v>-9493.4432937084312</v>
      </c>
      <c r="S41" s="2">
        <f>-SUM(S30:S38)</f>
        <v>-9778.2465925196848</v>
      </c>
      <c r="T41" s="2">
        <f>-SUM(T30:T38)</f>
        <v>-10071.593990295274</v>
      </c>
      <c r="U41" s="2">
        <f>-SUM(U30:U38)</f>
        <v>-10373.741810004132</v>
      </c>
      <c r="V41" s="2">
        <f>-SUM(V30:V38)</f>
        <v>-10684.954064304258</v>
      </c>
      <c r="W41" s="2">
        <f>-SUM(W30:W38)</f>
        <v>-11005.502686233387</v>
      </c>
      <c r="X41" s="2">
        <f>-SUM(X30:X38)</f>
        <v>-11335.667766820387</v>
      </c>
      <c r="Y41" s="2">
        <f>-SUM(Y30:Y38)</f>
        <v>-11675.737799824999</v>
      </c>
      <c r="Z41" s="2">
        <f>-SUM(Z30:Z38)</f>
        <v>-12026.009933819751</v>
      </c>
    </row>
    <row r="43" spans="1:26" x14ac:dyDescent="0.2">
      <c r="A43" s="1" t="s">
        <v>141</v>
      </c>
      <c r="B43" s="2">
        <f>C7</f>
        <v>0</v>
      </c>
      <c r="C43" s="2">
        <f>B43*(1+$B$5)</f>
        <v>0</v>
      </c>
      <c r="D43" s="2">
        <f>C43*(1+$B$5)</f>
        <v>0</v>
      </c>
      <c r="E43" s="2">
        <f>D43*(1+$B$5)</f>
        <v>0</v>
      </c>
      <c r="F43" s="2">
        <f>E43*(1+$B$5)</f>
        <v>0</v>
      </c>
      <c r="G43" s="2">
        <f>F43*(1+$B$5)</f>
        <v>0</v>
      </c>
      <c r="H43" s="2">
        <f>G43*(1+$B$5)</f>
        <v>0</v>
      </c>
      <c r="I43" s="2">
        <f>H43*(1+$B$5)</f>
        <v>0</v>
      </c>
      <c r="J43" s="2">
        <f>I43*(1+$B$5)</f>
        <v>0</v>
      </c>
      <c r="K43" s="2">
        <f>J43*(1+$B$5)</f>
        <v>0</v>
      </c>
      <c r="L43" s="2">
        <f t="shared" ref="L43:Z43" si="21">K43*(1+$B$5)</f>
        <v>0</v>
      </c>
      <c r="M43" s="2">
        <f t="shared" si="21"/>
        <v>0</v>
      </c>
      <c r="N43" s="2">
        <f t="shared" si="21"/>
        <v>0</v>
      </c>
      <c r="O43" s="2">
        <f t="shared" si="21"/>
        <v>0</v>
      </c>
      <c r="P43" s="2">
        <f t="shared" si="21"/>
        <v>0</v>
      </c>
      <c r="Q43" s="2">
        <f t="shared" si="21"/>
        <v>0</v>
      </c>
      <c r="R43" s="2">
        <f t="shared" si="21"/>
        <v>0</v>
      </c>
      <c r="S43" s="2">
        <f t="shared" si="21"/>
        <v>0</v>
      </c>
      <c r="T43" s="2">
        <f t="shared" si="21"/>
        <v>0</v>
      </c>
      <c r="U43" s="2">
        <f t="shared" si="21"/>
        <v>0</v>
      </c>
      <c r="V43" s="2">
        <f t="shared" si="21"/>
        <v>0</v>
      </c>
      <c r="W43" s="2">
        <f t="shared" si="21"/>
        <v>0</v>
      </c>
      <c r="X43" s="2">
        <f t="shared" si="21"/>
        <v>0</v>
      </c>
      <c r="Y43" s="2">
        <f t="shared" si="21"/>
        <v>0</v>
      </c>
      <c r="Z43" s="2">
        <f t="shared" si="21"/>
        <v>0</v>
      </c>
    </row>
    <row r="44" spans="1:26" x14ac:dyDescent="0.2">
      <c r="A44" s="1" t="s">
        <v>67</v>
      </c>
      <c r="B44" s="2">
        <f>$B$10</f>
        <v>320000</v>
      </c>
      <c r="C44" s="2">
        <f>B44*(1+$B$4)</f>
        <v>345600</v>
      </c>
      <c r="D44" s="2">
        <f>C44*(1+$B$4)</f>
        <v>373248</v>
      </c>
      <c r="E44" s="2">
        <f>D44*(1+$B$4)</f>
        <v>403107.84000000003</v>
      </c>
      <c r="F44" s="2">
        <f>E44*(1+$B$4)</f>
        <v>435356.46720000007</v>
      </c>
      <c r="G44" s="2">
        <f>F44*(1+$B$4)</f>
        <v>470184.98457600013</v>
      </c>
      <c r="H44" s="2">
        <f>G44*(1+$B$4)</f>
        <v>507799.78334208019</v>
      </c>
      <c r="I44" s="2">
        <f>H44*(1+$B$4)</f>
        <v>548423.7660094467</v>
      </c>
      <c r="J44" s="2">
        <f>I44*(1+$B$4)</f>
        <v>592297.66729020246</v>
      </c>
      <c r="K44" s="2">
        <f>J44*(1+$B$4)</f>
        <v>639681.48067341873</v>
      </c>
      <c r="L44" s="2">
        <f t="shared" ref="L44:Z44" si="22">K44*(1+$B$4)</f>
        <v>690855.99912729231</v>
      </c>
      <c r="M44" s="2">
        <f t="shared" si="22"/>
        <v>746124.47905747569</v>
      </c>
      <c r="N44" s="2">
        <f t="shared" si="22"/>
        <v>805814.43738207384</v>
      </c>
      <c r="O44" s="2">
        <f t="shared" si="22"/>
        <v>870279.5923726398</v>
      </c>
      <c r="P44" s="2">
        <f t="shared" si="22"/>
        <v>939901.95976245101</v>
      </c>
      <c r="Q44" s="2">
        <f t="shared" si="22"/>
        <v>1015094.1165434471</v>
      </c>
      <c r="R44" s="2">
        <f t="shared" si="22"/>
        <v>1096301.645866923</v>
      </c>
      <c r="S44" s="2">
        <f t="shared" si="22"/>
        <v>1184005.777536277</v>
      </c>
      <c r="T44" s="2">
        <f t="shared" si="22"/>
        <v>1278726.2397391791</v>
      </c>
      <c r="U44" s="2">
        <f t="shared" si="22"/>
        <v>1381024.3389183136</v>
      </c>
      <c r="V44" s="2">
        <f t="shared" si="22"/>
        <v>1491506.2860317789</v>
      </c>
      <c r="W44" s="2">
        <f t="shared" si="22"/>
        <v>1610826.7889143212</v>
      </c>
      <c r="X44" s="2">
        <f t="shared" si="22"/>
        <v>1739692.9320274671</v>
      </c>
      <c r="Y44" s="2">
        <f t="shared" si="22"/>
        <v>1878868.3665896645</v>
      </c>
      <c r="Z44" s="2">
        <f t="shared" si="22"/>
        <v>2029177.8359168377</v>
      </c>
    </row>
    <row r="46" spans="1:26" x14ac:dyDescent="0.2">
      <c r="A46" s="1" t="s">
        <v>143</v>
      </c>
      <c r="B46" s="2">
        <f>B40+B41</f>
        <v>10084</v>
      </c>
      <c r="C46" s="2">
        <f>C40+C41</f>
        <v>10546.52</v>
      </c>
      <c r="D46" s="2">
        <f>D40+D41</f>
        <v>11029.315600000002</v>
      </c>
      <c r="E46" s="2">
        <f>E40+E41</f>
        <v>11533.251068000005</v>
      </c>
      <c r="F46" s="2">
        <f>F40+F41</f>
        <v>12059.226840040004</v>
      </c>
      <c r="G46" s="2">
        <f>G40+G41</f>
        <v>12608.181014841206</v>
      </c>
      <c r="H46" s="2">
        <f>H40+H41</f>
        <v>13181.090909670445</v>
      </c>
      <c r="I46" s="2">
        <f>I40+I41</f>
        <v>13778.974679919918</v>
      </c>
      <c r="J46" s="2">
        <f>J40+J41</f>
        <v>14402.893004995251</v>
      </c>
      <c r="K46" s="2">
        <f>K40+K41</f>
        <v>15053.950843209956</v>
      </c>
      <c r="L46" s="2">
        <f t="shared" ref="L46:Z46" si="23">L40+L41</f>
        <v>15733.299258493691</v>
      </c>
      <c r="M46" s="2">
        <f t="shared" si="23"/>
        <v>16442.137321835442</v>
      </c>
      <c r="N46" s="2">
        <f t="shared" si="23"/>
        <v>17181.714090500915</v>
      </c>
      <c r="O46" s="2">
        <f t="shared" si="23"/>
        <v>17953.330668186769</v>
      </c>
      <c r="P46" s="2">
        <f t="shared" si="23"/>
        <v>18758.342349402032</v>
      </c>
      <c r="Q46" s="2">
        <f t="shared" si="23"/>
        <v>19598.16085150055</v>
      </c>
      <c r="R46" s="2">
        <f t="shared" si="23"/>
        <v>20474.256637926672</v>
      </c>
      <c r="S46" s="2">
        <f t="shared" si="23"/>
        <v>21388.161336380825</v>
      </c>
      <c r="T46" s="2">
        <f t="shared" si="23"/>
        <v>22341.470255761255</v>
      </c>
      <c r="U46" s="2">
        <f t="shared" si="23"/>
        <v>23335.845005894662</v>
      </c>
      <c r="V46" s="2">
        <f t="shared" si="23"/>
        <v>24373.016224230487</v>
      </c>
      <c r="W46" s="2">
        <f t="shared" si="23"/>
        <v>25454.78641384275</v>
      </c>
      <c r="X46" s="2">
        <f t="shared" si="23"/>
        <v>26583.032897258796</v>
      </c>
      <c r="Y46" s="2">
        <f t="shared" si="23"/>
        <v>27759.710890817354</v>
      </c>
      <c r="Z46" s="2">
        <f t="shared" si="23"/>
        <v>28986.856704448295</v>
      </c>
    </row>
    <row r="47" spans="1:26" x14ac:dyDescent="0.2">
      <c r="A47" s="1" t="s">
        <v>142</v>
      </c>
    </row>
    <row r="48" spans="1:26" x14ac:dyDescent="0.2">
      <c r="A48" s="1" t="s">
        <v>145</v>
      </c>
    </row>
    <row r="49" spans="1:2" x14ac:dyDescent="0.2">
      <c r="A49" s="1" t="s">
        <v>144</v>
      </c>
    </row>
    <row r="64" spans="1:2" x14ac:dyDescent="0.2">
      <c r="B64" s="2"/>
    </row>
    <row r="65" spans="2:2" x14ac:dyDescent="0.2">
      <c r="B65" s="1" t="s">
        <v>4</v>
      </c>
    </row>
    <row r="66" spans="2:2" x14ac:dyDescent="0.2">
      <c r="B66" s="1" t="s">
        <v>5</v>
      </c>
    </row>
    <row r="67" spans="2:2" x14ac:dyDescent="0.2">
      <c r="B67" s="1" t="s">
        <v>6</v>
      </c>
    </row>
    <row r="68" spans="2:2" x14ac:dyDescent="0.2">
      <c r="B68" s="1" t="s">
        <v>7</v>
      </c>
    </row>
    <row r="69" spans="2:2" x14ac:dyDescent="0.2">
      <c r="B69" s="1" t="s">
        <v>8</v>
      </c>
    </row>
    <row r="70" spans="2:2" x14ac:dyDescent="0.2">
      <c r="B70" s="1" t="s">
        <v>9</v>
      </c>
    </row>
    <row r="71" spans="2:2" x14ac:dyDescent="0.2">
      <c r="B71" s="1" t="s">
        <v>10</v>
      </c>
    </row>
    <row r="72" spans="2:2" x14ac:dyDescent="0.2">
      <c r="B72" s="1" t="s">
        <v>11</v>
      </c>
    </row>
    <row r="73" spans="2:2" x14ac:dyDescent="0.2">
      <c r="B73" s="1" t="s">
        <v>12</v>
      </c>
    </row>
    <row r="74" spans="2:2" x14ac:dyDescent="0.2">
      <c r="B74" s="1" t="s">
        <v>13</v>
      </c>
    </row>
    <row r="75" spans="2:2" x14ac:dyDescent="0.2">
      <c r="B75" s="1" t="s">
        <v>14</v>
      </c>
    </row>
    <row r="76" spans="2:2" x14ac:dyDescent="0.2">
      <c r="B76" s="1" t="s">
        <v>15</v>
      </c>
    </row>
    <row r="77" spans="2:2" x14ac:dyDescent="0.2">
      <c r="B77" s="1" t="s">
        <v>16</v>
      </c>
    </row>
    <row r="78" spans="2:2" x14ac:dyDescent="0.2">
      <c r="B78" s="1" t="s">
        <v>17</v>
      </c>
    </row>
    <row r="79" spans="2:2" x14ac:dyDescent="0.2">
      <c r="B79" s="1" t="s">
        <v>18</v>
      </c>
    </row>
    <row r="80" spans="2:2" x14ac:dyDescent="0.2">
      <c r="B80" s="1" t="s">
        <v>19</v>
      </c>
    </row>
    <row r="81" spans="2:2" x14ac:dyDescent="0.2">
      <c r="B81" s="1" t="s">
        <v>20</v>
      </c>
    </row>
    <row r="82" spans="2:2" x14ac:dyDescent="0.2">
      <c r="B82" s="1" t="s">
        <v>21</v>
      </c>
    </row>
    <row r="83" spans="2:2" x14ac:dyDescent="0.2">
      <c r="B83" s="1" t="s">
        <v>22</v>
      </c>
    </row>
    <row r="84" spans="2:2" x14ac:dyDescent="0.2">
      <c r="B84" s="1" t="s">
        <v>23</v>
      </c>
    </row>
    <row r="85" spans="2:2" x14ac:dyDescent="0.2">
      <c r="B85" s="1" t="s">
        <v>24</v>
      </c>
    </row>
    <row r="86" spans="2:2" x14ac:dyDescent="0.2">
      <c r="B86" s="1" t="s">
        <v>25</v>
      </c>
    </row>
    <row r="87" spans="2:2" x14ac:dyDescent="0.2">
      <c r="B87" s="1" t="s">
        <v>26</v>
      </c>
    </row>
    <row r="88" spans="2:2" x14ac:dyDescent="0.2">
      <c r="B88" s="1" t="s">
        <v>27</v>
      </c>
    </row>
    <row r="89" spans="2:2" x14ac:dyDescent="0.2">
      <c r="B89" s="1" t="s">
        <v>28</v>
      </c>
    </row>
    <row r="90" spans="2:2" x14ac:dyDescent="0.2">
      <c r="B90" s="1" t="s">
        <v>29</v>
      </c>
    </row>
    <row r="91" spans="2:2" x14ac:dyDescent="0.2">
      <c r="B91" s="1" t="s">
        <v>30</v>
      </c>
    </row>
    <row r="92" spans="2:2" x14ac:dyDescent="0.2">
      <c r="B92" s="1" t="s">
        <v>31</v>
      </c>
    </row>
    <row r="93" spans="2:2" x14ac:dyDescent="0.2">
      <c r="B93" s="1" t="s">
        <v>32</v>
      </c>
    </row>
    <row r="94" spans="2:2" x14ac:dyDescent="0.2">
      <c r="B94" s="1" t="s">
        <v>33</v>
      </c>
    </row>
    <row r="95" spans="2:2" x14ac:dyDescent="0.2">
      <c r="B95" s="1" t="s">
        <v>34</v>
      </c>
    </row>
    <row r="96" spans="2:2" x14ac:dyDescent="0.2">
      <c r="B96" s="1" t="s">
        <v>35</v>
      </c>
    </row>
    <row r="97" spans="2:2" x14ac:dyDescent="0.2">
      <c r="B97" s="1" t="s">
        <v>36</v>
      </c>
    </row>
    <row r="98" spans="2:2" x14ac:dyDescent="0.2">
      <c r="B98" s="1" t="s">
        <v>37</v>
      </c>
    </row>
    <row r="99" spans="2:2" x14ac:dyDescent="0.2">
      <c r="B99" s="1" t="s">
        <v>38</v>
      </c>
    </row>
    <row r="100" spans="2:2" x14ac:dyDescent="0.2">
      <c r="B100" s="1" t="s">
        <v>39</v>
      </c>
    </row>
    <row r="101" spans="2:2" x14ac:dyDescent="0.2">
      <c r="B101" s="1" t="s">
        <v>40</v>
      </c>
    </row>
    <row r="102" spans="2:2" x14ac:dyDescent="0.2">
      <c r="B102" s="1" t="s">
        <v>41</v>
      </c>
    </row>
    <row r="103" spans="2:2" x14ac:dyDescent="0.2">
      <c r="B103" s="1" t="s">
        <v>9</v>
      </c>
    </row>
    <row r="104" spans="2:2" x14ac:dyDescent="0.2">
      <c r="B104" s="1" t="s">
        <v>42</v>
      </c>
    </row>
    <row r="105" spans="2:2" x14ac:dyDescent="0.2">
      <c r="B105" s="1" t="s">
        <v>43</v>
      </c>
    </row>
    <row r="106" spans="2:2" x14ac:dyDescent="0.2">
      <c r="B106" s="1" t="s">
        <v>44</v>
      </c>
    </row>
    <row r="107" spans="2:2" x14ac:dyDescent="0.2">
      <c r="B107" s="1" t="s">
        <v>45</v>
      </c>
    </row>
    <row r="108" spans="2:2" x14ac:dyDescent="0.2">
      <c r="B108" s="1" t="s">
        <v>46</v>
      </c>
    </row>
    <row r="109" spans="2:2" x14ac:dyDescent="0.2">
      <c r="B109" s="1" t="s">
        <v>47</v>
      </c>
    </row>
    <row r="110" spans="2:2" x14ac:dyDescent="0.2">
      <c r="B110" s="1" t="s">
        <v>48</v>
      </c>
    </row>
    <row r="111" spans="2:2" x14ac:dyDescent="0.2">
      <c r="B111" s="1" t="s">
        <v>49</v>
      </c>
    </row>
    <row r="112" spans="2:2" x14ac:dyDescent="0.2">
      <c r="B112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zoomScale="85" zoomScaleNormal="85" workbookViewId="0"/>
  </sheetViews>
  <sheetFormatPr defaultRowHeight="12.75" x14ac:dyDescent="0.2"/>
  <cols>
    <col min="1" max="1" width="28.5703125" style="1" bestFit="1" customWidth="1"/>
    <col min="2" max="26" width="11.140625" style="1" customWidth="1"/>
    <col min="27" max="16384" width="9.140625" style="1"/>
  </cols>
  <sheetData>
    <row r="1" spans="1:16" x14ac:dyDescent="0.2">
      <c r="A1" s="1" t="s">
        <v>84</v>
      </c>
    </row>
    <row r="2" spans="1:16" x14ac:dyDescent="0.2">
      <c r="A2" s="1" t="s">
        <v>128</v>
      </c>
      <c r="B2" s="1">
        <v>3</v>
      </c>
    </row>
    <row r="3" spans="1:16" x14ac:dyDescent="0.2">
      <c r="A3" s="1" t="s">
        <v>129</v>
      </c>
      <c r="B3" s="1">
        <v>8</v>
      </c>
    </row>
    <row r="4" spans="1:16" x14ac:dyDescent="0.2">
      <c r="A4" s="1" t="s">
        <v>130</v>
      </c>
      <c r="B4" s="1">
        <v>4</v>
      </c>
    </row>
    <row r="5" spans="1:16" x14ac:dyDescent="0.2">
      <c r="A5" s="1" t="s">
        <v>146</v>
      </c>
      <c r="B5" s="1">
        <v>3.5</v>
      </c>
    </row>
    <row r="6" spans="1:16" x14ac:dyDescent="0.2">
      <c r="A6" s="1" t="s">
        <v>161</v>
      </c>
      <c r="B6" s="1">
        <v>8.8000000000000007</v>
      </c>
    </row>
    <row r="7" spans="1:16" x14ac:dyDescent="0.2">
      <c r="A7" s="1" t="s">
        <v>162</v>
      </c>
      <c r="B7" s="2">
        <v>100000</v>
      </c>
    </row>
    <row r="9" spans="1:16" x14ac:dyDescent="0.2">
      <c r="A9" s="1" t="s">
        <v>85</v>
      </c>
    </row>
    <row r="10" spans="1:16" x14ac:dyDescent="0.2">
      <c r="A10" s="1" t="s">
        <v>131</v>
      </c>
      <c r="B10" s="2">
        <v>320000</v>
      </c>
    </row>
    <row r="11" spans="1:16" x14ac:dyDescent="0.2">
      <c r="A11" s="1" t="s">
        <v>179</v>
      </c>
      <c r="B11" s="2">
        <v>800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</row>
    <row r="12" spans="1:16" x14ac:dyDescent="0.2">
      <c r="A12" s="1" t="s">
        <v>132</v>
      </c>
      <c r="B12" s="1" t="s">
        <v>133</v>
      </c>
    </row>
    <row r="13" spans="1:16" x14ac:dyDescent="0.2">
      <c r="A13" s="1" t="s">
        <v>134</v>
      </c>
      <c r="B13" s="1" t="s">
        <v>135</v>
      </c>
    </row>
    <row r="14" spans="1:16" x14ac:dyDescent="0.2">
      <c r="A14" s="1" t="s">
        <v>154</v>
      </c>
      <c r="B14" s="1">
        <v>50</v>
      </c>
    </row>
    <row r="15" spans="1:16" x14ac:dyDescent="0.2">
      <c r="A15" s="1" t="s">
        <v>163</v>
      </c>
      <c r="B15" s="2">
        <v>320000</v>
      </c>
    </row>
    <row r="17" spans="1:26" x14ac:dyDescent="0.2">
      <c r="A17" s="1" t="s">
        <v>86</v>
      </c>
    </row>
    <row r="18" spans="1:26" x14ac:dyDescent="0.2">
      <c r="A18" s="1" t="s">
        <v>136</v>
      </c>
      <c r="B18" s="2">
        <v>320000</v>
      </c>
    </row>
    <row r="19" spans="1:26" x14ac:dyDescent="0.2">
      <c r="A19" s="1" t="s">
        <v>137</v>
      </c>
      <c r="B19" s="1">
        <v>30</v>
      </c>
    </row>
    <row r="20" spans="1:26" x14ac:dyDescent="0.2">
      <c r="A20" s="1" t="s">
        <v>138</v>
      </c>
      <c r="B20" s="1">
        <v>6</v>
      </c>
    </row>
    <row r="21" spans="1:26" x14ac:dyDescent="0.2">
      <c r="A21" s="1" t="s">
        <v>139</v>
      </c>
      <c r="B21" s="1" t="s">
        <v>140</v>
      </c>
    </row>
    <row r="22" spans="1:26" x14ac:dyDescent="0.2">
      <c r="A22" s="1" t="s">
        <v>180</v>
      </c>
      <c r="B22" s="2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</row>
    <row r="23" spans="1:26" x14ac:dyDescent="0.2">
      <c r="A23" s="1" t="s">
        <v>181</v>
      </c>
      <c r="B23" s="2">
        <v>80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</row>
    <row r="25" spans="1:26" x14ac:dyDescent="0.2">
      <c r="A25" s="1" t="s">
        <v>87</v>
      </c>
      <c r="B25" s="1" t="s">
        <v>88</v>
      </c>
      <c r="C25" s="1" t="s">
        <v>89</v>
      </c>
      <c r="D25" s="1" t="s">
        <v>90</v>
      </c>
      <c r="E25" s="1" t="s">
        <v>91</v>
      </c>
      <c r="F25" s="1" t="s">
        <v>92</v>
      </c>
      <c r="G25" s="1" t="s">
        <v>93</v>
      </c>
      <c r="H25" s="1" t="s">
        <v>94</v>
      </c>
      <c r="I25" s="1" t="s">
        <v>95</v>
      </c>
      <c r="J25" s="1" t="s">
        <v>96</v>
      </c>
      <c r="K25" s="1" t="s">
        <v>97</v>
      </c>
      <c r="L25" s="1" t="s">
        <v>98</v>
      </c>
      <c r="M25" s="1" t="s">
        <v>99</v>
      </c>
      <c r="N25" s="1" t="s">
        <v>100</v>
      </c>
      <c r="O25" s="1" t="s">
        <v>101</v>
      </c>
      <c r="P25" s="1" t="s">
        <v>102</v>
      </c>
      <c r="Q25" s="1" t="s">
        <v>103</v>
      </c>
      <c r="R25" s="1" t="s">
        <v>104</v>
      </c>
      <c r="S25" s="1" t="s">
        <v>105</v>
      </c>
      <c r="T25" s="1" t="s">
        <v>106</v>
      </c>
      <c r="U25" s="1" t="s">
        <v>107</v>
      </c>
      <c r="V25" s="1" t="s">
        <v>108</v>
      </c>
      <c r="W25" s="1" t="s">
        <v>109</v>
      </c>
      <c r="X25" s="1" t="s">
        <v>110</v>
      </c>
      <c r="Y25" s="1" t="s">
        <v>111</v>
      </c>
      <c r="Z25" s="1" t="s">
        <v>112</v>
      </c>
    </row>
    <row r="26" spans="1:26" x14ac:dyDescent="0.2">
      <c r="A26" s="1" t="s">
        <v>113</v>
      </c>
      <c r="B26" s="2">
        <v>320000</v>
      </c>
      <c r="C26" s="2">
        <v>320000</v>
      </c>
      <c r="D26" s="2">
        <v>320000</v>
      </c>
      <c r="E26" s="2">
        <v>320000</v>
      </c>
      <c r="F26" s="2">
        <v>320000</v>
      </c>
      <c r="G26" s="2">
        <v>320000</v>
      </c>
      <c r="H26" s="2">
        <v>320000</v>
      </c>
      <c r="I26" s="2">
        <v>320000</v>
      </c>
      <c r="J26" s="2">
        <v>320000</v>
      </c>
      <c r="K26" s="2">
        <v>320000</v>
      </c>
      <c r="L26" s="2">
        <v>320000</v>
      </c>
      <c r="M26" s="2">
        <v>320000</v>
      </c>
      <c r="N26" s="2">
        <v>320000</v>
      </c>
      <c r="O26" s="2">
        <v>320000</v>
      </c>
      <c r="P26" s="2">
        <v>320000</v>
      </c>
      <c r="Q26" s="2">
        <v>320000</v>
      </c>
      <c r="R26" s="2">
        <v>320000</v>
      </c>
      <c r="S26" s="2">
        <v>320000</v>
      </c>
      <c r="T26" s="2">
        <v>320000</v>
      </c>
      <c r="U26" s="2">
        <v>320000</v>
      </c>
      <c r="V26" s="2">
        <v>320000</v>
      </c>
      <c r="W26" s="2">
        <v>320000</v>
      </c>
      <c r="X26" s="2">
        <v>320000</v>
      </c>
      <c r="Y26" s="2">
        <v>320000</v>
      </c>
      <c r="Z26" s="2">
        <v>320000</v>
      </c>
    </row>
    <row r="27" spans="1:26" x14ac:dyDescent="0.2">
      <c r="A27" s="1" t="s">
        <v>114</v>
      </c>
      <c r="B27" s="2">
        <v>320</v>
      </c>
      <c r="C27" s="2">
        <v>333</v>
      </c>
      <c r="D27" s="2">
        <v>346</v>
      </c>
      <c r="E27" s="2">
        <v>360</v>
      </c>
      <c r="F27" s="2">
        <v>374</v>
      </c>
      <c r="G27" s="2">
        <v>389</v>
      </c>
      <c r="H27" s="2">
        <v>405</v>
      </c>
      <c r="I27" s="2">
        <v>421</v>
      </c>
      <c r="J27" s="2">
        <v>438</v>
      </c>
      <c r="K27" s="2">
        <v>456</v>
      </c>
      <c r="L27" s="2">
        <v>474</v>
      </c>
      <c r="M27" s="2">
        <v>493</v>
      </c>
      <c r="N27" s="2">
        <v>513</v>
      </c>
      <c r="O27" s="2">
        <v>534</v>
      </c>
      <c r="P27" s="2">
        <v>555</v>
      </c>
      <c r="Q27" s="2">
        <v>577</v>
      </c>
      <c r="R27" s="2">
        <v>600</v>
      </c>
      <c r="S27" s="2">
        <v>624</v>
      </c>
      <c r="T27" s="2">
        <v>649</v>
      </c>
      <c r="U27" s="2">
        <v>675</v>
      </c>
      <c r="V27" s="2">
        <v>702</v>
      </c>
      <c r="W27" s="2">
        <v>730</v>
      </c>
      <c r="X27" s="2">
        <v>759</v>
      </c>
      <c r="Y27" s="2">
        <v>789</v>
      </c>
      <c r="Z27" s="2">
        <v>821</v>
      </c>
    </row>
    <row r="28" spans="1:26" x14ac:dyDescent="0.2">
      <c r="A28" s="1" t="s">
        <v>115</v>
      </c>
      <c r="B28" s="2">
        <v>6110</v>
      </c>
      <c r="C28" s="2">
        <v>16650</v>
      </c>
      <c r="D28" s="2">
        <v>17300</v>
      </c>
      <c r="E28" s="2">
        <v>18000</v>
      </c>
      <c r="F28" s="2">
        <v>18700</v>
      </c>
      <c r="G28" s="2">
        <v>19450</v>
      </c>
      <c r="H28" s="2">
        <v>20250</v>
      </c>
      <c r="I28" s="2">
        <v>21050</v>
      </c>
      <c r="J28" s="2">
        <v>21900</v>
      </c>
      <c r="K28" s="2">
        <v>22800</v>
      </c>
      <c r="L28" s="2">
        <v>23700</v>
      </c>
      <c r="M28" s="2">
        <v>24650</v>
      </c>
      <c r="N28" s="2">
        <v>25650</v>
      </c>
      <c r="O28" s="2">
        <v>26700</v>
      </c>
      <c r="P28" s="2">
        <v>27750</v>
      </c>
      <c r="Q28" s="2">
        <v>28850</v>
      </c>
      <c r="R28" s="2">
        <v>30000</v>
      </c>
      <c r="S28" s="2">
        <v>31200</v>
      </c>
      <c r="T28" s="2">
        <v>32450</v>
      </c>
      <c r="U28" s="2">
        <v>33750</v>
      </c>
      <c r="V28" s="2">
        <v>35100</v>
      </c>
      <c r="W28" s="2">
        <v>36500</v>
      </c>
      <c r="X28" s="2">
        <v>37950</v>
      </c>
      <c r="Y28" s="2">
        <v>39450</v>
      </c>
      <c r="Z28" s="2">
        <v>41050</v>
      </c>
    </row>
    <row r="29" spans="1:26" x14ac:dyDescent="0.2">
      <c r="A29" s="1" t="s">
        <v>116</v>
      </c>
      <c r="B29" s="2">
        <v>7332</v>
      </c>
      <c r="C29" s="2">
        <v>19200</v>
      </c>
      <c r="D29" s="2">
        <v>19200</v>
      </c>
      <c r="E29" s="2">
        <v>19200</v>
      </c>
      <c r="F29" s="2">
        <v>19200</v>
      </c>
      <c r="G29" s="2">
        <v>19200</v>
      </c>
      <c r="H29" s="2">
        <v>19200</v>
      </c>
      <c r="I29" s="2">
        <v>19200</v>
      </c>
      <c r="J29" s="2">
        <v>19200</v>
      </c>
      <c r="K29" s="2">
        <v>19200</v>
      </c>
      <c r="L29" s="2">
        <v>18968</v>
      </c>
      <c r="M29" s="2">
        <v>18441</v>
      </c>
      <c r="N29" s="2">
        <v>17881</v>
      </c>
      <c r="O29" s="2">
        <v>17287</v>
      </c>
      <c r="P29" s="2">
        <v>16657</v>
      </c>
      <c r="Q29" s="2">
        <v>15987</v>
      </c>
      <c r="R29" s="2">
        <v>15276</v>
      </c>
      <c r="S29" s="2">
        <v>14522</v>
      </c>
      <c r="T29" s="2">
        <v>13721</v>
      </c>
      <c r="U29" s="2">
        <v>12870</v>
      </c>
      <c r="V29" s="2">
        <v>11967</v>
      </c>
      <c r="W29" s="2">
        <v>11008</v>
      </c>
      <c r="X29" s="2">
        <v>9991</v>
      </c>
      <c r="Y29" s="2">
        <v>8910</v>
      </c>
      <c r="Z29" s="2">
        <v>7763</v>
      </c>
    </row>
    <row r="30" spans="1:26" x14ac:dyDescent="0.2">
      <c r="A30" s="1" t="s">
        <v>117</v>
      </c>
      <c r="B30" s="2">
        <v>400</v>
      </c>
      <c r="C30" s="2">
        <v>412</v>
      </c>
      <c r="D30" s="2">
        <v>424</v>
      </c>
      <c r="E30" s="2">
        <v>437</v>
      </c>
      <c r="F30" s="2">
        <v>450</v>
      </c>
      <c r="G30" s="2">
        <v>464</v>
      </c>
      <c r="H30" s="2">
        <v>478</v>
      </c>
      <c r="I30" s="2">
        <v>492</v>
      </c>
      <c r="J30" s="2">
        <v>507</v>
      </c>
      <c r="K30" s="2">
        <v>522</v>
      </c>
      <c r="L30" s="2">
        <v>538</v>
      </c>
      <c r="M30" s="2">
        <v>554</v>
      </c>
      <c r="N30" s="2">
        <v>571</v>
      </c>
      <c r="O30" s="2">
        <v>588</v>
      </c>
      <c r="P30" s="2">
        <v>606</v>
      </c>
      <c r="Q30" s="2">
        <v>624</v>
      </c>
      <c r="R30" s="2">
        <v>643</v>
      </c>
      <c r="S30" s="2">
        <v>662</v>
      </c>
      <c r="T30" s="2">
        <v>682</v>
      </c>
      <c r="U30" s="2">
        <v>702</v>
      </c>
      <c r="V30" s="2">
        <v>723</v>
      </c>
      <c r="W30" s="2">
        <v>745</v>
      </c>
      <c r="X30" s="2">
        <v>767</v>
      </c>
      <c r="Y30" s="2">
        <v>790</v>
      </c>
      <c r="Z30" s="2">
        <v>814</v>
      </c>
    </row>
    <row r="31" spans="1:26" x14ac:dyDescent="0.2">
      <c r="A31" s="1" t="s">
        <v>118</v>
      </c>
      <c r="B31" s="2">
        <v>100</v>
      </c>
      <c r="C31" s="2">
        <v>103</v>
      </c>
      <c r="D31" s="2">
        <v>106</v>
      </c>
      <c r="E31" s="2">
        <v>109</v>
      </c>
      <c r="F31" s="2">
        <v>112</v>
      </c>
      <c r="G31" s="2">
        <v>115</v>
      </c>
      <c r="H31" s="2">
        <v>118</v>
      </c>
      <c r="I31" s="2">
        <v>122</v>
      </c>
      <c r="J31" s="2">
        <v>126</v>
      </c>
      <c r="K31" s="2">
        <v>130</v>
      </c>
      <c r="L31" s="2">
        <v>134</v>
      </c>
      <c r="M31" s="2">
        <v>138</v>
      </c>
      <c r="N31" s="2">
        <v>142</v>
      </c>
      <c r="O31" s="2">
        <v>146</v>
      </c>
      <c r="P31" s="2">
        <v>150</v>
      </c>
      <c r="Q31" s="2">
        <v>155</v>
      </c>
      <c r="R31" s="2">
        <v>160</v>
      </c>
      <c r="S31" s="2">
        <v>165</v>
      </c>
      <c r="T31" s="2">
        <v>170</v>
      </c>
      <c r="U31" s="2">
        <v>175</v>
      </c>
      <c r="V31" s="2">
        <v>180</v>
      </c>
      <c r="W31" s="2">
        <v>185</v>
      </c>
      <c r="X31" s="2">
        <v>191</v>
      </c>
      <c r="Y31" s="2">
        <v>197</v>
      </c>
      <c r="Z31" s="2">
        <v>203</v>
      </c>
    </row>
    <row r="32" spans="1:26" x14ac:dyDescent="0.2">
      <c r="A32" s="1" t="s">
        <v>119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</row>
    <row r="33" spans="1:26" x14ac:dyDescent="0.2">
      <c r="A33" s="1" t="s">
        <v>120</v>
      </c>
      <c r="B33" s="2">
        <v>800</v>
      </c>
      <c r="C33" s="2">
        <v>824</v>
      </c>
      <c r="D33" s="2">
        <v>849</v>
      </c>
      <c r="E33" s="2">
        <v>874</v>
      </c>
      <c r="F33" s="2">
        <v>900</v>
      </c>
      <c r="G33" s="2">
        <v>927</v>
      </c>
      <c r="H33" s="2">
        <v>955</v>
      </c>
      <c r="I33" s="2">
        <v>984</v>
      </c>
      <c r="J33" s="2">
        <v>1014</v>
      </c>
      <c r="K33" s="2">
        <v>1044</v>
      </c>
      <c r="L33" s="2">
        <v>1075</v>
      </c>
      <c r="M33" s="2">
        <v>1107</v>
      </c>
      <c r="N33" s="2">
        <v>1140</v>
      </c>
      <c r="O33" s="2">
        <v>1174</v>
      </c>
      <c r="P33" s="2">
        <v>1209</v>
      </c>
      <c r="Q33" s="2">
        <v>1245</v>
      </c>
      <c r="R33" s="2">
        <v>1282</v>
      </c>
      <c r="S33" s="2">
        <v>1320</v>
      </c>
      <c r="T33" s="2">
        <v>1360</v>
      </c>
      <c r="U33" s="2">
        <v>1401</v>
      </c>
      <c r="V33" s="2">
        <v>1443</v>
      </c>
      <c r="W33" s="2">
        <v>1486</v>
      </c>
      <c r="X33" s="2">
        <v>1531</v>
      </c>
      <c r="Y33" s="2">
        <v>1577</v>
      </c>
      <c r="Z33" s="2">
        <v>1624</v>
      </c>
    </row>
    <row r="34" spans="1:26" x14ac:dyDescent="0.2">
      <c r="A34" s="1" t="s">
        <v>121</v>
      </c>
      <c r="B34" s="2">
        <v>100</v>
      </c>
      <c r="C34" s="2">
        <v>103</v>
      </c>
      <c r="D34" s="2">
        <v>106</v>
      </c>
      <c r="E34" s="2">
        <v>109</v>
      </c>
      <c r="F34" s="2">
        <v>112</v>
      </c>
      <c r="G34" s="2">
        <v>115</v>
      </c>
      <c r="H34" s="2">
        <v>118</v>
      </c>
      <c r="I34" s="2">
        <v>122</v>
      </c>
      <c r="J34" s="2">
        <v>126</v>
      </c>
      <c r="K34" s="2">
        <v>130</v>
      </c>
      <c r="L34" s="2">
        <v>134</v>
      </c>
      <c r="M34" s="2">
        <v>138</v>
      </c>
      <c r="N34" s="2">
        <v>142</v>
      </c>
      <c r="O34" s="2">
        <v>146</v>
      </c>
      <c r="P34" s="2">
        <v>150</v>
      </c>
      <c r="Q34" s="2">
        <v>155</v>
      </c>
      <c r="R34" s="2">
        <v>160</v>
      </c>
      <c r="S34" s="2">
        <v>165</v>
      </c>
      <c r="T34" s="2">
        <v>170</v>
      </c>
      <c r="U34" s="2">
        <v>175</v>
      </c>
      <c r="V34" s="2">
        <v>180</v>
      </c>
      <c r="W34" s="2">
        <v>185</v>
      </c>
      <c r="X34" s="2">
        <v>191</v>
      </c>
      <c r="Y34" s="2">
        <v>197</v>
      </c>
      <c r="Z34" s="2">
        <v>203</v>
      </c>
    </row>
    <row r="35" spans="1:26" x14ac:dyDescent="0.2">
      <c r="A35" s="1" t="s">
        <v>122</v>
      </c>
      <c r="B35" s="2">
        <v>1500</v>
      </c>
      <c r="C35" s="2">
        <v>1545</v>
      </c>
      <c r="D35" s="2">
        <v>1591</v>
      </c>
      <c r="E35" s="2">
        <v>1639</v>
      </c>
      <c r="F35" s="2">
        <v>1688</v>
      </c>
      <c r="G35" s="2">
        <v>1739</v>
      </c>
      <c r="H35" s="2">
        <v>1791</v>
      </c>
      <c r="I35" s="2">
        <v>1845</v>
      </c>
      <c r="J35" s="2">
        <v>1900</v>
      </c>
      <c r="K35" s="2">
        <v>1957</v>
      </c>
      <c r="L35" s="2">
        <v>2016</v>
      </c>
      <c r="M35" s="2">
        <v>2076</v>
      </c>
      <c r="N35" s="2">
        <v>2138</v>
      </c>
      <c r="O35" s="2">
        <v>2202</v>
      </c>
      <c r="P35" s="2">
        <v>2268</v>
      </c>
      <c r="Q35" s="2">
        <v>2336</v>
      </c>
      <c r="R35" s="2">
        <v>2406</v>
      </c>
      <c r="S35" s="2">
        <v>2478</v>
      </c>
      <c r="T35" s="2">
        <v>2552</v>
      </c>
      <c r="U35" s="2">
        <v>2629</v>
      </c>
      <c r="V35" s="2">
        <v>2708</v>
      </c>
      <c r="W35" s="2">
        <v>2789</v>
      </c>
      <c r="X35" s="2">
        <v>2873</v>
      </c>
      <c r="Y35" s="2">
        <v>2959</v>
      </c>
      <c r="Z35" s="2">
        <v>3048</v>
      </c>
    </row>
    <row r="36" spans="1:26" x14ac:dyDescent="0.2">
      <c r="A36" s="1" t="s">
        <v>123</v>
      </c>
      <c r="B36" s="2">
        <v>100</v>
      </c>
      <c r="C36" s="2">
        <v>103</v>
      </c>
      <c r="D36" s="2">
        <v>106</v>
      </c>
      <c r="E36" s="2">
        <v>109</v>
      </c>
      <c r="F36" s="2">
        <v>112</v>
      </c>
      <c r="G36" s="2">
        <v>115</v>
      </c>
      <c r="H36" s="2">
        <v>118</v>
      </c>
      <c r="I36" s="2">
        <v>122</v>
      </c>
      <c r="J36" s="2">
        <v>126</v>
      </c>
      <c r="K36" s="2">
        <v>130</v>
      </c>
      <c r="L36" s="2">
        <v>134</v>
      </c>
      <c r="M36" s="2">
        <v>138</v>
      </c>
      <c r="N36" s="2">
        <v>142</v>
      </c>
      <c r="O36" s="2">
        <v>146</v>
      </c>
      <c r="P36" s="2">
        <v>150</v>
      </c>
      <c r="Q36" s="2">
        <v>155</v>
      </c>
      <c r="R36" s="2">
        <v>160</v>
      </c>
      <c r="S36" s="2">
        <v>165</v>
      </c>
      <c r="T36" s="2">
        <v>170</v>
      </c>
      <c r="U36" s="2">
        <v>175</v>
      </c>
      <c r="V36" s="2">
        <v>180</v>
      </c>
      <c r="W36" s="2">
        <v>185</v>
      </c>
      <c r="X36" s="2">
        <v>191</v>
      </c>
      <c r="Y36" s="2">
        <v>197</v>
      </c>
      <c r="Z36" s="2">
        <v>203</v>
      </c>
    </row>
    <row r="37" spans="1:26" x14ac:dyDescent="0.2">
      <c r="A37" s="1" t="s">
        <v>124</v>
      </c>
      <c r="B37" s="2">
        <v>100</v>
      </c>
      <c r="C37" s="2">
        <v>103</v>
      </c>
      <c r="D37" s="2">
        <v>106</v>
      </c>
      <c r="E37" s="2">
        <v>109</v>
      </c>
      <c r="F37" s="2">
        <v>112</v>
      </c>
      <c r="G37" s="2">
        <v>115</v>
      </c>
      <c r="H37" s="2">
        <v>118</v>
      </c>
      <c r="I37" s="2">
        <v>122</v>
      </c>
      <c r="J37" s="2">
        <v>126</v>
      </c>
      <c r="K37" s="2">
        <v>130</v>
      </c>
      <c r="L37" s="2">
        <v>134</v>
      </c>
      <c r="M37" s="2">
        <v>138</v>
      </c>
      <c r="N37" s="2">
        <v>142</v>
      </c>
      <c r="O37" s="2">
        <v>146</v>
      </c>
      <c r="P37" s="2">
        <v>150</v>
      </c>
      <c r="Q37" s="2">
        <v>155</v>
      </c>
      <c r="R37" s="2">
        <v>160</v>
      </c>
      <c r="S37" s="2">
        <v>165</v>
      </c>
      <c r="T37" s="2">
        <v>170</v>
      </c>
      <c r="U37" s="2">
        <v>175</v>
      </c>
      <c r="V37" s="2">
        <v>180</v>
      </c>
      <c r="W37" s="2">
        <v>185</v>
      </c>
      <c r="X37" s="2">
        <v>191</v>
      </c>
      <c r="Y37" s="2">
        <v>197</v>
      </c>
      <c r="Z37" s="2">
        <v>203</v>
      </c>
    </row>
    <row r="38" spans="1:26" x14ac:dyDescent="0.2">
      <c r="A38" s="1" t="s">
        <v>125</v>
      </c>
      <c r="B38" s="2">
        <v>1400</v>
      </c>
      <c r="C38" s="2">
        <v>1450</v>
      </c>
      <c r="D38" s="2">
        <v>1500</v>
      </c>
      <c r="E38" s="2">
        <v>1600</v>
      </c>
      <c r="F38" s="2">
        <v>1650</v>
      </c>
      <c r="G38" s="2">
        <v>1700</v>
      </c>
      <c r="H38" s="2">
        <v>1800</v>
      </c>
      <c r="I38" s="2">
        <v>1850</v>
      </c>
      <c r="J38" s="2">
        <v>1950</v>
      </c>
      <c r="K38" s="2">
        <v>2000</v>
      </c>
      <c r="L38" s="2">
        <v>2100</v>
      </c>
      <c r="M38" s="2">
        <v>2150</v>
      </c>
      <c r="N38" s="2">
        <v>2250</v>
      </c>
      <c r="O38" s="2">
        <v>2350</v>
      </c>
      <c r="P38" s="2">
        <v>2450</v>
      </c>
      <c r="Q38" s="2">
        <v>2550</v>
      </c>
      <c r="R38" s="2">
        <v>2650</v>
      </c>
      <c r="S38" s="2">
        <v>2750</v>
      </c>
      <c r="T38" s="2">
        <v>2850</v>
      </c>
      <c r="U38" s="2">
        <v>2950</v>
      </c>
      <c r="V38" s="2">
        <v>3100</v>
      </c>
      <c r="W38" s="2">
        <v>3200</v>
      </c>
      <c r="X38" s="2">
        <v>3350</v>
      </c>
      <c r="Y38" s="2">
        <v>3450</v>
      </c>
      <c r="Z38" s="2">
        <v>3600</v>
      </c>
    </row>
    <row r="39" spans="1:2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 t="s">
        <v>126</v>
      </c>
      <c r="B40" s="2">
        <v>6110</v>
      </c>
      <c r="C40" s="2">
        <v>16650</v>
      </c>
      <c r="D40" s="2">
        <v>17300</v>
      </c>
      <c r="E40" s="2">
        <v>18000</v>
      </c>
      <c r="F40" s="2">
        <v>18700</v>
      </c>
      <c r="G40" s="2">
        <v>19450</v>
      </c>
      <c r="H40" s="2">
        <v>20250</v>
      </c>
      <c r="I40" s="2">
        <v>21050</v>
      </c>
      <c r="J40" s="2">
        <v>21900</v>
      </c>
      <c r="K40" s="2">
        <v>22800</v>
      </c>
      <c r="L40" s="2">
        <v>23700</v>
      </c>
      <c r="M40" s="2">
        <v>24650</v>
      </c>
      <c r="N40" s="2">
        <v>25650</v>
      </c>
      <c r="O40" s="2">
        <v>26700</v>
      </c>
      <c r="P40" s="2">
        <v>27750</v>
      </c>
      <c r="Q40" s="2">
        <v>28850</v>
      </c>
      <c r="R40" s="2">
        <v>30000</v>
      </c>
      <c r="S40" s="2">
        <v>31200</v>
      </c>
      <c r="T40" s="2">
        <v>32450</v>
      </c>
      <c r="U40" s="2">
        <v>33750</v>
      </c>
      <c r="V40" s="2">
        <v>35100</v>
      </c>
      <c r="W40" s="2">
        <v>36500</v>
      </c>
      <c r="X40" s="2">
        <v>37950</v>
      </c>
      <c r="Y40" s="2">
        <v>39450</v>
      </c>
      <c r="Z40" s="2">
        <v>41050</v>
      </c>
    </row>
    <row r="41" spans="1:26" x14ac:dyDescent="0.2">
      <c r="A41" s="1" t="s">
        <v>127</v>
      </c>
      <c r="B41" s="2">
        <v>11832</v>
      </c>
      <c r="C41" s="2">
        <v>23843</v>
      </c>
      <c r="D41" s="2">
        <v>23988</v>
      </c>
      <c r="E41" s="2">
        <v>24186</v>
      </c>
      <c r="F41" s="2">
        <v>24336</v>
      </c>
      <c r="G41" s="2">
        <v>24490</v>
      </c>
      <c r="H41" s="2">
        <v>24696</v>
      </c>
      <c r="I41" s="2">
        <v>24859</v>
      </c>
      <c r="J41" s="2">
        <v>25075</v>
      </c>
      <c r="K41" s="2">
        <v>25243</v>
      </c>
      <c r="L41" s="2">
        <v>25233</v>
      </c>
      <c r="M41" s="2">
        <v>24880</v>
      </c>
      <c r="N41" s="2">
        <v>24548</v>
      </c>
      <c r="O41" s="2">
        <v>24185</v>
      </c>
      <c r="P41" s="2">
        <v>23790</v>
      </c>
      <c r="Q41" s="2">
        <v>23362</v>
      </c>
      <c r="R41" s="2">
        <v>22897</v>
      </c>
      <c r="S41" s="2">
        <v>22392</v>
      </c>
      <c r="T41" s="2">
        <v>21845</v>
      </c>
      <c r="U41" s="2">
        <v>21252</v>
      </c>
      <c r="V41" s="2">
        <v>20661</v>
      </c>
      <c r="W41" s="2">
        <v>19968</v>
      </c>
      <c r="X41" s="2">
        <v>19276</v>
      </c>
      <c r="Y41" s="2">
        <v>18474</v>
      </c>
      <c r="Z41" s="2">
        <v>17661</v>
      </c>
    </row>
    <row r="42" spans="1:26" x14ac:dyDescent="0.2">
      <c r="A42" s="1" t="s">
        <v>147</v>
      </c>
      <c r="B42" s="2">
        <v>100000</v>
      </c>
      <c r="C42" s="2">
        <v>103500</v>
      </c>
      <c r="D42" s="2">
        <v>107122</v>
      </c>
      <c r="E42" s="2">
        <v>110871</v>
      </c>
      <c r="F42" s="2">
        <v>114751</v>
      </c>
      <c r="G42" s="2">
        <v>118767</v>
      </c>
      <c r="H42" s="2">
        <v>122924</v>
      </c>
      <c r="I42" s="2">
        <v>127226</v>
      </c>
      <c r="J42" s="2">
        <v>131679</v>
      </c>
      <c r="K42" s="2">
        <v>136288</v>
      </c>
      <c r="L42" s="2">
        <v>141058</v>
      </c>
      <c r="M42" s="2">
        <v>145995</v>
      </c>
      <c r="N42" s="2">
        <v>151105</v>
      </c>
      <c r="O42" s="2">
        <v>156394</v>
      </c>
      <c r="P42" s="2">
        <v>161868</v>
      </c>
      <c r="Q42" s="2">
        <v>167533</v>
      </c>
      <c r="R42" s="2">
        <v>173397</v>
      </c>
      <c r="S42" s="2">
        <v>179466</v>
      </c>
      <c r="T42" s="2">
        <v>185747</v>
      </c>
      <c r="U42" s="2">
        <v>192248</v>
      </c>
      <c r="V42" s="2">
        <v>198977</v>
      </c>
      <c r="W42" s="2">
        <v>205941</v>
      </c>
      <c r="X42" s="2">
        <v>213149</v>
      </c>
      <c r="Y42" s="2">
        <v>220609</v>
      </c>
      <c r="Z42" s="2">
        <v>228330</v>
      </c>
    </row>
    <row r="43" spans="1:26" x14ac:dyDescent="0.2">
      <c r="A43" s="1" t="s">
        <v>148</v>
      </c>
      <c r="B43" s="2">
        <v>320000</v>
      </c>
      <c r="C43" s="2">
        <v>345600</v>
      </c>
      <c r="D43" s="2">
        <v>373248</v>
      </c>
      <c r="E43" s="2">
        <v>403108</v>
      </c>
      <c r="F43" s="2">
        <v>435357</v>
      </c>
      <c r="G43" s="2">
        <v>470186</v>
      </c>
      <c r="H43" s="2">
        <v>507801</v>
      </c>
      <c r="I43" s="2">
        <v>548425</v>
      </c>
      <c r="J43" s="2">
        <v>592299</v>
      </c>
      <c r="K43" s="2">
        <v>639683</v>
      </c>
      <c r="L43" s="2">
        <v>690858</v>
      </c>
      <c r="M43" s="2">
        <v>746127</v>
      </c>
      <c r="N43" s="2">
        <v>805817</v>
      </c>
      <c r="O43" s="2">
        <v>870282</v>
      </c>
      <c r="P43" s="2">
        <v>939905</v>
      </c>
      <c r="Q43" s="2">
        <v>1015097</v>
      </c>
      <c r="R43" s="2">
        <v>1096305</v>
      </c>
      <c r="S43" s="2">
        <v>1184009</v>
      </c>
      <c r="T43" s="2">
        <v>1278730</v>
      </c>
      <c r="U43" s="2">
        <v>1381028</v>
      </c>
      <c r="V43" s="2">
        <v>1491510</v>
      </c>
      <c r="W43" s="2">
        <v>1610831</v>
      </c>
      <c r="X43" s="2">
        <v>1739697</v>
      </c>
      <c r="Y43" s="2">
        <v>1878873</v>
      </c>
      <c r="Z43" s="2">
        <v>2029183</v>
      </c>
    </row>
    <row r="44" spans="1:2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" t="s">
        <v>149</v>
      </c>
      <c r="B45" s="2">
        <v>-2940</v>
      </c>
      <c r="C45" s="2">
        <v>-7193</v>
      </c>
      <c r="D45" s="2">
        <v>-6688</v>
      </c>
      <c r="E45" s="2">
        <v>-6186</v>
      </c>
      <c r="F45" s="2">
        <v>-5636</v>
      </c>
      <c r="G45" s="2">
        <v>-5040</v>
      </c>
      <c r="H45" s="2">
        <v>-4446</v>
      </c>
      <c r="I45" s="2">
        <v>-3809</v>
      </c>
      <c r="J45" s="2">
        <v>-3175</v>
      </c>
      <c r="K45" s="2">
        <v>-2443</v>
      </c>
      <c r="L45" s="2">
        <v>-1533</v>
      </c>
      <c r="M45" s="2">
        <v>-230</v>
      </c>
      <c r="N45" s="2">
        <v>1102</v>
      </c>
      <c r="O45" s="2">
        <v>2515</v>
      </c>
      <c r="P45" s="2">
        <v>3960</v>
      </c>
      <c r="Q45" s="2">
        <v>5488</v>
      </c>
      <c r="R45" s="2">
        <v>7103</v>
      </c>
      <c r="S45" s="2">
        <v>8808</v>
      </c>
      <c r="T45" s="2">
        <v>10605</v>
      </c>
      <c r="U45" s="2">
        <v>12498</v>
      </c>
      <c r="V45" s="2">
        <v>14439</v>
      </c>
      <c r="W45" s="2">
        <v>16532</v>
      </c>
      <c r="X45" s="2">
        <v>18674</v>
      </c>
      <c r="Y45" s="2">
        <v>20976</v>
      </c>
      <c r="Z45" s="2">
        <v>23389</v>
      </c>
    </row>
    <row r="46" spans="1:26" x14ac:dyDescent="0.2">
      <c r="A46" s="1" t="s">
        <v>150</v>
      </c>
      <c r="B46" s="2">
        <v>35246</v>
      </c>
      <c r="C46" s="2">
        <v>96307</v>
      </c>
      <c r="D46" s="2">
        <v>100434</v>
      </c>
      <c r="E46" s="2">
        <v>104685</v>
      </c>
      <c r="F46" s="2">
        <v>109115</v>
      </c>
      <c r="G46" s="2">
        <v>113727</v>
      </c>
      <c r="H46" s="2">
        <v>118478</v>
      </c>
      <c r="I46" s="2">
        <v>123417</v>
      </c>
      <c r="J46" s="2">
        <v>128504</v>
      </c>
      <c r="K46" s="2">
        <v>133845</v>
      </c>
      <c r="L46" s="2">
        <v>139525</v>
      </c>
      <c r="M46" s="2">
        <v>145765</v>
      </c>
      <c r="N46" s="2">
        <v>152206</v>
      </c>
      <c r="O46" s="2">
        <v>158908</v>
      </c>
      <c r="P46" s="2">
        <v>165828</v>
      </c>
      <c r="Q46" s="2">
        <v>173020</v>
      </c>
      <c r="R46" s="2">
        <v>180499</v>
      </c>
      <c r="S46" s="2">
        <v>188274</v>
      </c>
      <c r="T46" s="2">
        <v>196352</v>
      </c>
      <c r="U46" s="2">
        <v>204745</v>
      </c>
      <c r="V46" s="2">
        <v>213415</v>
      </c>
      <c r="W46" s="2">
        <v>222472</v>
      </c>
      <c r="X46" s="2">
        <v>231823</v>
      </c>
      <c r="Y46" s="2">
        <v>241584</v>
      </c>
      <c r="Z46" s="2">
        <v>251719</v>
      </c>
    </row>
    <row r="47" spans="1:26" x14ac:dyDescent="0.2">
      <c r="A47" s="1" t="s">
        <v>151</v>
      </c>
      <c r="B47" s="2">
        <v>8968</v>
      </c>
      <c r="C47" s="2">
        <v>25028</v>
      </c>
      <c r="D47" s="2">
        <v>26617</v>
      </c>
      <c r="E47" s="2">
        <v>28253</v>
      </c>
      <c r="F47" s="2">
        <v>29959</v>
      </c>
      <c r="G47" s="2">
        <v>31735</v>
      </c>
      <c r="H47" s="2">
        <v>33564</v>
      </c>
      <c r="I47" s="2">
        <v>35465</v>
      </c>
      <c r="J47" s="2">
        <v>37424</v>
      </c>
      <c r="K47" s="2">
        <v>39480</v>
      </c>
      <c r="L47" s="2">
        <v>41667</v>
      </c>
      <c r="M47" s="2">
        <v>44069</v>
      </c>
      <c r="N47" s="2">
        <v>46549</v>
      </c>
      <c r="O47" s="2">
        <v>49129</v>
      </c>
      <c r="P47" s="2">
        <v>51793</v>
      </c>
      <c r="Q47" s="2">
        <v>54562</v>
      </c>
      <c r="R47" s="2">
        <v>57482</v>
      </c>
      <c r="S47" s="2">
        <v>61097</v>
      </c>
      <c r="T47" s="2">
        <v>64853</v>
      </c>
      <c r="U47" s="2">
        <v>68756</v>
      </c>
      <c r="V47" s="2">
        <v>72788</v>
      </c>
      <c r="W47" s="2">
        <v>76999</v>
      </c>
      <c r="X47" s="2">
        <v>81347</v>
      </c>
      <c r="Y47" s="2">
        <v>85886</v>
      </c>
      <c r="Z47" s="2">
        <v>90599</v>
      </c>
    </row>
    <row r="48" spans="1:26" x14ac:dyDescent="0.2">
      <c r="A48" s="1" t="s">
        <v>152</v>
      </c>
      <c r="B48" s="2">
        <v>10100</v>
      </c>
      <c r="C48" s="2">
        <v>27797</v>
      </c>
      <c r="D48" s="2">
        <v>29192</v>
      </c>
      <c r="E48" s="2">
        <v>30635</v>
      </c>
      <c r="F48" s="2">
        <v>32129</v>
      </c>
      <c r="G48" s="2">
        <v>33675</v>
      </c>
      <c r="H48" s="2">
        <v>35275</v>
      </c>
      <c r="I48" s="2">
        <v>36932</v>
      </c>
      <c r="J48" s="2">
        <v>38646</v>
      </c>
      <c r="K48" s="2">
        <v>40421</v>
      </c>
      <c r="L48" s="2">
        <v>42257</v>
      </c>
      <c r="M48" s="2">
        <v>44158</v>
      </c>
      <c r="N48" s="2">
        <v>46125</v>
      </c>
      <c r="O48" s="2">
        <v>48161</v>
      </c>
      <c r="P48" s="2">
        <v>50269</v>
      </c>
      <c r="Q48" s="2">
        <v>52450</v>
      </c>
      <c r="R48" s="2">
        <v>54707</v>
      </c>
      <c r="S48" s="2">
        <v>57044</v>
      </c>
      <c r="T48" s="2">
        <v>59922</v>
      </c>
      <c r="U48" s="2">
        <v>62945</v>
      </c>
      <c r="V48" s="2">
        <v>66074</v>
      </c>
      <c r="W48" s="2">
        <v>69312</v>
      </c>
      <c r="X48" s="2">
        <v>72664</v>
      </c>
      <c r="Y48" s="2">
        <v>76133</v>
      </c>
      <c r="Z48" s="2">
        <v>79723</v>
      </c>
    </row>
    <row r="49" spans="1:26" x14ac:dyDescent="0.2">
      <c r="A49" s="1" t="s">
        <v>153</v>
      </c>
      <c r="B49" s="2">
        <v>1132</v>
      </c>
      <c r="C49" s="2">
        <v>2769</v>
      </c>
      <c r="D49" s="2">
        <v>2575</v>
      </c>
      <c r="E49" s="2">
        <v>2382</v>
      </c>
      <c r="F49" s="2">
        <v>2170</v>
      </c>
      <c r="G49" s="2">
        <v>1940</v>
      </c>
      <c r="H49" s="2">
        <v>1711</v>
      </c>
      <c r="I49" s="2">
        <v>1467</v>
      </c>
      <c r="J49" s="2">
        <v>1222</v>
      </c>
      <c r="K49" s="2">
        <v>941</v>
      </c>
      <c r="L49" s="2">
        <v>590</v>
      </c>
      <c r="M49" s="2">
        <v>89</v>
      </c>
      <c r="N49" s="2">
        <v>-424</v>
      </c>
      <c r="O49" s="2">
        <v>-968</v>
      </c>
      <c r="P49" s="2">
        <v>-1524</v>
      </c>
      <c r="Q49" s="2">
        <v>-2112</v>
      </c>
      <c r="R49" s="2">
        <v>-2775</v>
      </c>
      <c r="S49" s="2">
        <v>-4053</v>
      </c>
      <c r="T49" s="2">
        <v>-4931</v>
      </c>
      <c r="U49" s="2">
        <v>-5811</v>
      </c>
      <c r="V49" s="2">
        <v>-6714</v>
      </c>
      <c r="W49" s="2">
        <v>-7687</v>
      </c>
      <c r="X49" s="2">
        <v>-8683</v>
      </c>
      <c r="Y49" s="2">
        <v>-9753</v>
      </c>
      <c r="Z49" s="2">
        <v>-10876</v>
      </c>
    </row>
    <row r="50" spans="1:2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1" t="s">
        <v>155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1" t="s">
        <v>0</v>
      </c>
      <c r="B52" s="2">
        <f>B28-B40</f>
        <v>0</v>
      </c>
      <c r="C52" s="2">
        <f t="shared" ref="C52:Z52" si="0">C28-C40</f>
        <v>0</v>
      </c>
      <c r="D52" s="2">
        <f t="shared" si="0"/>
        <v>0</v>
      </c>
      <c r="E52" s="2">
        <f t="shared" si="0"/>
        <v>0</v>
      </c>
      <c r="F52" s="2">
        <f t="shared" si="0"/>
        <v>0</v>
      </c>
      <c r="G52" s="2">
        <f t="shared" si="0"/>
        <v>0</v>
      </c>
      <c r="H52" s="2">
        <f t="shared" si="0"/>
        <v>0</v>
      </c>
      <c r="I52" s="2">
        <f t="shared" si="0"/>
        <v>0</v>
      </c>
      <c r="J52" s="2">
        <f t="shared" si="0"/>
        <v>0</v>
      </c>
      <c r="K52" s="2">
        <f t="shared" si="0"/>
        <v>0</v>
      </c>
      <c r="L52" s="2">
        <f t="shared" si="0"/>
        <v>0</v>
      </c>
      <c r="M52" s="2">
        <f t="shared" si="0"/>
        <v>0</v>
      </c>
      <c r="N52" s="2">
        <f t="shared" si="0"/>
        <v>0</v>
      </c>
      <c r="O52" s="2">
        <f t="shared" si="0"/>
        <v>0</v>
      </c>
      <c r="P52" s="2">
        <f t="shared" si="0"/>
        <v>0</v>
      </c>
      <c r="Q52" s="2">
        <f t="shared" si="0"/>
        <v>0</v>
      </c>
      <c r="R52" s="2">
        <f t="shared" si="0"/>
        <v>0</v>
      </c>
      <c r="S52" s="2">
        <f t="shared" si="0"/>
        <v>0</v>
      </c>
      <c r="T52" s="2">
        <f t="shared" si="0"/>
        <v>0</v>
      </c>
      <c r="U52" s="2">
        <f t="shared" si="0"/>
        <v>0</v>
      </c>
      <c r="V52" s="2">
        <f t="shared" si="0"/>
        <v>0</v>
      </c>
      <c r="W52" s="2">
        <f t="shared" si="0"/>
        <v>0</v>
      </c>
      <c r="X52" s="2">
        <f t="shared" si="0"/>
        <v>0</v>
      </c>
      <c r="Y52" s="2">
        <f t="shared" si="0"/>
        <v>0</v>
      </c>
      <c r="Z52" s="2">
        <f t="shared" si="0"/>
        <v>0</v>
      </c>
    </row>
    <row r="53" spans="1:26" x14ac:dyDescent="0.2">
      <c r="A53" s="1" t="s">
        <v>156</v>
      </c>
      <c r="B53" s="2">
        <f>SUM(B29:B38)-B41</f>
        <v>0</v>
      </c>
      <c r="C53" s="2">
        <f t="shared" ref="C53:Z53" si="1">SUM(C29:C38)-C41</f>
        <v>0</v>
      </c>
      <c r="D53" s="2">
        <f t="shared" si="1"/>
        <v>0</v>
      </c>
      <c r="E53" s="2">
        <f t="shared" si="1"/>
        <v>0</v>
      </c>
      <c r="F53" s="2">
        <f t="shared" si="1"/>
        <v>0</v>
      </c>
      <c r="G53" s="2">
        <f t="shared" si="1"/>
        <v>0</v>
      </c>
      <c r="H53" s="2">
        <f t="shared" si="1"/>
        <v>0</v>
      </c>
      <c r="I53" s="2">
        <f t="shared" si="1"/>
        <v>0</v>
      </c>
      <c r="J53" s="2">
        <f t="shared" si="1"/>
        <v>0</v>
      </c>
      <c r="K53" s="2">
        <f t="shared" si="1"/>
        <v>0</v>
      </c>
      <c r="L53" s="2">
        <f t="shared" si="1"/>
        <v>0</v>
      </c>
      <c r="M53" s="2">
        <f t="shared" si="1"/>
        <v>0</v>
      </c>
      <c r="N53" s="2">
        <f t="shared" si="1"/>
        <v>0</v>
      </c>
      <c r="O53" s="2">
        <f t="shared" si="1"/>
        <v>0</v>
      </c>
      <c r="P53" s="2">
        <f t="shared" si="1"/>
        <v>0</v>
      </c>
      <c r="Q53" s="2">
        <f t="shared" si="1"/>
        <v>0</v>
      </c>
      <c r="R53" s="2">
        <f t="shared" si="1"/>
        <v>0</v>
      </c>
      <c r="S53" s="2">
        <f t="shared" si="1"/>
        <v>0</v>
      </c>
      <c r="T53" s="2">
        <f t="shared" si="1"/>
        <v>0</v>
      </c>
      <c r="U53" s="2">
        <f t="shared" si="1"/>
        <v>0</v>
      </c>
      <c r="V53" s="2">
        <f t="shared" si="1"/>
        <v>0</v>
      </c>
      <c r="W53" s="2">
        <f t="shared" si="1"/>
        <v>0</v>
      </c>
      <c r="X53" s="2">
        <f t="shared" si="1"/>
        <v>0</v>
      </c>
      <c r="Y53" s="2">
        <f t="shared" si="1"/>
        <v>0</v>
      </c>
      <c r="Z53" s="2">
        <f t="shared" si="1"/>
        <v>0</v>
      </c>
    </row>
    <row r="54" spans="1:26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1" t="s">
        <v>143</v>
      </c>
      <c r="B56" s="2">
        <f>(B40-B41)-B45</f>
        <v>-2782</v>
      </c>
      <c r="C56" s="2">
        <f t="shared" ref="C56:Z56" si="2">(C40-C41)-C45</f>
        <v>0</v>
      </c>
      <c r="D56" s="2">
        <f t="shared" si="2"/>
        <v>0</v>
      </c>
      <c r="E56" s="2">
        <f t="shared" si="2"/>
        <v>0</v>
      </c>
      <c r="F56" s="2">
        <f t="shared" si="2"/>
        <v>0</v>
      </c>
      <c r="G56" s="2">
        <f t="shared" si="2"/>
        <v>0</v>
      </c>
      <c r="H56" s="2">
        <f t="shared" si="2"/>
        <v>0</v>
      </c>
      <c r="I56" s="2">
        <f t="shared" si="2"/>
        <v>0</v>
      </c>
      <c r="J56" s="2">
        <f t="shared" si="2"/>
        <v>0</v>
      </c>
      <c r="K56" s="2">
        <f t="shared" si="2"/>
        <v>0</v>
      </c>
      <c r="L56" s="2">
        <f t="shared" si="2"/>
        <v>0</v>
      </c>
      <c r="M56" s="2">
        <f t="shared" si="2"/>
        <v>0</v>
      </c>
      <c r="N56" s="2">
        <f t="shared" si="2"/>
        <v>0</v>
      </c>
      <c r="O56" s="2">
        <f t="shared" si="2"/>
        <v>0</v>
      </c>
      <c r="P56" s="2">
        <f t="shared" si="2"/>
        <v>0</v>
      </c>
      <c r="Q56" s="2">
        <f t="shared" si="2"/>
        <v>0</v>
      </c>
      <c r="R56" s="2">
        <f t="shared" si="2"/>
        <v>0</v>
      </c>
      <c r="S56" s="2">
        <f t="shared" si="2"/>
        <v>0</v>
      </c>
      <c r="T56" s="2">
        <f t="shared" si="2"/>
        <v>0</v>
      </c>
      <c r="U56" s="2">
        <f t="shared" si="2"/>
        <v>0</v>
      </c>
      <c r="V56" s="2">
        <f t="shared" si="2"/>
        <v>0</v>
      </c>
      <c r="W56" s="2">
        <f t="shared" si="2"/>
        <v>0</v>
      </c>
      <c r="X56" s="2">
        <f t="shared" si="2"/>
        <v>0</v>
      </c>
      <c r="Y56" s="2">
        <f t="shared" si="2"/>
        <v>0</v>
      </c>
      <c r="Z56" s="2">
        <f t="shared" si="2"/>
        <v>0</v>
      </c>
    </row>
    <row r="57" spans="1:26" x14ac:dyDescent="0.2">
      <c r="A57" s="1" t="s">
        <v>157</v>
      </c>
      <c r="B57" s="2">
        <f>B49-(B48-B47)</f>
        <v>0</v>
      </c>
      <c r="C57" s="2">
        <f t="shared" ref="C57:Z57" si="3">C49-(C48-C47)</f>
        <v>0</v>
      </c>
      <c r="D57" s="2">
        <f t="shared" si="3"/>
        <v>0</v>
      </c>
      <c r="E57" s="2">
        <f t="shared" si="3"/>
        <v>0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0</v>
      </c>
      <c r="J57" s="2">
        <f t="shared" si="3"/>
        <v>0</v>
      </c>
      <c r="K57" s="2">
        <f t="shared" si="3"/>
        <v>0</v>
      </c>
      <c r="L57" s="2">
        <f t="shared" si="3"/>
        <v>0</v>
      </c>
      <c r="M57" s="2">
        <f t="shared" si="3"/>
        <v>0</v>
      </c>
      <c r="N57" s="2">
        <f t="shared" si="3"/>
        <v>0</v>
      </c>
      <c r="O57" s="2">
        <f t="shared" si="3"/>
        <v>0</v>
      </c>
      <c r="P57" s="2">
        <f t="shared" si="3"/>
        <v>0</v>
      </c>
      <c r="Q57" s="2">
        <f t="shared" si="3"/>
        <v>0</v>
      </c>
      <c r="R57" s="2">
        <f t="shared" si="3"/>
        <v>0</v>
      </c>
      <c r="S57" s="2">
        <f t="shared" si="3"/>
        <v>0</v>
      </c>
      <c r="T57" s="2">
        <f t="shared" si="3"/>
        <v>0</v>
      </c>
      <c r="U57" s="2">
        <f t="shared" si="3"/>
        <v>0</v>
      </c>
      <c r="V57" s="2">
        <f t="shared" si="3"/>
        <v>0</v>
      </c>
      <c r="W57" s="2">
        <f t="shared" si="3"/>
        <v>0</v>
      </c>
      <c r="X57" s="2">
        <f t="shared" si="3"/>
        <v>0</v>
      </c>
      <c r="Y57" s="2">
        <f t="shared" si="3"/>
        <v>0</v>
      </c>
      <c r="Z57" s="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Windows User</cp:lastModifiedBy>
  <dcterms:created xsi:type="dcterms:W3CDTF">2014-02-12T04:37:43Z</dcterms:created>
  <dcterms:modified xsi:type="dcterms:W3CDTF">2014-02-13T01:51:57Z</dcterms:modified>
</cp:coreProperties>
</file>