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dhar\Documents\GitHub\numbrcrunchr\docs\"/>
    </mc:Choice>
  </mc:AlternateContent>
  <bookViews>
    <workbookView xWindow="480" yWindow="180" windowWidth="27795" windowHeight="1252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103" i="2" l="1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B139" i="2"/>
  <c r="B138" i="2"/>
  <c r="B137" i="2"/>
  <c r="B136" i="2"/>
  <c r="B135" i="2"/>
  <c r="B134" i="2"/>
  <c r="B133" i="2"/>
  <c r="B132" i="2"/>
  <c r="B131" i="2"/>
  <c r="B128" i="2"/>
  <c r="C107" i="2"/>
  <c r="B107" i="2"/>
  <c r="B105" i="2"/>
  <c r="B141" i="2" s="1"/>
  <c r="C102" i="2"/>
  <c r="C101" i="2"/>
  <c r="C100" i="2"/>
  <c r="C99" i="2"/>
  <c r="C98" i="2"/>
  <c r="C97" i="2"/>
  <c r="C103" i="2"/>
  <c r="C139" i="2" s="1"/>
  <c r="C96" i="2"/>
  <c r="C132" i="2" s="1"/>
  <c r="C95" i="2"/>
  <c r="D95" i="2" s="1"/>
  <c r="D131" i="2" s="1"/>
  <c r="C92" i="2"/>
  <c r="B93" i="2"/>
  <c r="B129" i="2" s="1"/>
  <c r="B83" i="2"/>
  <c r="B80" i="2"/>
  <c r="C128" i="2" l="1"/>
  <c r="C93" i="2"/>
  <c r="D92" i="2"/>
  <c r="B91" i="2"/>
  <c r="B108" i="2"/>
  <c r="D97" i="2"/>
  <c r="C133" i="2"/>
  <c r="D101" i="2"/>
  <c r="C137" i="2"/>
  <c r="E95" i="2"/>
  <c r="D107" i="2"/>
  <c r="D98" i="2"/>
  <c r="C134" i="2"/>
  <c r="D102" i="2"/>
  <c r="C138" i="2"/>
  <c r="D99" i="2"/>
  <c r="C135" i="2"/>
  <c r="D103" i="2"/>
  <c r="C131" i="2"/>
  <c r="D96" i="2"/>
  <c r="D100" i="2"/>
  <c r="C136" i="2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C28" i="1"/>
  <c r="B28" i="1"/>
  <c r="B44" i="1"/>
  <c r="B43" i="1"/>
  <c r="B41" i="1"/>
  <c r="B40" i="1"/>
  <c r="E107" i="2" l="1"/>
  <c r="E102" i="2"/>
  <c r="D138" i="2"/>
  <c r="C105" i="2"/>
  <c r="C129" i="2"/>
  <c r="E101" i="2"/>
  <c r="D137" i="2"/>
  <c r="C91" i="2"/>
  <c r="B94" i="2"/>
  <c r="B127" i="2"/>
  <c r="D139" i="2"/>
  <c r="E103" i="2"/>
  <c r="E92" i="2"/>
  <c r="D128" i="2"/>
  <c r="E100" i="2"/>
  <c r="D136" i="2"/>
  <c r="F95" i="2"/>
  <c r="E131" i="2"/>
  <c r="E97" i="2"/>
  <c r="D133" i="2"/>
  <c r="D93" i="2"/>
  <c r="E96" i="2"/>
  <c r="D132" i="2"/>
  <c r="E99" i="2"/>
  <c r="D135" i="2"/>
  <c r="E98" i="2"/>
  <c r="D134" i="2"/>
  <c r="C108" i="2"/>
  <c r="E93" i="2"/>
  <c r="B46" i="1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B15" i="1"/>
  <c r="B18" i="1" s="1"/>
  <c r="B26" i="1" s="1"/>
  <c r="D108" i="2" l="1"/>
  <c r="D129" i="2"/>
  <c r="D105" i="2"/>
  <c r="D141" i="2" s="1"/>
  <c r="G95" i="2"/>
  <c r="F131" i="2"/>
  <c r="F92" i="2"/>
  <c r="E128" i="2"/>
  <c r="B106" i="2"/>
  <c r="B130" i="2"/>
  <c r="E105" i="2"/>
  <c r="E141" i="2" s="1"/>
  <c r="E129" i="2"/>
  <c r="F97" i="2"/>
  <c r="E133" i="2"/>
  <c r="F100" i="2"/>
  <c r="E136" i="2"/>
  <c r="F98" i="2"/>
  <c r="E134" i="2"/>
  <c r="F96" i="2"/>
  <c r="E132" i="2"/>
  <c r="F101" i="2"/>
  <c r="E137" i="2"/>
  <c r="F102" i="2"/>
  <c r="E138" i="2"/>
  <c r="F99" i="2"/>
  <c r="E135" i="2"/>
  <c r="F103" i="2"/>
  <c r="E139" i="2"/>
  <c r="C127" i="2"/>
  <c r="C94" i="2"/>
  <c r="D91" i="2"/>
  <c r="C141" i="2"/>
  <c r="F107" i="2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B29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C27" i="1"/>
  <c r="D27" i="1" s="1"/>
  <c r="E27" i="1" s="1"/>
  <c r="F27" i="1" s="1"/>
  <c r="G27" i="1" s="1"/>
  <c r="H27" i="1" s="1"/>
  <c r="I27" i="1" s="1"/>
  <c r="J27" i="1" s="1"/>
  <c r="K27" i="1" s="1"/>
  <c r="G103" i="2" l="1"/>
  <c r="F139" i="2"/>
  <c r="G107" i="2"/>
  <c r="C130" i="2"/>
  <c r="C106" i="2"/>
  <c r="E108" i="2"/>
  <c r="D127" i="2"/>
  <c r="D94" i="2"/>
  <c r="E91" i="2"/>
  <c r="G102" i="2"/>
  <c r="F138" i="2"/>
  <c r="G96" i="2"/>
  <c r="F132" i="2"/>
  <c r="G100" i="2"/>
  <c r="F136" i="2"/>
  <c r="G92" i="2"/>
  <c r="G93" i="2" s="1"/>
  <c r="F128" i="2"/>
  <c r="F93" i="2"/>
  <c r="G99" i="2"/>
  <c r="F135" i="2"/>
  <c r="G101" i="2"/>
  <c r="F137" i="2"/>
  <c r="G98" i="2"/>
  <c r="F134" i="2"/>
  <c r="G97" i="2"/>
  <c r="F133" i="2"/>
  <c r="B110" i="2"/>
  <c r="B146" i="2" s="1"/>
  <c r="B142" i="2"/>
  <c r="H95" i="2"/>
  <c r="G131" i="2"/>
  <c r="M30" i="1"/>
  <c r="K40" i="1"/>
  <c r="L27" i="1"/>
  <c r="W29" i="1"/>
  <c r="S29" i="1"/>
  <c r="O29" i="1"/>
  <c r="Z29" i="1"/>
  <c r="V29" i="1"/>
  <c r="R29" i="1"/>
  <c r="N29" i="1"/>
  <c r="Y29" i="1"/>
  <c r="U29" i="1"/>
  <c r="Q29" i="1"/>
  <c r="M29" i="1"/>
  <c r="X29" i="1"/>
  <c r="T29" i="1"/>
  <c r="P29" i="1"/>
  <c r="L29" i="1"/>
  <c r="L41" i="1" s="1"/>
  <c r="F40" i="1"/>
  <c r="J40" i="1"/>
  <c r="C40" i="1"/>
  <c r="G40" i="1"/>
  <c r="D40" i="1"/>
  <c r="H40" i="1"/>
  <c r="E40" i="1"/>
  <c r="I40" i="1"/>
  <c r="H29" i="1"/>
  <c r="H41" i="1" s="1"/>
  <c r="G29" i="1"/>
  <c r="G41" i="1" s="1"/>
  <c r="E29" i="1"/>
  <c r="E41" i="1" s="1"/>
  <c r="I29" i="1"/>
  <c r="I41" i="1" s="1"/>
  <c r="C29" i="1"/>
  <c r="C41" i="1" s="1"/>
  <c r="K29" i="1"/>
  <c r="K41" i="1" s="1"/>
  <c r="F29" i="1"/>
  <c r="F41" i="1" s="1"/>
  <c r="J29" i="1"/>
  <c r="J41" i="1" s="1"/>
  <c r="D29" i="1"/>
  <c r="D41" i="1" s="1"/>
  <c r="F129" i="2" l="1"/>
  <c r="F105" i="2"/>
  <c r="F141" i="2" s="1"/>
  <c r="F108" i="2"/>
  <c r="H101" i="2"/>
  <c r="G137" i="2"/>
  <c r="E127" i="2"/>
  <c r="E94" i="2"/>
  <c r="F91" i="2"/>
  <c r="G129" i="2"/>
  <c r="G105" i="2"/>
  <c r="H92" i="2"/>
  <c r="G128" i="2"/>
  <c r="H96" i="2"/>
  <c r="G132" i="2"/>
  <c r="D106" i="2"/>
  <c r="D130" i="2"/>
  <c r="C142" i="2"/>
  <c r="C110" i="2"/>
  <c r="C146" i="2" s="1"/>
  <c r="H100" i="2"/>
  <c r="G136" i="2"/>
  <c r="H102" i="2"/>
  <c r="G138" i="2"/>
  <c r="I95" i="2"/>
  <c r="H131" i="2"/>
  <c r="H97" i="2"/>
  <c r="G133" i="2"/>
  <c r="H107" i="2"/>
  <c r="H98" i="2"/>
  <c r="G134" i="2"/>
  <c r="H99" i="2"/>
  <c r="G135" i="2"/>
  <c r="H103" i="2"/>
  <c r="G139" i="2"/>
  <c r="H93" i="2"/>
  <c r="K46" i="1"/>
  <c r="M41" i="1"/>
  <c r="N30" i="1"/>
  <c r="L40" i="1"/>
  <c r="L46" i="1" s="1"/>
  <c r="M27" i="1"/>
  <c r="D46" i="1"/>
  <c r="G46" i="1"/>
  <c r="F46" i="1"/>
  <c r="H46" i="1"/>
  <c r="J46" i="1"/>
  <c r="I46" i="1"/>
  <c r="E46" i="1"/>
  <c r="C46" i="1"/>
  <c r="H129" i="2" l="1"/>
  <c r="H105" i="2"/>
  <c r="H141" i="2" s="1"/>
  <c r="I107" i="2"/>
  <c r="I100" i="2"/>
  <c r="H136" i="2"/>
  <c r="I98" i="2"/>
  <c r="H134" i="2"/>
  <c r="I96" i="2"/>
  <c r="H132" i="2"/>
  <c r="I99" i="2"/>
  <c r="H135" i="2"/>
  <c r="J95" i="2"/>
  <c r="I131" i="2"/>
  <c r="D110" i="2"/>
  <c r="D146" i="2" s="1"/>
  <c r="D142" i="2"/>
  <c r="I92" i="2"/>
  <c r="H128" i="2"/>
  <c r="E130" i="2"/>
  <c r="E106" i="2"/>
  <c r="G141" i="2"/>
  <c r="G108" i="2"/>
  <c r="I103" i="2"/>
  <c r="H139" i="2"/>
  <c r="I97" i="2"/>
  <c r="H133" i="2"/>
  <c r="I102" i="2"/>
  <c r="H138" i="2"/>
  <c r="F94" i="2"/>
  <c r="F127" i="2"/>
  <c r="G91" i="2"/>
  <c r="I101" i="2"/>
  <c r="H137" i="2"/>
  <c r="I93" i="2"/>
  <c r="N27" i="1"/>
  <c r="M40" i="1"/>
  <c r="M46" i="1" s="1"/>
  <c r="N41" i="1"/>
  <c r="O30" i="1"/>
  <c r="I129" i="2" l="1"/>
  <c r="I105" i="2"/>
  <c r="I141" i="2" s="1"/>
  <c r="G127" i="2"/>
  <c r="G94" i="2"/>
  <c r="H91" i="2"/>
  <c r="J103" i="2"/>
  <c r="I139" i="2"/>
  <c r="J92" i="2"/>
  <c r="I128" i="2"/>
  <c r="J96" i="2"/>
  <c r="I132" i="2"/>
  <c r="E110" i="2"/>
  <c r="E146" i="2" s="1"/>
  <c r="E142" i="2"/>
  <c r="F106" i="2"/>
  <c r="F130" i="2"/>
  <c r="J97" i="2"/>
  <c r="I133" i="2"/>
  <c r="H108" i="2"/>
  <c r="J99" i="2"/>
  <c r="I135" i="2"/>
  <c r="J98" i="2"/>
  <c r="I134" i="2"/>
  <c r="J107" i="2"/>
  <c r="J101" i="2"/>
  <c r="I137" i="2"/>
  <c r="J102" i="2"/>
  <c r="I138" i="2"/>
  <c r="K95" i="2"/>
  <c r="J131" i="2"/>
  <c r="J100" i="2"/>
  <c r="I136" i="2"/>
  <c r="J93" i="2"/>
  <c r="O41" i="1"/>
  <c r="P30" i="1"/>
  <c r="O27" i="1"/>
  <c r="N40" i="1"/>
  <c r="N46" i="1" s="1"/>
  <c r="K100" i="2" l="1"/>
  <c r="J136" i="2"/>
  <c r="K102" i="2"/>
  <c r="J138" i="2"/>
  <c r="K107" i="2"/>
  <c r="K99" i="2"/>
  <c r="J135" i="2"/>
  <c r="K97" i="2"/>
  <c r="J133" i="2"/>
  <c r="K92" i="2"/>
  <c r="J128" i="2"/>
  <c r="G130" i="2"/>
  <c r="G106" i="2"/>
  <c r="J129" i="2"/>
  <c r="J105" i="2"/>
  <c r="J141" i="2" s="1"/>
  <c r="L95" i="2"/>
  <c r="K131" i="2"/>
  <c r="K101" i="2"/>
  <c r="J137" i="2"/>
  <c r="K98" i="2"/>
  <c r="J134" i="2"/>
  <c r="I108" i="2"/>
  <c r="F110" i="2"/>
  <c r="F146" i="2" s="1"/>
  <c r="F142" i="2"/>
  <c r="K96" i="2"/>
  <c r="J132" i="2"/>
  <c r="K103" i="2"/>
  <c r="J139" i="2"/>
  <c r="H127" i="2"/>
  <c r="H94" i="2"/>
  <c r="I91" i="2"/>
  <c r="P41" i="1"/>
  <c r="Q30" i="1"/>
  <c r="O40" i="1"/>
  <c r="O46" i="1" s="1"/>
  <c r="P27" i="1"/>
  <c r="H130" i="2" l="1"/>
  <c r="H106" i="2"/>
  <c r="L96" i="2"/>
  <c r="K132" i="2"/>
  <c r="J108" i="2"/>
  <c r="L101" i="2"/>
  <c r="K137" i="2"/>
  <c r="L92" i="2"/>
  <c r="K128" i="2"/>
  <c r="L99" i="2"/>
  <c r="K135" i="2"/>
  <c r="L102" i="2"/>
  <c r="K138" i="2"/>
  <c r="K93" i="2"/>
  <c r="G142" i="2"/>
  <c r="G110" i="2"/>
  <c r="G146" i="2" s="1"/>
  <c r="I94" i="2"/>
  <c r="I127" i="2"/>
  <c r="J91" i="2"/>
  <c r="L103" i="2"/>
  <c r="K139" i="2"/>
  <c r="L98" i="2"/>
  <c r="K134" i="2"/>
  <c r="M95" i="2"/>
  <c r="L131" i="2"/>
  <c r="L97" i="2"/>
  <c r="K133" i="2"/>
  <c r="L107" i="2"/>
  <c r="L100" i="2"/>
  <c r="K136" i="2"/>
  <c r="L93" i="2"/>
  <c r="P40" i="1"/>
  <c r="P46" i="1" s="1"/>
  <c r="Q27" i="1"/>
  <c r="Q41" i="1"/>
  <c r="R30" i="1"/>
  <c r="J94" i="2" l="1"/>
  <c r="J127" i="2"/>
  <c r="K91" i="2"/>
  <c r="M100" i="2"/>
  <c r="L136" i="2"/>
  <c r="M97" i="2"/>
  <c r="L133" i="2"/>
  <c r="M98" i="2"/>
  <c r="L134" i="2"/>
  <c r="K105" i="2"/>
  <c r="K129" i="2"/>
  <c r="M99" i="2"/>
  <c r="L135" i="2"/>
  <c r="M101" i="2"/>
  <c r="L137" i="2"/>
  <c r="M96" i="2"/>
  <c r="L132" i="2"/>
  <c r="L129" i="2"/>
  <c r="L105" i="2"/>
  <c r="L141" i="2" s="1"/>
  <c r="I130" i="2"/>
  <c r="I106" i="2"/>
  <c r="H110" i="2"/>
  <c r="H146" i="2" s="1"/>
  <c r="H142" i="2"/>
  <c r="M107" i="2"/>
  <c r="N95" i="2"/>
  <c r="M131" i="2"/>
  <c r="M103" i="2"/>
  <c r="L139" i="2"/>
  <c r="M102" i="2"/>
  <c r="L138" i="2"/>
  <c r="M92" i="2"/>
  <c r="L128" i="2"/>
  <c r="K108" i="2"/>
  <c r="R41" i="1"/>
  <c r="S30" i="1"/>
  <c r="Q40" i="1"/>
  <c r="Q46" i="1" s="1"/>
  <c r="R27" i="1"/>
  <c r="N92" i="2" l="1"/>
  <c r="M128" i="2"/>
  <c r="M93" i="2"/>
  <c r="N103" i="2"/>
  <c r="M139" i="2"/>
  <c r="N107" i="2"/>
  <c r="N96" i="2"/>
  <c r="M132" i="2"/>
  <c r="N99" i="2"/>
  <c r="M135" i="2"/>
  <c r="N98" i="2"/>
  <c r="M134" i="2"/>
  <c r="N100" i="2"/>
  <c r="M136" i="2"/>
  <c r="K127" i="2"/>
  <c r="K94" i="2"/>
  <c r="L91" i="2"/>
  <c r="L108" i="2"/>
  <c r="N102" i="2"/>
  <c r="M138" i="2"/>
  <c r="O95" i="2"/>
  <c r="N131" i="2"/>
  <c r="N101" i="2"/>
  <c r="M137" i="2"/>
  <c r="K141" i="2"/>
  <c r="N97" i="2"/>
  <c r="M133" i="2"/>
  <c r="I110" i="2"/>
  <c r="I146" i="2" s="1"/>
  <c r="I142" i="2"/>
  <c r="J106" i="2"/>
  <c r="J130" i="2"/>
  <c r="N93" i="2"/>
  <c r="S41" i="1"/>
  <c r="T30" i="1"/>
  <c r="R40" i="1"/>
  <c r="R46" i="1" s="1"/>
  <c r="S27" i="1"/>
  <c r="O98" i="2" l="1"/>
  <c r="N134" i="2"/>
  <c r="O96" i="2"/>
  <c r="N132" i="2"/>
  <c r="O103" i="2"/>
  <c r="N139" i="2"/>
  <c r="N129" i="2"/>
  <c r="N105" i="2"/>
  <c r="N141" i="2" s="1"/>
  <c r="P95" i="2"/>
  <c r="O131" i="2"/>
  <c r="M108" i="2"/>
  <c r="M105" i="2"/>
  <c r="M141" i="2" s="1"/>
  <c r="M129" i="2"/>
  <c r="L127" i="2"/>
  <c r="L94" i="2"/>
  <c r="M91" i="2"/>
  <c r="O100" i="2"/>
  <c r="N136" i="2"/>
  <c r="O99" i="2"/>
  <c r="N135" i="2"/>
  <c r="O107" i="2"/>
  <c r="J110" i="2"/>
  <c r="J146" i="2" s="1"/>
  <c r="J142" i="2"/>
  <c r="O97" i="2"/>
  <c r="N133" i="2"/>
  <c r="O101" i="2"/>
  <c r="N137" i="2"/>
  <c r="O102" i="2"/>
  <c r="N138" i="2"/>
  <c r="K130" i="2"/>
  <c r="K106" i="2"/>
  <c r="O92" i="2"/>
  <c r="O93" i="2" s="1"/>
  <c r="N128" i="2"/>
  <c r="T27" i="1"/>
  <c r="S40" i="1"/>
  <c r="S46" i="1" s="1"/>
  <c r="T41" i="1"/>
  <c r="U30" i="1"/>
  <c r="L130" i="2" l="1"/>
  <c r="L106" i="2"/>
  <c r="O129" i="2"/>
  <c r="O105" i="2"/>
  <c r="P101" i="2"/>
  <c r="O137" i="2"/>
  <c r="P99" i="2"/>
  <c r="O135" i="2"/>
  <c r="N108" i="2"/>
  <c r="P96" i="2"/>
  <c r="O132" i="2"/>
  <c r="P92" i="2"/>
  <c r="O128" i="2"/>
  <c r="P102" i="2"/>
  <c r="O138" i="2"/>
  <c r="P97" i="2"/>
  <c r="O133" i="2"/>
  <c r="P107" i="2"/>
  <c r="P100" i="2"/>
  <c r="O136" i="2"/>
  <c r="K142" i="2"/>
  <c r="K110" i="2"/>
  <c r="K146" i="2" s="1"/>
  <c r="M94" i="2"/>
  <c r="M127" i="2"/>
  <c r="N91" i="2"/>
  <c r="Q95" i="2"/>
  <c r="P131" i="2"/>
  <c r="P103" i="2"/>
  <c r="O139" i="2"/>
  <c r="P98" i="2"/>
  <c r="O134" i="2"/>
  <c r="P93" i="2"/>
  <c r="U41" i="1"/>
  <c r="V30" i="1"/>
  <c r="T40" i="1"/>
  <c r="T46" i="1" s="1"/>
  <c r="U27" i="1"/>
  <c r="Q98" i="2" l="1"/>
  <c r="P134" i="2"/>
  <c r="R95" i="2"/>
  <c r="Q131" i="2"/>
  <c r="O141" i="2"/>
  <c r="N94" i="2"/>
  <c r="N127" i="2"/>
  <c r="O91" i="2"/>
  <c r="Q107" i="2"/>
  <c r="Q102" i="2"/>
  <c r="P138" i="2"/>
  <c r="Q96" i="2"/>
  <c r="P132" i="2"/>
  <c r="Q99" i="2"/>
  <c r="P135" i="2"/>
  <c r="P129" i="2"/>
  <c r="P105" i="2"/>
  <c r="P141" i="2" s="1"/>
  <c r="Q103" i="2"/>
  <c r="P139" i="2"/>
  <c r="L110" i="2"/>
  <c r="L146" i="2" s="1"/>
  <c r="L142" i="2"/>
  <c r="M130" i="2"/>
  <c r="M106" i="2"/>
  <c r="Q100" i="2"/>
  <c r="P136" i="2"/>
  <c r="Q97" i="2"/>
  <c r="P133" i="2"/>
  <c r="Q92" i="2"/>
  <c r="P128" i="2"/>
  <c r="O108" i="2"/>
  <c r="Q101" i="2"/>
  <c r="P137" i="2"/>
  <c r="V27" i="1"/>
  <c r="U40" i="1"/>
  <c r="U46" i="1" s="1"/>
  <c r="V41" i="1"/>
  <c r="W30" i="1"/>
  <c r="N130" i="2" l="1"/>
  <c r="N106" i="2"/>
  <c r="S95" i="2"/>
  <c r="R131" i="2"/>
  <c r="R92" i="2"/>
  <c r="Q128" i="2"/>
  <c r="R96" i="2"/>
  <c r="Q132" i="2"/>
  <c r="R107" i="2"/>
  <c r="M110" i="2"/>
  <c r="M146" i="2" s="1"/>
  <c r="M142" i="2"/>
  <c r="Q93" i="2"/>
  <c r="P108" i="2"/>
  <c r="R97" i="2"/>
  <c r="Q133" i="2"/>
  <c r="R103" i="2"/>
  <c r="Q139" i="2"/>
  <c r="R99" i="2"/>
  <c r="Q135" i="2"/>
  <c r="R102" i="2"/>
  <c r="Q138" i="2"/>
  <c r="R101" i="2"/>
  <c r="Q137" i="2"/>
  <c r="R100" i="2"/>
  <c r="Q136" i="2"/>
  <c r="O94" i="2"/>
  <c r="O127" i="2"/>
  <c r="P91" i="2"/>
  <c r="R98" i="2"/>
  <c r="Q134" i="2"/>
  <c r="R93" i="2"/>
  <c r="V40" i="1"/>
  <c r="V46" i="1" s="1"/>
  <c r="W27" i="1"/>
  <c r="X30" i="1"/>
  <c r="W41" i="1"/>
  <c r="O130" i="2" l="1"/>
  <c r="O106" i="2"/>
  <c r="S101" i="2"/>
  <c r="R137" i="2"/>
  <c r="S99" i="2"/>
  <c r="R135" i="2"/>
  <c r="S97" i="2"/>
  <c r="R133" i="2"/>
  <c r="S98" i="2"/>
  <c r="R134" i="2"/>
  <c r="S96" i="2"/>
  <c r="R132" i="2"/>
  <c r="T95" i="2"/>
  <c r="S131" i="2"/>
  <c r="R129" i="2"/>
  <c r="R105" i="2"/>
  <c r="R141" i="2" s="1"/>
  <c r="P127" i="2"/>
  <c r="P94" i="2"/>
  <c r="Q91" i="2"/>
  <c r="S100" i="2"/>
  <c r="R136" i="2"/>
  <c r="S102" i="2"/>
  <c r="R138" i="2"/>
  <c r="S103" i="2"/>
  <c r="R139" i="2"/>
  <c r="Q108" i="2"/>
  <c r="N110" i="2"/>
  <c r="N146" i="2" s="1"/>
  <c r="N142" i="2"/>
  <c r="Q129" i="2"/>
  <c r="Q105" i="2"/>
  <c r="Q141" i="2" s="1"/>
  <c r="S107" i="2"/>
  <c r="S92" i="2"/>
  <c r="R128" i="2"/>
  <c r="X41" i="1"/>
  <c r="Y30" i="1"/>
  <c r="X27" i="1"/>
  <c r="W40" i="1"/>
  <c r="W46" i="1" s="1"/>
  <c r="Q127" i="2" l="1"/>
  <c r="Q94" i="2"/>
  <c r="R91" i="2"/>
  <c r="T96" i="2"/>
  <c r="S132" i="2"/>
  <c r="T97" i="2"/>
  <c r="S133" i="2"/>
  <c r="T101" i="2"/>
  <c r="S137" i="2"/>
  <c r="T92" i="2"/>
  <c r="S128" i="2"/>
  <c r="R108" i="2"/>
  <c r="P130" i="2"/>
  <c r="P106" i="2"/>
  <c r="O142" i="2"/>
  <c r="O110" i="2"/>
  <c r="O146" i="2" s="1"/>
  <c r="U95" i="2"/>
  <c r="T131" i="2"/>
  <c r="T98" i="2"/>
  <c r="S134" i="2"/>
  <c r="T99" i="2"/>
  <c r="S135" i="2"/>
  <c r="S93" i="2"/>
  <c r="T107" i="2"/>
  <c r="T103" i="2"/>
  <c r="S139" i="2"/>
  <c r="T100" i="2"/>
  <c r="S136" i="2"/>
  <c r="T102" i="2"/>
  <c r="S138" i="2"/>
  <c r="X40" i="1"/>
  <c r="X46" i="1" s="1"/>
  <c r="Y27" i="1"/>
  <c r="Y41" i="1"/>
  <c r="Z30" i="1"/>
  <c r="Z41" i="1" s="1"/>
  <c r="S105" i="2" l="1"/>
  <c r="S129" i="2"/>
  <c r="U98" i="2"/>
  <c r="T134" i="2"/>
  <c r="S108" i="2"/>
  <c r="U101" i="2"/>
  <c r="T137" i="2"/>
  <c r="U96" i="2"/>
  <c r="T132" i="2"/>
  <c r="U102" i="2"/>
  <c r="T138" i="2"/>
  <c r="U103" i="2"/>
  <c r="T139" i="2"/>
  <c r="P110" i="2"/>
  <c r="P146" i="2" s="1"/>
  <c r="P142" i="2"/>
  <c r="R94" i="2"/>
  <c r="R127" i="2"/>
  <c r="S91" i="2"/>
  <c r="U99" i="2"/>
  <c r="T135" i="2"/>
  <c r="V95" i="2"/>
  <c r="U131" i="2"/>
  <c r="U92" i="2"/>
  <c r="U93" i="2" s="1"/>
  <c r="T128" i="2"/>
  <c r="U97" i="2"/>
  <c r="T133" i="2"/>
  <c r="Q130" i="2"/>
  <c r="Q106" i="2"/>
  <c r="T93" i="2"/>
  <c r="U100" i="2"/>
  <c r="T136" i="2"/>
  <c r="U107" i="2"/>
  <c r="Y40" i="1"/>
  <c r="Y46" i="1" s="1"/>
  <c r="Z27" i="1"/>
  <c r="Z40" i="1" s="1"/>
  <c r="Z46" i="1" s="1"/>
  <c r="V101" i="2" l="1"/>
  <c r="U137" i="2"/>
  <c r="V98" i="2"/>
  <c r="U134" i="2"/>
  <c r="T129" i="2"/>
  <c r="T105" i="2"/>
  <c r="T141" i="2" s="1"/>
  <c r="V97" i="2"/>
  <c r="U133" i="2"/>
  <c r="W95" i="2"/>
  <c r="V131" i="2"/>
  <c r="V107" i="2"/>
  <c r="Q110" i="2"/>
  <c r="Q146" i="2" s="1"/>
  <c r="Q142" i="2"/>
  <c r="R130" i="2"/>
  <c r="R106" i="2"/>
  <c r="V103" i="2"/>
  <c r="U139" i="2"/>
  <c r="U105" i="2"/>
  <c r="U141" i="2" s="1"/>
  <c r="U129" i="2"/>
  <c r="V92" i="2"/>
  <c r="U128" i="2"/>
  <c r="V99" i="2"/>
  <c r="U135" i="2"/>
  <c r="V100" i="2"/>
  <c r="U136" i="2"/>
  <c r="S127" i="2"/>
  <c r="S94" i="2"/>
  <c r="T91" i="2"/>
  <c r="V102" i="2"/>
  <c r="U138" i="2"/>
  <c r="V96" i="2"/>
  <c r="U132" i="2"/>
  <c r="T108" i="2"/>
  <c r="S141" i="2"/>
  <c r="V93" i="2"/>
  <c r="W96" i="2" l="1"/>
  <c r="V132" i="2"/>
  <c r="S130" i="2"/>
  <c r="S106" i="2"/>
  <c r="R110" i="2"/>
  <c r="R146" i="2" s="1"/>
  <c r="R142" i="2"/>
  <c r="V129" i="2"/>
  <c r="V105" i="2"/>
  <c r="V141" i="2" s="1"/>
  <c r="W99" i="2"/>
  <c r="V135" i="2"/>
  <c r="W107" i="2"/>
  <c r="W97" i="2"/>
  <c r="V133" i="2"/>
  <c r="W98" i="2"/>
  <c r="V134" i="2"/>
  <c r="U108" i="2"/>
  <c r="W102" i="2"/>
  <c r="V138" i="2"/>
  <c r="T127" i="2"/>
  <c r="T94" i="2"/>
  <c r="U91" i="2"/>
  <c r="W100" i="2"/>
  <c r="V136" i="2"/>
  <c r="W92" i="2"/>
  <c r="V128" i="2"/>
  <c r="W103" i="2"/>
  <c r="V139" i="2"/>
  <c r="X95" i="2"/>
  <c r="W131" i="2"/>
  <c r="W101" i="2"/>
  <c r="V137" i="2"/>
  <c r="W93" i="2"/>
  <c r="W129" i="2" l="1"/>
  <c r="W105" i="2"/>
  <c r="U127" i="2"/>
  <c r="U94" i="2"/>
  <c r="V91" i="2"/>
  <c r="X102" i="2"/>
  <c r="W138" i="2"/>
  <c r="X107" i="2"/>
  <c r="Y95" i="2"/>
  <c r="X131" i="2"/>
  <c r="X92" i="2"/>
  <c r="W128" i="2"/>
  <c r="T106" i="2"/>
  <c r="T130" i="2"/>
  <c r="V108" i="2"/>
  <c r="X101" i="2"/>
  <c r="W137" i="2"/>
  <c r="X103" i="2"/>
  <c r="W139" i="2"/>
  <c r="X100" i="2"/>
  <c r="W136" i="2"/>
  <c r="S142" i="2"/>
  <c r="S110" i="2"/>
  <c r="S146" i="2" s="1"/>
  <c r="X98" i="2"/>
  <c r="W134" i="2"/>
  <c r="X97" i="2"/>
  <c r="W133" i="2"/>
  <c r="X99" i="2"/>
  <c r="W135" i="2"/>
  <c r="X96" i="2"/>
  <c r="W132" i="2"/>
  <c r="Y96" i="2" l="1"/>
  <c r="X132" i="2"/>
  <c r="Y97" i="2"/>
  <c r="X133" i="2"/>
  <c r="Y103" i="2"/>
  <c r="X139" i="2"/>
  <c r="W108" i="2"/>
  <c r="Y92" i="2"/>
  <c r="X128" i="2"/>
  <c r="Y107" i="2"/>
  <c r="U130" i="2"/>
  <c r="U106" i="2"/>
  <c r="X93" i="2"/>
  <c r="Y99" i="2"/>
  <c r="X135" i="2"/>
  <c r="Y98" i="2"/>
  <c r="X134" i="2"/>
  <c r="Y100" i="2"/>
  <c r="X136" i="2"/>
  <c r="Y101" i="2"/>
  <c r="X137" i="2"/>
  <c r="T110" i="2"/>
  <c r="T146" i="2" s="1"/>
  <c r="T142" i="2"/>
  <c r="Z95" i="2"/>
  <c r="Z131" i="2" s="1"/>
  <c r="Y131" i="2"/>
  <c r="Y102" i="2"/>
  <c r="X138" i="2"/>
  <c r="W141" i="2"/>
  <c r="V94" i="2"/>
  <c r="V127" i="2"/>
  <c r="W91" i="2"/>
  <c r="Y93" i="2"/>
  <c r="V106" i="2" l="1"/>
  <c r="V130" i="2"/>
  <c r="Z102" i="2"/>
  <c r="Z138" i="2" s="1"/>
  <c r="Y138" i="2"/>
  <c r="Z100" i="2"/>
  <c r="Z136" i="2" s="1"/>
  <c r="Y136" i="2"/>
  <c r="Z99" i="2"/>
  <c r="Z135" i="2" s="1"/>
  <c r="Y135" i="2"/>
  <c r="Y105" i="2"/>
  <c r="Y141" i="2" s="1"/>
  <c r="Y129" i="2"/>
  <c r="X129" i="2"/>
  <c r="X105" i="2"/>
  <c r="X141" i="2" s="1"/>
  <c r="Z107" i="2"/>
  <c r="X108" i="2"/>
  <c r="Z97" i="2"/>
  <c r="Z133" i="2" s="1"/>
  <c r="Y133" i="2"/>
  <c r="W127" i="2"/>
  <c r="W94" i="2"/>
  <c r="X91" i="2"/>
  <c r="Z101" i="2"/>
  <c r="Z137" i="2" s="1"/>
  <c r="Y137" i="2"/>
  <c r="Z98" i="2"/>
  <c r="Z134" i="2" s="1"/>
  <c r="Y134" i="2"/>
  <c r="U110" i="2"/>
  <c r="U146" i="2" s="1"/>
  <c r="U142" i="2"/>
  <c r="Z92" i="2"/>
  <c r="Z128" i="2" s="1"/>
  <c r="Y128" i="2"/>
  <c r="Z103" i="2"/>
  <c r="Z139" i="2" s="1"/>
  <c r="Y139" i="2"/>
  <c r="Z96" i="2"/>
  <c r="Z132" i="2" s="1"/>
  <c r="Y132" i="2"/>
  <c r="W130" i="2" l="1"/>
  <c r="W106" i="2"/>
  <c r="Y108" i="2"/>
  <c r="X127" i="2"/>
  <c r="X94" i="2"/>
  <c r="Y91" i="2"/>
  <c r="V110" i="2"/>
  <c r="V146" i="2" s="1"/>
  <c r="V142" i="2"/>
  <c r="Z93" i="2"/>
  <c r="Y94" i="2" l="1"/>
  <c r="Y127" i="2"/>
  <c r="Z91" i="2"/>
  <c r="Z108" i="2"/>
  <c r="Z129" i="2"/>
  <c r="Z105" i="2"/>
  <c r="Z141" i="2" s="1"/>
  <c r="X130" i="2"/>
  <c r="X106" i="2"/>
  <c r="W142" i="2"/>
  <c r="W110" i="2"/>
  <c r="W146" i="2" s="1"/>
  <c r="X110" i="2" l="1"/>
  <c r="X146" i="2" s="1"/>
  <c r="X142" i="2"/>
  <c r="Z94" i="2"/>
  <c r="Z127" i="2"/>
  <c r="Y130" i="2"/>
  <c r="Y106" i="2"/>
  <c r="Z106" i="2" l="1"/>
  <c r="Z130" i="2"/>
  <c r="Y110" i="2"/>
  <c r="Y146" i="2" s="1"/>
  <c r="Y142" i="2"/>
  <c r="Z110" i="2" l="1"/>
  <c r="Z146" i="2" s="1"/>
  <c r="Z142" i="2"/>
</calcChain>
</file>

<file path=xl/sharedStrings.xml><?xml version="1.0" encoding="utf-8"?>
<sst xmlns="http://schemas.openxmlformats.org/spreadsheetml/2006/main" count="322" uniqueCount="188">
  <si>
    <t>Total Income</t>
  </si>
  <si>
    <t>Interest</t>
  </si>
  <si>
    <t>Weekly Rent</t>
  </si>
  <si>
    <t>Loan Balance</t>
  </si>
  <si>
    <t>au.com.numbrcrunchr.domain.ProjectionParameters@521cd5[</t>
  </si>
  <si>
    <t xml:space="preserve">  cpi=3.0</t>
  </si>
  <si>
    <t xml:space="preserve">  salaryIncreaseRate=3.5</t>
  </si>
  <si>
    <t xml:space="preserve">  rentIncreaseRate=4.0</t>
  </si>
  <si>
    <t xml:space="preserve">  capitalGrowthRate=8.0</t>
  </si>
  <si>
    <t>]</t>
  </si>
  <si>
    <t>au.com.numbrcrunchr.domain.Property@11965b5[</t>
  </si>
  <si>
    <t xml:space="preserve">  idProperty=&lt;null&gt;</t>
  </si>
  <si>
    <t xml:space="preserve">  totalPurchaseCost=320000</t>
  </si>
  <si>
    <t xml:space="preserve">  address=&lt;null&gt;</t>
  </si>
  <si>
    <t xml:space="preserve">  deposit=&lt;null&gt;</t>
  </si>
  <si>
    <t xml:space="preserve">  loanAmount=320000</t>
  </si>
  <si>
    <t xml:space="preserve">  weeklyRent=320</t>
  </si>
  <si>
    <t xml:space="preserve">  managementFeeRate=0.0</t>
  </si>
  <si>
    <t xml:space="preserve">  state=&lt;null&gt;</t>
  </si>
  <si>
    <t xml:space="preserve">  purchasePrice=320000</t>
  </si>
  <si>
    <t xml:space="preserve">  purchaseDate=Tue Feb 11 00:00:00 EST 2014</t>
  </si>
  <si>
    <t xml:space="preserve">  ownerList=[au.com.propertyanalyst.domain.Owner[idOwner=null]]</t>
  </si>
  <si>
    <t xml:space="preserve">  stampDuty=&lt;null&gt;</t>
  </si>
  <si>
    <t xml:space="preserve">  legalFees=&lt;null&gt;</t>
  </si>
  <si>
    <t xml:space="preserve">  interestOnlyPeriod=10</t>
  </si>
  <si>
    <t xml:space="preserve">  buildingInspectionFees=&lt;null&gt;</t>
  </si>
  <si>
    <t xml:space="preserve">  titleRegistrationFees=&lt;null&gt;</t>
  </si>
  <si>
    <t xml:space="preserve">  mortgageStampDuty=&lt;null&gt;</t>
  </si>
  <si>
    <t xml:space="preserve">  mortgageInsurance=&lt;null&gt;</t>
  </si>
  <si>
    <t xml:space="preserve">  mortgageInsuranceStampDuty=&lt;null&gt;</t>
  </si>
  <si>
    <t xml:space="preserve">  loanApplicationFees=&lt;null&gt;</t>
  </si>
  <si>
    <t xml:space="preserve">  ongoingCosts=au.com.numbrcrunchr.domain.OngoingCosts@645bf9[</t>
  </si>
  <si>
    <t xml:space="preserve">  landlordsInsurance=400</t>
  </si>
  <si>
    <t xml:space="preserve">  maintenance=100</t>
  </si>
  <si>
    <t xml:space="preserve">  strata=0</t>
  </si>
  <si>
    <t xml:space="preserve">  waterCharges=800</t>
  </si>
  <si>
    <t xml:space="preserve">  cleaning=100</t>
  </si>
  <si>
    <t xml:space="preserve">  councilRates=1500</t>
  </si>
  <si>
    <t xml:space="preserve">  gardening=100</t>
  </si>
  <si>
    <t xml:space="preserve">  taxExpenses=100</t>
  </si>
  <si>
    <t xml:space="preserve">  miscOngoingExpenses=0</t>
  </si>
  <si>
    <t xml:space="preserve">  propertyManagementFees=2816</t>
  </si>
  <si>
    <t xml:space="preserve">  interestRate=6.0</t>
  </si>
  <si>
    <t xml:space="preserve">  lvr=80.0</t>
  </si>
  <si>
    <t xml:space="preserve">  marketValue=320000</t>
  </si>
  <si>
    <t xml:space="preserve">  constructionDate=&lt;null&gt;</t>
  </si>
  <si>
    <t xml:space="preserve">  buildingValue=&lt;null&gt;</t>
  </si>
  <si>
    <t xml:space="preserve">  fittingsValue=&lt;null&gt;</t>
  </si>
  <si>
    <t xml:space="preserve">  weeksRented=50</t>
  </si>
  <si>
    <t xml:space="preserve">  loanTerm=30</t>
  </si>
  <si>
    <t>CPI</t>
  </si>
  <si>
    <t>Salary Increase Rate</t>
  </si>
  <si>
    <t>Rent Increase Rate</t>
  </si>
  <si>
    <t>Capital Growth Rate</t>
  </si>
  <si>
    <t>Total Purchase Cost</t>
  </si>
  <si>
    <t>Management Fee Rate</t>
  </si>
  <si>
    <t>Purchase Date</t>
  </si>
  <si>
    <t>Landlord Insurance</t>
  </si>
  <si>
    <t>Maintenance</t>
  </si>
  <si>
    <t>Strata</t>
  </si>
  <si>
    <t>Water Rates</t>
  </si>
  <si>
    <t>Cleaning</t>
  </si>
  <si>
    <t>Council Rates</t>
  </si>
  <si>
    <t>Gardening</t>
  </si>
  <si>
    <t>Tax Expenses</t>
  </si>
  <si>
    <t>Property Management Fee</t>
  </si>
  <si>
    <t>LVR</t>
  </si>
  <si>
    <t>Market Value</t>
  </si>
  <si>
    <t>Weeks Rented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</si>
  <si>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</si>
  <si>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</si>
  <si>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</si>
  <si>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</si>
  <si>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</si>
  <si>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</si>
  <si>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</si>
  <si>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</si>
  <si>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</si>
  <si>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</si>
  <si>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Total Expenses</t>
  </si>
  <si>
    <t>Assumptions</t>
  </si>
  <si>
    <t>Property Details</t>
  </si>
  <si>
    <t>LMI</t>
  </si>
  <si>
    <t>Owner Salary</t>
  </si>
  <si>
    <t>Assumptions:</t>
  </si>
  <si>
    <t xml:space="preserve">Property Details: </t>
  </si>
  <si>
    <t xml:space="preserve">Loan Details: </t>
  </si>
  <si>
    <t xml:space="preserve">Years: 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</si>
  <si>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</si>
  <si>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</si>
  <si>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</si>
  <si>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</si>
  <si>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</si>
  <si>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</si>
  <si>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</si>
  <si>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</si>
  <si>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</si>
  <si>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</si>
  <si>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</si>
  <si>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</si>
  <si>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</si>
  <si>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</si>
  <si>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</si>
  <si>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</si>
  <si>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</si>
  <si>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</si>
  <si>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</si>
  <si>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</si>
  <si>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</si>
  <si>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</si>
  <si>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</si>
  <si>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</si>
  <si>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</si>
  <si>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 xml:space="preserve">Loan Balance: </t>
  </si>
  <si>
    <t xml:space="preserve">Weekly Rent: </t>
  </si>
  <si>
    <t xml:space="preserve">Rental Income: </t>
  </si>
  <si>
    <t xml:space="preserve">Interest: </t>
  </si>
  <si>
    <t xml:space="preserve">Landlord's Insurance: </t>
  </si>
  <si>
    <t xml:space="preserve">Maintenance: </t>
  </si>
  <si>
    <t xml:space="preserve">Strata: </t>
  </si>
  <si>
    <t xml:space="preserve">Water Rates: </t>
  </si>
  <si>
    <t xml:space="preserve">Cleaning: </t>
  </si>
  <si>
    <t xml:space="preserve">Council Rates: </t>
  </si>
  <si>
    <t xml:space="preserve">Gardening: </t>
  </si>
  <si>
    <t xml:space="preserve">Tax Expenses: </t>
  </si>
  <si>
    <t xml:space="preserve">Property Mgmt Fee: </t>
  </si>
  <si>
    <t xml:space="preserve">Total Income: </t>
  </si>
  <si>
    <t xml:space="preserve">Total Expense: </t>
  </si>
  <si>
    <t xml:space="preserve">CPI: </t>
  </si>
  <si>
    <t xml:space="preserve">Capital Growth Rate: </t>
  </si>
  <si>
    <t xml:space="preserve">Rent Increase Rate: </t>
  </si>
  <si>
    <t xml:space="preserve">Purchase Price: </t>
  </si>
  <si>
    <t xml:space="preserve">Purchase Date: </t>
  </si>
  <si>
    <t>Tue Feb 11 00:00:00 EST 2014</t>
  </si>
  <si>
    <t xml:space="preserve">State: </t>
  </si>
  <si>
    <t>null</t>
  </si>
  <si>
    <t xml:space="preserve">Loam Amount: </t>
  </si>
  <si>
    <t xml:space="preserve">Loam Term: </t>
  </si>
  <si>
    <t xml:space="preserve">Interest Rate: </t>
  </si>
  <si>
    <t xml:space="preserve">Interest Only Period: </t>
  </si>
  <si>
    <t>10 Years</t>
  </si>
  <si>
    <t>PAYG Income</t>
  </si>
  <si>
    <t>Taxable Income</t>
  </si>
  <si>
    <t>Profit/Loss</t>
  </si>
  <si>
    <t>Tax Refud</t>
  </si>
  <si>
    <t>Tax on PAYG Income</t>
  </si>
  <si>
    <t xml:space="preserve">PAYG Income Increase Rate: </t>
  </si>
  <si>
    <t xml:space="preserve">PAYG Income: </t>
  </si>
  <si>
    <t xml:space="preserve">Market Value: </t>
  </si>
  <si>
    <t xml:space="preserve">Profit/Loss: </t>
  </si>
  <si>
    <t xml:space="preserve">Taxable Income: </t>
  </si>
  <si>
    <t xml:space="preserve">Tax on Taxable Income: </t>
  </si>
  <si>
    <t xml:space="preserve">Tax on PAYG Income: </t>
  </si>
  <si>
    <t xml:space="preserve">Tax Refund: </t>
  </si>
  <si>
    <t xml:space="preserve">Weeks Rented: </t>
  </si>
  <si>
    <t>Testing</t>
  </si>
  <si>
    <t>Total Expense</t>
  </si>
  <si>
    <t>Tax Refund</t>
  </si>
  <si>
    <t>Purchase Price</t>
  </si>
  <si>
    <t>State</t>
  </si>
  <si>
    <t>Stamp Duty &amp; Govt Charges</t>
  </si>
  <si>
    <t xml:space="preserve">Property Management Rate: </t>
  </si>
  <si>
    <t xml:space="preserve">Owner PAYG Income: </t>
  </si>
  <si>
    <t xml:space="preserve">Total Purchase Cost: 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</si>
  <si>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</si>
  <si>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</si>
  <si>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</si>
  <si>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</si>
  <si>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</si>
  <si>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</si>
  <si>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</si>
  <si>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</si>
  <si>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</si>
  <si>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</si>
  <si>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</si>
  <si>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</si>
  <si>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</si>
  <si>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</si>
  <si>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</si>
  <si>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 xml:space="preserve">Stamp Duty &amp; Govt Charges: </t>
  </si>
  <si>
    <t xml:space="preserve">LMI: </t>
  </si>
  <si>
    <t xml:space="preserve">LVR: </t>
  </si>
  <si>
    <t>Rental Income</t>
  </si>
  <si>
    <t xml:space="preserve">Days in First Financial Year: </t>
  </si>
  <si>
    <t>Internal Testing</t>
  </si>
  <si>
    <t>System Calculated</t>
  </si>
  <si>
    <t>Manually Calculated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</si>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</sst>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zoomScale="85" zoomScaleNormal="85" workbookViewId="0"/>
  </sheetViews>
  <sheetFormatPr defaultRowHeight="12.75" x14ac:dyDescent="0.2"/>
  <cols>
    <col min="1" max="1" width="27" style="1" bestFit="1" customWidth="1"/>
    <col min="2" max="27" width="12.28515625" style="1" customWidth="1"/>
    <col min="28" max="16384" width="9.140625" style="1"/>
  </cols>
  <sheetData>
    <row r="1" spans="1:16" x14ac:dyDescent="0.2">
      <c r="A1" s="9" t="s">
        <v>80</v>
      </c>
      <c r="B1" s="9"/>
      <c r="E1" s="9"/>
      <c r="F1" s="9"/>
      <c r="H1" s="9"/>
      <c r="I1" s="9"/>
      <c r="J1" s="9"/>
    </row>
    <row r="2" spans="1:16" x14ac:dyDescent="0.2">
      <c r="A2" s="1" t="s">
        <v>50</v>
      </c>
      <c r="B2" s="4">
        <v>0.03</v>
      </c>
    </row>
    <row r="3" spans="1:16" x14ac:dyDescent="0.2">
      <c r="A3" s="1" t="s">
        <v>52</v>
      </c>
      <c r="B3" s="4">
        <v>0.04</v>
      </c>
      <c r="C3" s="2"/>
      <c r="G3" s="2"/>
      <c r="K3" s="4"/>
      <c r="L3" s="2"/>
      <c r="M3" s="2"/>
      <c r="N3" s="2"/>
      <c r="O3" s="2"/>
      <c r="P3" s="2"/>
    </row>
    <row r="4" spans="1:16" x14ac:dyDescent="0.2">
      <c r="A4" s="1" t="s">
        <v>53</v>
      </c>
      <c r="B4" s="4">
        <v>0.08</v>
      </c>
      <c r="C4" s="2"/>
      <c r="G4" s="2"/>
      <c r="J4" s="4"/>
      <c r="K4" s="3"/>
      <c r="L4" s="2"/>
      <c r="M4" s="2"/>
      <c r="N4" s="2"/>
      <c r="O4" s="2"/>
      <c r="P4" s="2"/>
    </row>
    <row r="5" spans="1:16" x14ac:dyDescent="0.2">
      <c r="A5" s="1" t="s">
        <v>51</v>
      </c>
      <c r="B5" s="3">
        <v>3.5000000000000003E-2</v>
      </c>
      <c r="C5" s="2"/>
      <c r="G5" s="2"/>
      <c r="K5" s="3"/>
      <c r="L5" s="2"/>
      <c r="M5" s="2"/>
      <c r="N5" s="2"/>
      <c r="O5" s="2"/>
      <c r="P5" s="2"/>
    </row>
    <row r="6" spans="1:16" x14ac:dyDescent="0.2">
      <c r="A6" s="1" t="s">
        <v>55</v>
      </c>
      <c r="B6" s="3">
        <v>8.7999999999999995E-2</v>
      </c>
      <c r="C6" s="2"/>
      <c r="F6" s="3"/>
      <c r="G6" s="2"/>
      <c r="K6" s="3"/>
      <c r="L6" s="2"/>
      <c r="M6" s="2"/>
      <c r="N6" s="2"/>
      <c r="O6" s="2"/>
      <c r="P6" s="2"/>
    </row>
    <row r="7" spans="1:16" x14ac:dyDescent="0.2">
      <c r="A7" s="1" t="s">
        <v>83</v>
      </c>
      <c r="B7" s="2">
        <v>100000</v>
      </c>
      <c r="C7" s="2"/>
      <c r="F7" s="2"/>
      <c r="G7" s="2"/>
      <c r="J7" s="2"/>
      <c r="K7" s="3"/>
      <c r="L7" s="2"/>
      <c r="M7" s="2"/>
      <c r="N7" s="2"/>
      <c r="O7" s="2"/>
      <c r="P7" s="2"/>
    </row>
    <row r="8" spans="1:16" x14ac:dyDescent="0.2">
      <c r="F8" s="2"/>
      <c r="M8" s="6"/>
      <c r="N8" s="6"/>
      <c r="O8" s="2"/>
      <c r="P8" s="2"/>
    </row>
    <row r="9" spans="1:16" x14ac:dyDescent="0.2">
      <c r="A9" s="9" t="s">
        <v>81</v>
      </c>
      <c r="B9" s="2"/>
      <c r="C9" s="6"/>
      <c r="G9" s="6"/>
      <c r="H9" s="6"/>
      <c r="I9" s="6"/>
      <c r="J9" s="6"/>
      <c r="K9" s="6"/>
      <c r="L9" s="6"/>
      <c r="M9" s="6"/>
      <c r="N9" s="6"/>
      <c r="O9" s="2"/>
      <c r="P9" s="2"/>
    </row>
    <row r="10" spans="1:16" x14ac:dyDescent="0.2">
      <c r="A10" s="1" t="s">
        <v>158</v>
      </c>
      <c r="B10" s="2">
        <v>320000</v>
      </c>
      <c r="C10" s="8"/>
      <c r="D10" s="7"/>
      <c r="E10" s="7"/>
      <c r="G10" s="8"/>
      <c r="H10" s="7"/>
      <c r="I10" s="8"/>
      <c r="K10" s="6"/>
      <c r="L10" s="6"/>
      <c r="M10" s="6"/>
      <c r="N10" s="6"/>
      <c r="O10" s="2"/>
      <c r="P10" s="2"/>
    </row>
    <row r="11" spans="1:16" x14ac:dyDescent="0.2">
      <c r="A11" s="1" t="s">
        <v>160</v>
      </c>
      <c r="B11" s="2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</row>
    <row r="12" spans="1:16" x14ac:dyDescent="0.2">
      <c r="A12" s="1" t="s">
        <v>56</v>
      </c>
      <c r="B12" s="5">
        <v>41681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</row>
    <row r="13" spans="1:16" x14ac:dyDescent="0.2">
      <c r="A13" s="1" t="s">
        <v>159</v>
      </c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</row>
    <row r="14" spans="1:16" x14ac:dyDescent="0.2">
      <c r="A14" s="1" t="s">
        <v>68</v>
      </c>
      <c r="B14" s="1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2"/>
    </row>
    <row r="15" spans="1:16" x14ac:dyDescent="0.2">
      <c r="A15" s="1" t="s">
        <v>54</v>
      </c>
      <c r="B15" s="2">
        <f>B10+B11</f>
        <v>320000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2"/>
      <c r="P15" s="2"/>
    </row>
    <row r="16" spans="1:16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2"/>
      <c r="P16" s="2"/>
    </row>
    <row r="17" spans="1:26" x14ac:dyDescent="0.2">
      <c r="A17" s="1" t="s">
        <v>86</v>
      </c>
      <c r="B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2"/>
      <c r="P17" s="2"/>
    </row>
    <row r="18" spans="1:26" x14ac:dyDescent="0.2">
      <c r="A18" s="1" t="s">
        <v>136</v>
      </c>
      <c r="B18" s="2">
        <f>$B$15</f>
        <v>320000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  <c r="P18" s="2"/>
    </row>
    <row r="19" spans="1:26" x14ac:dyDescent="0.2">
      <c r="A19" s="1" t="s">
        <v>137</v>
      </c>
      <c r="B19" s="1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"/>
      <c r="P19" s="2"/>
    </row>
    <row r="20" spans="1:26" x14ac:dyDescent="0.2">
      <c r="A20" s="1" t="s">
        <v>138</v>
      </c>
      <c r="B20" s="4">
        <v>0.06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"/>
      <c r="P20" s="2"/>
    </row>
    <row r="21" spans="1:26" x14ac:dyDescent="0.2">
      <c r="A21" s="1" t="s">
        <v>139</v>
      </c>
      <c r="B21" s="2" t="s">
        <v>140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2"/>
      <c r="P21" s="2"/>
    </row>
    <row r="22" spans="1:26" x14ac:dyDescent="0.2">
      <c r="A22" s="1" t="s">
        <v>66</v>
      </c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</row>
    <row r="23" spans="1:26" x14ac:dyDescent="0.2">
      <c r="A23" s="1" t="s">
        <v>82</v>
      </c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</row>
    <row r="24" spans="1:26" x14ac:dyDescent="0.2">
      <c r="B24" s="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</row>
    <row r="25" spans="1:26" x14ac:dyDescent="0.2">
      <c r="A25" s="1" t="s">
        <v>87</v>
      </c>
      <c r="B25" s="6" t="s">
        <v>69</v>
      </c>
      <c r="C25" s="6" t="s">
        <v>70</v>
      </c>
      <c r="D25" s="6" t="s">
        <v>71</v>
      </c>
      <c r="E25" s="6" t="s">
        <v>72</v>
      </c>
      <c r="F25" s="6" t="s">
        <v>73</v>
      </c>
      <c r="G25" s="6" t="s">
        <v>74</v>
      </c>
      <c r="H25" s="6" t="s">
        <v>75</v>
      </c>
      <c r="I25" s="6" t="s">
        <v>76</v>
      </c>
      <c r="J25" s="6" t="s">
        <v>77</v>
      </c>
      <c r="K25" s="6" t="s">
        <v>78</v>
      </c>
      <c r="L25" s="6" t="s">
        <v>164</v>
      </c>
      <c r="M25" s="6" t="s">
        <v>165</v>
      </c>
      <c r="N25" s="6" t="s">
        <v>166</v>
      </c>
      <c r="O25" s="6" t="s">
        <v>167</v>
      </c>
      <c r="P25" s="6" t="s">
        <v>168</v>
      </c>
      <c r="Q25" s="6" t="s">
        <v>169</v>
      </c>
      <c r="R25" s="6" t="s">
        <v>170</v>
      </c>
      <c r="S25" s="6" t="s">
        <v>171</v>
      </c>
      <c r="T25" s="6" t="s">
        <v>172</v>
      </c>
      <c r="U25" s="6" t="s">
        <v>173</v>
      </c>
      <c r="V25" s="6" t="s">
        <v>174</v>
      </c>
      <c r="W25" s="6" t="s">
        <v>175</v>
      </c>
      <c r="X25" s="6" t="s">
        <v>176</v>
      </c>
      <c r="Y25" s="6" t="s">
        <v>177</v>
      </c>
      <c r="Z25" s="6" t="s">
        <v>178</v>
      </c>
    </row>
    <row r="26" spans="1:26" x14ac:dyDescent="0.2">
      <c r="A26" s="1" t="s">
        <v>3</v>
      </c>
      <c r="B26" s="2">
        <f>$B$18</f>
        <v>320000</v>
      </c>
      <c r="C26" s="2">
        <f>B26</f>
        <v>320000</v>
      </c>
      <c r="D26" s="2">
        <f t="shared" ref="D26:Z26" si="0">C26</f>
        <v>320000</v>
      </c>
      <c r="E26" s="2">
        <f t="shared" si="0"/>
        <v>320000</v>
      </c>
      <c r="F26" s="2">
        <f t="shared" si="0"/>
        <v>320000</v>
      </c>
      <c r="G26" s="2">
        <f t="shared" si="0"/>
        <v>320000</v>
      </c>
      <c r="H26" s="2">
        <f t="shared" si="0"/>
        <v>320000</v>
      </c>
      <c r="I26" s="2">
        <f t="shared" si="0"/>
        <v>320000</v>
      </c>
      <c r="J26" s="2">
        <f t="shared" si="0"/>
        <v>320000</v>
      </c>
      <c r="K26" s="2">
        <f t="shared" si="0"/>
        <v>320000</v>
      </c>
      <c r="L26" s="2">
        <f t="shared" si="0"/>
        <v>320000</v>
      </c>
      <c r="M26" s="2">
        <f t="shared" si="0"/>
        <v>320000</v>
      </c>
      <c r="N26" s="2">
        <f t="shared" si="0"/>
        <v>320000</v>
      </c>
      <c r="O26" s="2">
        <f t="shared" si="0"/>
        <v>320000</v>
      </c>
      <c r="P26" s="2">
        <f t="shared" si="0"/>
        <v>320000</v>
      </c>
      <c r="Q26" s="2">
        <f t="shared" si="0"/>
        <v>320000</v>
      </c>
      <c r="R26" s="2">
        <f t="shared" si="0"/>
        <v>320000</v>
      </c>
      <c r="S26" s="2">
        <f t="shared" si="0"/>
        <v>320000</v>
      </c>
      <c r="T26" s="2">
        <f t="shared" si="0"/>
        <v>320000</v>
      </c>
      <c r="U26" s="2">
        <f t="shared" si="0"/>
        <v>320000</v>
      </c>
      <c r="V26" s="2">
        <f t="shared" si="0"/>
        <v>320000</v>
      </c>
      <c r="W26" s="2">
        <f t="shared" si="0"/>
        <v>320000</v>
      </c>
      <c r="X26" s="2">
        <f t="shared" si="0"/>
        <v>320000</v>
      </c>
      <c r="Y26" s="2">
        <f t="shared" si="0"/>
        <v>320000</v>
      </c>
      <c r="Z26" s="2">
        <f t="shared" si="0"/>
        <v>320000</v>
      </c>
    </row>
    <row r="27" spans="1:26" x14ac:dyDescent="0.2">
      <c r="A27" s="1" t="s">
        <v>2</v>
      </c>
      <c r="B27" s="2">
        <v>320</v>
      </c>
      <c r="C27" s="2">
        <f t="shared" ref="C27:K27" si="1">B27*(1+$B$3)</f>
        <v>332.8</v>
      </c>
      <c r="D27" s="2">
        <f t="shared" si="1"/>
        <v>346.11200000000002</v>
      </c>
      <c r="E27" s="2">
        <f t="shared" si="1"/>
        <v>359.95648000000006</v>
      </c>
      <c r="F27" s="2">
        <f t="shared" si="1"/>
        <v>374.3547392000001</v>
      </c>
      <c r="G27" s="2">
        <f t="shared" si="1"/>
        <v>389.32892876800014</v>
      </c>
      <c r="H27" s="2">
        <f t="shared" si="1"/>
        <v>404.90208591872016</v>
      </c>
      <c r="I27" s="2">
        <f t="shared" si="1"/>
        <v>421.098169355469</v>
      </c>
      <c r="J27" s="2">
        <f t="shared" si="1"/>
        <v>437.9420961296878</v>
      </c>
      <c r="K27" s="2">
        <f t="shared" si="1"/>
        <v>455.45977997487535</v>
      </c>
      <c r="L27" s="2">
        <f t="shared" ref="L27:Z28" si="2">K27*(1+$B$3)</f>
        <v>473.6781711738704</v>
      </c>
      <c r="M27" s="2">
        <f t="shared" si="2"/>
        <v>492.62529802082526</v>
      </c>
      <c r="N27" s="2">
        <f t="shared" si="2"/>
        <v>512.33030994165824</v>
      </c>
      <c r="O27" s="2">
        <f t="shared" si="2"/>
        <v>532.82352233932454</v>
      </c>
      <c r="P27" s="2">
        <f t="shared" si="2"/>
        <v>554.13646323289754</v>
      </c>
      <c r="Q27" s="2">
        <f t="shared" si="2"/>
        <v>576.30192176221351</v>
      </c>
      <c r="R27" s="2">
        <f t="shared" si="2"/>
        <v>599.35399863270209</v>
      </c>
      <c r="S27" s="2">
        <f t="shared" si="2"/>
        <v>623.32815857801018</v>
      </c>
      <c r="T27" s="2">
        <f t="shared" si="2"/>
        <v>648.2612849211306</v>
      </c>
      <c r="U27" s="2">
        <f t="shared" si="2"/>
        <v>674.19173631797582</v>
      </c>
      <c r="V27" s="2">
        <f t="shared" si="2"/>
        <v>701.15940577069489</v>
      </c>
      <c r="W27" s="2">
        <f t="shared" si="2"/>
        <v>729.20578200152272</v>
      </c>
      <c r="X27" s="2">
        <f t="shared" si="2"/>
        <v>758.37401328158364</v>
      </c>
      <c r="Y27" s="2">
        <f t="shared" si="2"/>
        <v>788.70897381284703</v>
      </c>
      <c r="Z27" s="2">
        <f t="shared" si="2"/>
        <v>820.25733276536096</v>
      </c>
    </row>
    <row r="28" spans="1:26" x14ac:dyDescent="0.2">
      <c r="A28" s="1" t="s">
        <v>182</v>
      </c>
      <c r="B28" s="2">
        <f>B27*$B$14</f>
        <v>16000</v>
      </c>
      <c r="C28" s="2">
        <f>B28*(1+$B$3)</f>
        <v>16640</v>
      </c>
      <c r="D28" s="2">
        <f t="shared" ref="D28:K28" si="3">C28*(1+$B$3)</f>
        <v>17305.600000000002</v>
      </c>
      <c r="E28" s="2">
        <f t="shared" si="3"/>
        <v>17997.824000000004</v>
      </c>
      <c r="F28" s="2">
        <f t="shared" si="3"/>
        <v>18717.736960000006</v>
      </c>
      <c r="G28" s="2">
        <f t="shared" si="3"/>
        <v>19466.446438400006</v>
      </c>
      <c r="H28" s="2">
        <f t="shared" si="3"/>
        <v>20245.104295936006</v>
      </c>
      <c r="I28" s="2">
        <f t="shared" si="3"/>
        <v>21054.908467773446</v>
      </c>
      <c r="J28" s="2">
        <f t="shared" si="3"/>
        <v>21897.104806484385</v>
      </c>
      <c r="K28" s="2">
        <f t="shared" si="3"/>
        <v>22772.98899874376</v>
      </c>
      <c r="L28" s="2">
        <f t="shared" si="2"/>
        <v>23683.908558693511</v>
      </c>
      <c r="M28" s="2">
        <f t="shared" si="2"/>
        <v>24631.264901041253</v>
      </c>
      <c r="N28" s="2">
        <f t="shared" si="2"/>
        <v>25616.515497082903</v>
      </c>
      <c r="O28" s="2">
        <f t="shared" si="2"/>
        <v>26641.17611696622</v>
      </c>
      <c r="P28" s="2">
        <f t="shared" si="2"/>
        <v>27706.823161644868</v>
      </c>
      <c r="Q28" s="2">
        <f t="shared" si="2"/>
        <v>28815.096088110666</v>
      </c>
      <c r="R28" s="2">
        <f t="shared" si="2"/>
        <v>29967.699931635092</v>
      </c>
      <c r="S28" s="2">
        <f t="shared" si="2"/>
        <v>31166.407928900499</v>
      </c>
      <c r="T28" s="2">
        <f t="shared" si="2"/>
        <v>32413.064246056521</v>
      </c>
      <c r="U28" s="2">
        <f t="shared" si="2"/>
        <v>33709.586815898787</v>
      </c>
      <c r="V28" s="2">
        <f t="shared" si="2"/>
        <v>35057.970288534736</v>
      </c>
      <c r="W28" s="2">
        <f t="shared" si="2"/>
        <v>36460.28910007613</v>
      </c>
      <c r="X28" s="2">
        <f t="shared" si="2"/>
        <v>37918.700664079173</v>
      </c>
      <c r="Y28" s="2">
        <f t="shared" si="2"/>
        <v>39435.448690642341</v>
      </c>
      <c r="Z28" s="2">
        <f t="shared" si="2"/>
        <v>41012.866638268039</v>
      </c>
    </row>
    <row r="29" spans="1:26" x14ac:dyDescent="0.2">
      <c r="A29" s="1" t="s">
        <v>1</v>
      </c>
      <c r="B29" s="2">
        <f t="shared" ref="B29:Z29" si="4">B26*$B$20</f>
        <v>19200</v>
      </c>
      <c r="C29" s="2">
        <f t="shared" si="4"/>
        <v>19200</v>
      </c>
      <c r="D29" s="2">
        <f t="shared" si="4"/>
        <v>19200</v>
      </c>
      <c r="E29" s="2">
        <f t="shared" si="4"/>
        <v>19200</v>
      </c>
      <c r="F29" s="2">
        <f t="shared" si="4"/>
        <v>19200</v>
      </c>
      <c r="G29" s="2">
        <f t="shared" si="4"/>
        <v>19200</v>
      </c>
      <c r="H29" s="2">
        <f t="shared" si="4"/>
        <v>19200</v>
      </c>
      <c r="I29" s="2">
        <f t="shared" si="4"/>
        <v>19200</v>
      </c>
      <c r="J29" s="2">
        <f t="shared" si="4"/>
        <v>19200</v>
      </c>
      <c r="K29" s="2">
        <f t="shared" si="4"/>
        <v>19200</v>
      </c>
      <c r="L29" s="2">
        <f t="shared" si="4"/>
        <v>19200</v>
      </c>
      <c r="M29" s="2">
        <f t="shared" si="4"/>
        <v>19200</v>
      </c>
      <c r="N29" s="2">
        <f t="shared" si="4"/>
        <v>19200</v>
      </c>
      <c r="O29" s="2">
        <f t="shared" si="4"/>
        <v>19200</v>
      </c>
      <c r="P29" s="2">
        <f t="shared" si="4"/>
        <v>19200</v>
      </c>
      <c r="Q29" s="2">
        <f t="shared" si="4"/>
        <v>19200</v>
      </c>
      <c r="R29" s="2">
        <f t="shared" si="4"/>
        <v>19200</v>
      </c>
      <c r="S29" s="2">
        <f t="shared" si="4"/>
        <v>19200</v>
      </c>
      <c r="T29" s="2">
        <f t="shared" si="4"/>
        <v>19200</v>
      </c>
      <c r="U29" s="2">
        <f t="shared" si="4"/>
        <v>19200</v>
      </c>
      <c r="V29" s="2">
        <f t="shared" si="4"/>
        <v>19200</v>
      </c>
      <c r="W29" s="2">
        <f t="shared" si="4"/>
        <v>19200</v>
      </c>
      <c r="X29" s="2">
        <f t="shared" si="4"/>
        <v>19200</v>
      </c>
      <c r="Y29" s="2">
        <f t="shared" si="4"/>
        <v>19200</v>
      </c>
      <c r="Z29" s="2">
        <f t="shared" si="4"/>
        <v>19200</v>
      </c>
    </row>
    <row r="30" spans="1:26" x14ac:dyDescent="0.2">
      <c r="A30" s="1" t="s">
        <v>57</v>
      </c>
      <c r="B30" s="2">
        <v>400</v>
      </c>
      <c r="C30" s="2">
        <f t="shared" ref="C30:K30" si="5">B30*(1+$B$2)</f>
        <v>412</v>
      </c>
      <c r="D30" s="2">
        <f t="shared" si="5"/>
        <v>424.36</v>
      </c>
      <c r="E30" s="2">
        <f t="shared" si="5"/>
        <v>437.0908</v>
      </c>
      <c r="F30" s="2">
        <f t="shared" si="5"/>
        <v>450.20352400000002</v>
      </c>
      <c r="G30" s="2">
        <f t="shared" si="5"/>
        <v>463.70962972000001</v>
      </c>
      <c r="H30" s="2">
        <f t="shared" si="5"/>
        <v>477.62091861160002</v>
      </c>
      <c r="I30" s="2">
        <f t="shared" si="5"/>
        <v>491.94954616994801</v>
      </c>
      <c r="J30" s="2">
        <f t="shared" si="5"/>
        <v>506.70803255504649</v>
      </c>
      <c r="K30" s="2">
        <f t="shared" si="5"/>
        <v>521.90927353169786</v>
      </c>
      <c r="L30" s="2">
        <f t="shared" ref="L30:L38" si="6">K30*(1+$B$2)</f>
        <v>537.56655173764887</v>
      </c>
      <c r="M30" s="2">
        <f t="shared" ref="M30:M38" si="7">L30*(1+$B$2)</f>
        <v>553.69354828977839</v>
      </c>
      <c r="N30" s="2">
        <f t="shared" ref="N30:N38" si="8">M30*(1+$B$2)</f>
        <v>570.30435473847172</v>
      </c>
      <c r="O30" s="2">
        <f t="shared" ref="O30:O38" si="9">N30*(1+$B$2)</f>
        <v>587.41348538062584</v>
      </c>
      <c r="P30" s="2">
        <f t="shared" ref="P30:P38" si="10">O30*(1+$B$2)</f>
        <v>605.03588994204461</v>
      </c>
      <c r="Q30" s="2">
        <f t="shared" ref="Q30:Q38" si="11">P30*(1+$B$2)</f>
        <v>623.18696664030597</v>
      </c>
      <c r="R30" s="2">
        <f t="shared" ref="R30:R38" si="12">Q30*(1+$B$2)</f>
        <v>641.88257563951515</v>
      </c>
      <c r="S30" s="2">
        <f t="shared" ref="S30:S38" si="13">R30*(1+$B$2)</f>
        <v>661.13905290870059</v>
      </c>
      <c r="T30" s="2">
        <f t="shared" ref="T30:T38" si="14">S30*(1+$B$2)</f>
        <v>680.97322449596163</v>
      </c>
      <c r="U30" s="2">
        <f t="shared" ref="U30:U38" si="15">T30*(1+$B$2)</f>
        <v>701.40242123084045</v>
      </c>
      <c r="V30" s="2">
        <f t="shared" ref="V30:V38" si="16">U30*(1+$B$2)</f>
        <v>722.44449386776569</v>
      </c>
      <c r="W30" s="2">
        <f t="shared" ref="W30:W38" si="17">V30*(1+$B$2)</f>
        <v>744.11782868379862</v>
      </c>
      <c r="X30" s="2">
        <f t="shared" ref="X30:X38" si="18">W30*(1+$B$2)</f>
        <v>766.44136354431259</v>
      </c>
      <c r="Y30" s="2">
        <f t="shared" ref="Y30:Y38" si="19">X30*(1+$B$2)</f>
        <v>789.43460445064204</v>
      </c>
      <c r="Z30" s="2">
        <f t="shared" ref="Z30:Z38" si="20">Y30*(1+$B$2)</f>
        <v>813.11764258416133</v>
      </c>
    </row>
    <row r="31" spans="1:26" x14ac:dyDescent="0.2">
      <c r="A31" s="1" t="s">
        <v>58</v>
      </c>
      <c r="B31" s="2">
        <v>100</v>
      </c>
      <c r="C31" s="2">
        <f t="shared" ref="C31:K31" si="21">B31*(1+$B$2)</f>
        <v>103</v>
      </c>
      <c r="D31" s="2">
        <f t="shared" si="21"/>
        <v>106.09</v>
      </c>
      <c r="E31" s="2">
        <f t="shared" si="21"/>
        <v>109.2727</v>
      </c>
      <c r="F31" s="2">
        <f t="shared" si="21"/>
        <v>112.550881</v>
      </c>
      <c r="G31" s="2">
        <f t="shared" si="21"/>
        <v>115.92740743</v>
      </c>
      <c r="H31" s="2">
        <f t="shared" si="21"/>
        <v>119.4052296529</v>
      </c>
      <c r="I31" s="2">
        <f t="shared" si="21"/>
        <v>122.987386542487</v>
      </c>
      <c r="J31" s="2">
        <f t="shared" si="21"/>
        <v>126.67700813876162</v>
      </c>
      <c r="K31" s="2">
        <f t="shared" si="21"/>
        <v>130.47731838292447</v>
      </c>
      <c r="L31" s="2">
        <f t="shared" si="6"/>
        <v>134.39163793441222</v>
      </c>
      <c r="M31" s="2">
        <f t="shared" si="7"/>
        <v>138.4233870724446</v>
      </c>
      <c r="N31" s="2">
        <f t="shared" si="8"/>
        <v>142.57608868461793</v>
      </c>
      <c r="O31" s="2">
        <f t="shared" si="9"/>
        <v>146.85337134515646</v>
      </c>
      <c r="P31" s="2">
        <f t="shared" si="10"/>
        <v>151.25897248551115</v>
      </c>
      <c r="Q31" s="2">
        <f t="shared" si="11"/>
        <v>155.79674166007649</v>
      </c>
      <c r="R31" s="2">
        <f t="shared" si="12"/>
        <v>160.47064390987879</v>
      </c>
      <c r="S31" s="2">
        <f t="shared" si="13"/>
        <v>165.28476322717515</v>
      </c>
      <c r="T31" s="2">
        <f t="shared" si="14"/>
        <v>170.24330612399041</v>
      </c>
      <c r="U31" s="2">
        <f t="shared" si="15"/>
        <v>175.35060530771011</v>
      </c>
      <c r="V31" s="2">
        <f t="shared" si="16"/>
        <v>180.61112346694142</v>
      </c>
      <c r="W31" s="2">
        <f t="shared" si="17"/>
        <v>186.02945717094966</v>
      </c>
      <c r="X31" s="2">
        <f t="shared" si="18"/>
        <v>191.61034088607815</v>
      </c>
      <c r="Y31" s="2">
        <f t="shared" si="19"/>
        <v>197.35865111266051</v>
      </c>
      <c r="Z31" s="2">
        <f t="shared" si="20"/>
        <v>203.27941064604033</v>
      </c>
    </row>
    <row r="32" spans="1:26" x14ac:dyDescent="0.2">
      <c r="A32" s="1" t="s">
        <v>59</v>
      </c>
      <c r="B32" s="2">
        <v>0</v>
      </c>
      <c r="C32" s="2">
        <f t="shared" ref="C32:K32" si="22">B32*(1+$B$2)</f>
        <v>0</v>
      </c>
      <c r="D32" s="2">
        <f t="shared" si="22"/>
        <v>0</v>
      </c>
      <c r="E32" s="2">
        <f t="shared" si="22"/>
        <v>0</v>
      </c>
      <c r="F32" s="2">
        <f t="shared" si="22"/>
        <v>0</v>
      </c>
      <c r="G32" s="2">
        <f t="shared" si="22"/>
        <v>0</v>
      </c>
      <c r="H32" s="2">
        <f t="shared" si="22"/>
        <v>0</v>
      </c>
      <c r="I32" s="2">
        <f t="shared" si="22"/>
        <v>0</v>
      </c>
      <c r="J32" s="2">
        <f t="shared" si="22"/>
        <v>0</v>
      </c>
      <c r="K32" s="2">
        <f t="shared" si="22"/>
        <v>0</v>
      </c>
      <c r="L32" s="2">
        <f t="shared" si="6"/>
        <v>0</v>
      </c>
      <c r="M32" s="2">
        <f t="shared" si="7"/>
        <v>0</v>
      </c>
      <c r="N32" s="2">
        <f t="shared" si="8"/>
        <v>0</v>
      </c>
      <c r="O32" s="2">
        <f t="shared" si="9"/>
        <v>0</v>
      </c>
      <c r="P32" s="2">
        <f t="shared" si="10"/>
        <v>0</v>
      </c>
      <c r="Q32" s="2">
        <f t="shared" si="11"/>
        <v>0</v>
      </c>
      <c r="R32" s="2">
        <f t="shared" si="12"/>
        <v>0</v>
      </c>
      <c r="S32" s="2">
        <f t="shared" si="13"/>
        <v>0</v>
      </c>
      <c r="T32" s="2">
        <f t="shared" si="14"/>
        <v>0</v>
      </c>
      <c r="U32" s="2">
        <f t="shared" si="15"/>
        <v>0</v>
      </c>
      <c r="V32" s="2">
        <f t="shared" si="16"/>
        <v>0</v>
      </c>
      <c r="W32" s="2">
        <f t="shared" si="17"/>
        <v>0</v>
      </c>
      <c r="X32" s="2">
        <f t="shared" si="18"/>
        <v>0</v>
      </c>
      <c r="Y32" s="2">
        <f t="shared" si="19"/>
        <v>0</v>
      </c>
      <c r="Z32" s="2">
        <f t="shared" si="20"/>
        <v>0</v>
      </c>
    </row>
    <row r="33" spans="1:26" x14ac:dyDescent="0.2">
      <c r="A33" s="1" t="s">
        <v>60</v>
      </c>
      <c r="B33" s="2">
        <v>800</v>
      </c>
      <c r="C33" s="2">
        <f t="shared" ref="C33:K33" si="23">B33*(1+$B$2)</f>
        <v>824</v>
      </c>
      <c r="D33" s="2">
        <f t="shared" si="23"/>
        <v>848.72</v>
      </c>
      <c r="E33" s="2">
        <f t="shared" si="23"/>
        <v>874.1816</v>
      </c>
      <c r="F33" s="2">
        <f t="shared" si="23"/>
        <v>900.40704800000003</v>
      </c>
      <c r="G33" s="2">
        <f t="shared" si="23"/>
        <v>927.41925944000002</v>
      </c>
      <c r="H33" s="2">
        <f t="shared" si="23"/>
        <v>955.24183722320004</v>
      </c>
      <c r="I33" s="2">
        <f t="shared" si="23"/>
        <v>983.89909233989601</v>
      </c>
      <c r="J33" s="2">
        <f t="shared" si="23"/>
        <v>1013.416065110093</v>
      </c>
      <c r="K33" s="2">
        <f t="shared" si="23"/>
        <v>1043.8185470633957</v>
      </c>
      <c r="L33" s="2">
        <f t="shared" si="6"/>
        <v>1075.1331034752977</v>
      </c>
      <c r="M33" s="2">
        <f t="shared" si="7"/>
        <v>1107.3870965795568</v>
      </c>
      <c r="N33" s="2">
        <f t="shared" si="8"/>
        <v>1140.6087094769434</v>
      </c>
      <c r="O33" s="2">
        <f t="shared" si="9"/>
        <v>1174.8269707612517</v>
      </c>
      <c r="P33" s="2">
        <f t="shared" si="10"/>
        <v>1210.0717798840892</v>
      </c>
      <c r="Q33" s="2">
        <f t="shared" si="11"/>
        <v>1246.3739332806119</v>
      </c>
      <c r="R33" s="2">
        <f t="shared" si="12"/>
        <v>1283.7651512790303</v>
      </c>
      <c r="S33" s="2">
        <f t="shared" si="13"/>
        <v>1322.2781058174012</v>
      </c>
      <c r="T33" s="2">
        <f t="shared" si="14"/>
        <v>1361.9464489919233</v>
      </c>
      <c r="U33" s="2">
        <f t="shared" si="15"/>
        <v>1402.8048424616809</v>
      </c>
      <c r="V33" s="2">
        <f t="shared" si="16"/>
        <v>1444.8889877355314</v>
      </c>
      <c r="W33" s="2">
        <f t="shared" si="17"/>
        <v>1488.2356573675972</v>
      </c>
      <c r="X33" s="2">
        <f t="shared" si="18"/>
        <v>1532.8827270886252</v>
      </c>
      <c r="Y33" s="2">
        <f t="shared" si="19"/>
        <v>1578.8692089012841</v>
      </c>
      <c r="Z33" s="2">
        <f t="shared" si="20"/>
        <v>1626.2352851683227</v>
      </c>
    </row>
    <row r="34" spans="1:26" x14ac:dyDescent="0.2">
      <c r="A34" s="1" t="s">
        <v>61</v>
      </c>
      <c r="B34" s="2">
        <v>100</v>
      </c>
      <c r="C34" s="2">
        <f t="shared" ref="C34:K34" si="24">B34*(1+$B$2)</f>
        <v>103</v>
      </c>
      <c r="D34" s="2">
        <f t="shared" si="24"/>
        <v>106.09</v>
      </c>
      <c r="E34" s="2">
        <f t="shared" si="24"/>
        <v>109.2727</v>
      </c>
      <c r="F34" s="2">
        <f t="shared" si="24"/>
        <v>112.550881</v>
      </c>
      <c r="G34" s="2">
        <f t="shared" si="24"/>
        <v>115.92740743</v>
      </c>
      <c r="H34" s="2">
        <f t="shared" si="24"/>
        <v>119.4052296529</v>
      </c>
      <c r="I34" s="2">
        <f t="shared" si="24"/>
        <v>122.987386542487</v>
      </c>
      <c r="J34" s="2">
        <f t="shared" si="24"/>
        <v>126.67700813876162</v>
      </c>
      <c r="K34" s="2">
        <f t="shared" si="24"/>
        <v>130.47731838292447</v>
      </c>
      <c r="L34" s="2">
        <f t="shared" si="6"/>
        <v>134.39163793441222</v>
      </c>
      <c r="M34" s="2">
        <f t="shared" si="7"/>
        <v>138.4233870724446</v>
      </c>
      <c r="N34" s="2">
        <f t="shared" si="8"/>
        <v>142.57608868461793</v>
      </c>
      <c r="O34" s="2">
        <f t="shared" si="9"/>
        <v>146.85337134515646</v>
      </c>
      <c r="P34" s="2">
        <f t="shared" si="10"/>
        <v>151.25897248551115</v>
      </c>
      <c r="Q34" s="2">
        <f t="shared" si="11"/>
        <v>155.79674166007649</v>
      </c>
      <c r="R34" s="2">
        <f t="shared" si="12"/>
        <v>160.47064390987879</v>
      </c>
      <c r="S34" s="2">
        <f t="shared" si="13"/>
        <v>165.28476322717515</v>
      </c>
      <c r="T34" s="2">
        <f t="shared" si="14"/>
        <v>170.24330612399041</v>
      </c>
      <c r="U34" s="2">
        <f t="shared" si="15"/>
        <v>175.35060530771011</v>
      </c>
      <c r="V34" s="2">
        <f t="shared" si="16"/>
        <v>180.61112346694142</v>
      </c>
      <c r="W34" s="2">
        <f t="shared" si="17"/>
        <v>186.02945717094966</v>
      </c>
      <c r="X34" s="2">
        <f t="shared" si="18"/>
        <v>191.61034088607815</v>
      </c>
      <c r="Y34" s="2">
        <f t="shared" si="19"/>
        <v>197.35865111266051</v>
      </c>
      <c r="Z34" s="2">
        <f t="shared" si="20"/>
        <v>203.27941064604033</v>
      </c>
    </row>
    <row r="35" spans="1:26" x14ac:dyDescent="0.2">
      <c r="A35" s="1" t="s">
        <v>62</v>
      </c>
      <c r="B35" s="2">
        <v>1500</v>
      </c>
      <c r="C35" s="2">
        <f t="shared" ref="C35:K35" si="25">B35*(1+$B$2)</f>
        <v>1545</v>
      </c>
      <c r="D35" s="2">
        <f t="shared" si="25"/>
        <v>1591.3500000000001</v>
      </c>
      <c r="E35" s="2">
        <f t="shared" si="25"/>
        <v>1639.0905000000002</v>
      </c>
      <c r="F35" s="2">
        <f t="shared" si="25"/>
        <v>1688.2632150000004</v>
      </c>
      <c r="G35" s="2">
        <f t="shared" si="25"/>
        <v>1738.9111114500004</v>
      </c>
      <c r="H35" s="2">
        <f t="shared" si="25"/>
        <v>1791.0784447935005</v>
      </c>
      <c r="I35" s="2">
        <f t="shared" si="25"/>
        <v>1844.8107981373055</v>
      </c>
      <c r="J35" s="2">
        <f t="shared" si="25"/>
        <v>1900.1551220814247</v>
      </c>
      <c r="K35" s="2">
        <f t="shared" si="25"/>
        <v>1957.1597757438674</v>
      </c>
      <c r="L35" s="2">
        <f t="shared" si="6"/>
        <v>2015.8745690161834</v>
      </c>
      <c r="M35" s="2">
        <f t="shared" si="7"/>
        <v>2076.3508060866689</v>
      </c>
      <c r="N35" s="2">
        <f t="shared" si="8"/>
        <v>2138.641330269269</v>
      </c>
      <c r="O35" s="2">
        <f t="shared" si="9"/>
        <v>2202.8005701773473</v>
      </c>
      <c r="P35" s="2">
        <f t="shared" si="10"/>
        <v>2268.8845872826678</v>
      </c>
      <c r="Q35" s="2">
        <f t="shared" si="11"/>
        <v>2336.951124901148</v>
      </c>
      <c r="R35" s="2">
        <f t="shared" si="12"/>
        <v>2407.0596586481824</v>
      </c>
      <c r="S35" s="2">
        <f t="shared" si="13"/>
        <v>2479.2714484076282</v>
      </c>
      <c r="T35" s="2">
        <f t="shared" si="14"/>
        <v>2553.6495918598571</v>
      </c>
      <c r="U35" s="2">
        <f t="shared" si="15"/>
        <v>2630.2590796156528</v>
      </c>
      <c r="V35" s="2">
        <f t="shared" si="16"/>
        <v>2709.1668520041226</v>
      </c>
      <c r="W35" s="2">
        <f t="shared" si="17"/>
        <v>2790.4418575642462</v>
      </c>
      <c r="X35" s="2">
        <f t="shared" si="18"/>
        <v>2874.1551132911736</v>
      </c>
      <c r="Y35" s="2">
        <f t="shared" si="19"/>
        <v>2960.379766689909</v>
      </c>
      <c r="Z35" s="2">
        <f t="shared" si="20"/>
        <v>3049.1911596906066</v>
      </c>
    </row>
    <row r="36" spans="1:26" x14ac:dyDescent="0.2">
      <c r="A36" s="1" t="s">
        <v>63</v>
      </c>
      <c r="B36" s="2">
        <v>100</v>
      </c>
      <c r="C36" s="2">
        <f t="shared" ref="C36:K36" si="26">B36*(1+$B$2)</f>
        <v>103</v>
      </c>
      <c r="D36" s="2">
        <f t="shared" si="26"/>
        <v>106.09</v>
      </c>
      <c r="E36" s="2">
        <f t="shared" si="26"/>
        <v>109.2727</v>
      </c>
      <c r="F36" s="2">
        <f t="shared" si="26"/>
        <v>112.550881</v>
      </c>
      <c r="G36" s="2">
        <f t="shared" si="26"/>
        <v>115.92740743</v>
      </c>
      <c r="H36" s="2">
        <f t="shared" si="26"/>
        <v>119.4052296529</v>
      </c>
      <c r="I36" s="2">
        <f t="shared" si="26"/>
        <v>122.987386542487</v>
      </c>
      <c r="J36" s="2">
        <f t="shared" si="26"/>
        <v>126.67700813876162</v>
      </c>
      <c r="K36" s="2">
        <f t="shared" si="26"/>
        <v>130.47731838292447</v>
      </c>
      <c r="L36" s="2">
        <f t="shared" si="6"/>
        <v>134.39163793441222</v>
      </c>
      <c r="M36" s="2">
        <f t="shared" si="7"/>
        <v>138.4233870724446</v>
      </c>
      <c r="N36" s="2">
        <f t="shared" si="8"/>
        <v>142.57608868461793</v>
      </c>
      <c r="O36" s="2">
        <f t="shared" si="9"/>
        <v>146.85337134515646</v>
      </c>
      <c r="P36" s="2">
        <f t="shared" si="10"/>
        <v>151.25897248551115</v>
      </c>
      <c r="Q36" s="2">
        <f t="shared" si="11"/>
        <v>155.79674166007649</v>
      </c>
      <c r="R36" s="2">
        <f t="shared" si="12"/>
        <v>160.47064390987879</v>
      </c>
      <c r="S36" s="2">
        <f t="shared" si="13"/>
        <v>165.28476322717515</v>
      </c>
      <c r="T36" s="2">
        <f t="shared" si="14"/>
        <v>170.24330612399041</v>
      </c>
      <c r="U36" s="2">
        <f t="shared" si="15"/>
        <v>175.35060530771011</v>
      </c>
      <c r="V36" s="2">
        <f t="shared" si="16"/>
        <v>180.61112346694142</v>
      </c>
      <c r="W36" s="2">
        <f t="shared" si="17"/>
        <v>186.02945717094966</v>
      </c>
      <c r="X36" s="2">
        <f t="shared" si="18"/>
        <v>191.61034088607815</v>
      </c>
      <c r="Y36" s="2">
        <f t="shared" si="19"/>
        <v>197.35865111266051</v>
      </c>
      <c r="Z36" s="2">
        <f t="shared" si="20"/>
        <v>203.27941064604033</v>
      </c>
    </row>
    <row r="37" spans="1:26" x14ac:dyDescent="0.2">
      <c r="A37" s="1" t="s">
        <v>64</v>
      </c>
      <c r="B37" s="2">
        <v>100</v>
      </c>
      <c r="C37" s="2">
        <f t="shared" ref="C37:K37" si="27">B37*(1+$B$2)</f>
        <v>103</v>
      </c>
      <c r="D37" s="2">
        <f t="shared" si="27"/>
        <v>106.09</v>
      </c>
      <c r="E37" s="2">
        <f t="shared" si="27"/>
        <v>109.2727</v>
      </c>
      <c r="F37" s="2">
        <f t="shared" si="27"/>
        <v>112.550881</v>
      </c>
      <c r="G37" s="2">
        <f t="shared" si="27"/>
        <v>115.92740743</v>
      </c>
      <c r="H37" s="2">
        <f t="shared" si="27"/>
        <v>119.4052296529</v>
      </c>
      <c r="I37" s="2">
        <f t="shared" si="27"/>
        <v>122.987386542487</v>
      </c>
      <c r="J37" s="2">
        <f t="shared" si="27"/>
        <v>126.67700813876162</v>
      </c>
      <c r="K37" s="2">
        <f t="shared" si="27"/>
        <v>130.47731838292447</v>
      </c>
      <c r="L37" s="2">
        <f t="shared" si="6"/>
        <v>134.39163793441222</v>
      </c>
      <c r="M37" s="2">
        <f t="shared" si="7"/>
        <v>138.4233870724446</v>
      </c>
      <c r="N37" s="2">
        <f t="shared" si="8"/>
        <v>142.57608868461793</v>
      </c>
      <c r="O37" s="2">
        <f t="shared" si="9"/>
        <v>146.85337134515646</v>
      </c>
      <c r="P37" s="2">
        <f t="shared" si="10"/>
        <v>151.25897248551115</v>
      </c>
      <c r="Q37" s="2">
        <f t="shared" si="11"/>
        <v>155.79674166007649</v>
      </c>
      <c r="R37" s="2">
        <f t="shared" si="12"/>
        <v>160.47064390987879</v>
      </c>
      <c r="S37" s="2">
        <f t="shared" si="13"/>
        <v>165.28476322717515</v>
      </c>
      <c r="T37" s="2">
        <f t="shared" si="14"/>
        <v>170.24330612399041</v>
      </c>
      <c r="U37" s="2">
        <f t="shared" si="15"/>
        <v>175.35060530771011</v>
      </c>
      <c r="V37" s="2">
        <f t="shared" si="16"/>
        <v>180.61112346694142</v>
      </c>
      <c r="W37" s="2">
        <f t="shared" si="17"/>
        <v>186.02945717094966</v>
      </c>
      <c r="X37" s="2">
        <f t="shared" si="18"/>
        <v>191.61034088607815</v>
      </c>
      <c r="Y37" s="2">
        <f t="shared" si="19"/>
        <v>197.35865111266051</v>
      </c>
      <c r="Z37" s="2">
        <f t="shared" si="20"/>
        <v>203.27941064604033</v>
      </c>
    </row>
    <row r="38" spans="1:26" x14ac:dyDescent="0.2">
      <c r="A38" s="1" t="s">
        <v>65</v>
      </c>
      <c r="B38" s="2">
        <v>2816</v>
      </c>
      <c r="C38" s="2">
        <f t="shared" ref="C38:K38" si="28">B38*(1+$B$2)</f>
        <v>2900.48</v>
      </c>
      <c r="D38" s="2">
        <f t="shared" si="28"/>
        <v>2987.4944</v>
      </c>
      <c r="E38" s="2">
        <f t="shared" si="28"/>
        <v>3077.119232</v>
      </c>
      <c r="F38" s="2">
        <f t="shared" si="28"/>
        <v>3169.4328089599999</v>
      </c>
      <c r="G38" s="2">
        <f t="shared" si="28"/>
        <v>3264.5157932287998</v>
      </c>
      <c r="H38" s="2">
        <f t="shared" si="28"/>
        <v>3362.451267025664</v>
      </c>
      <c r="I38" s="2">
        <f t="shared" si="28"/>
        <v>3463.3248050364341</v>
      </c>
      <c r="J38" s="2">
        <f t="shared" si="28"/>
        <v>3567.2245491875274</v>
      </c>
      <c r="K38" s="2">
        <f t="shared" si="28"/>
        <v>3674.2412856631531</v>
      </c>
      <c r="L38" s="2">
        <f t="shared" si="6"/>
        <v>3784.4685242330479</v>
      </c>
      <c r="M38" s="2">
        <f t="shared" si="7"/>
        <v>3898.0025799600394</v>
      </c>
      <c r="N38" s="2">
        <f t="shared" si="8"/>
        <v>4014.9426573588407</v>
      </c>
      <c r="O38" s="2">
        <f t="shared" si="9"/>
        <v>4135.3909370796064</v>
      </c>
      <c r="P38" s="2">
        <f t="shared" si="10"/>
        <v>4259.452665191995</v>
      </c>
      <c r="Q38" s="2">
        <f t="shared" si="11"/>
        <v>4387.2362451477547</v>
      </c>
      <c r="R38" s="2">
        <f t="shared" si="12"/>
        <v>4518.8533325021872</v>
      </c>
      <c r="S38" s="2">
        <f t="shared" si="13"/>
        <v>4654.4189324772533</v>
      </c>
      <c r="T38" s="2">
        <f t="shared" si="14"/>
        <v>4794.051500451571</v>
      </c>
      <c r="U38" s="2">
        <f t="shared" si="15"/>
        <v>4937.8730454651186</v>
      </c>
      <c r="V38" s="2">
        <f t="shared" si="16"/>
        <v>5086.0092368290725</v>
      </c>
      <c r="W38" s="2">
        <f t="shared" si="17"/>
        <v>5238.5895139339445</v>
      </c>
      <c r="X38" s="2">
        <f t="shared" si="18"/>
        <v>5395.747199351963</v>
      </c>
      <c r="Y38" s="2">
        <f t="shared" si="19"/>
        <v>5557.6196153325218</v>
      </c>
      <c r="Z38" s="2">
        <f t="shared" si="20"/>
        <v>5724.3482037924978</v>
      </c>
    </row>
    <row r="39" spans="1:26" x14ac:dyDescent="0.2">
      <c r="C39" s="2"/>
      <c r="D39" s="2"/>
      <c r="E39" s="2"/>
      <c r="F39" s="2"/>
      <c r="G39" s="2"/>
      <c r="H39" s="2"/>
      <c r="I39" s="3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" t="s">
        <v>0</v>
      </c>
      <c r="B40" s="2">
        <f t="shared" ref="B40" si="29">B27*$B$14</f>
        <v>16000</v>
      </c>
      <c r="C40" s="2">
        <f t="shared" ref="C40:Z40" si="30">C27*$B$14</f>
        <v>16640</v>
      </c>
      <c r="D40" s="2">
        <f t="shared" si="30"/>
        <v>17305.600000000002</v>
      </c>
      <c r="E40" s="2">
        <f t="shared" si="30"/>
        <v>17997.824000000004</v>
      </c>
      <c r="F40" s="2">
        <f t="shared" si="30"/>
        <v>18717.736960000006</v>
      </c>
      <c r="G40" s="2">
        <f t="shared" si="30"/>
        <v>19466.446438400006</v>
      </c>
      <c r="H40" s="2">
        <f t="shared" si="30"/>
        <v>20245.104295936009</v>
      </c>
      <c r="I40" s="2">
        <f t="shared" si="30"/>
        <v>21054.90846777345</v>
      </c>
      <c r="J40" s="2">
        <f t="shared" si="30"/>
        <v>21897.104806484389</v>
      </c>
      <c r="K40" s="2">
        <f t="shared" si="30"/>
        <v>22772.988998743767</v>
      </c>
      <c r="L40" s="2">
        <f t="shared" si="30"/>
        <v>23683.908558693518</v>
      </c>
      <c r="M40" s="2">
        <f t="shared" si="30"/>
        <v>24631.264901041264</v>
      </c>
      <c r="N40" s="2">
        <f t="shared" si="30"/>
        <v>25616.515497082913</v>
      </c>
      <c r="O40" s="2">
        <f t="shared" si="30"/>
        <v>26641.176116966228</v>
      </c>
      <c r="P40" s="2">
        <f t="shared" si="30"/>
        <v>27706.823161644876</v>
      </c>
      <c r="Q40" s="2">
        <f t="shared" si="30"/>
        <v>28815.096088110677</v>
      </c>
      <c r="R40" s="2">
        <f t="shared" si="30"/>
        <v>29967.699931635103</v>
      </c>
      <c r="S40" s="2">
        <f t="shared" si="30"/>
        <v>31166.407928900509</v>
      </c>
      <c r="T40" s="2">
        <f t="shared" si="30"/>
        <v>32413.064246056529</v>
      </c>
      <c r="U40" s="2">
        <f t="shared" si="30"/>
        <v>33709.586815898794</v>
      </c>
      <c r="V40" s="2">
        <f t="shared" si="30"/>
        <v>35057.970288534743</v>
      </c>
      <c r="W40" s="2">
        <f t="shared" si="30"/>
        <v>36460.289100076137</v>
      </c>
      <c r="X40" s="2">
        <f t="shared" si="30"/>
        <v>37918.700664079181</v>
      </c>
      <c r="Y40" s="2">
        <f t="shared" si="30"/>
        <v>39435.448690642355</v>
      </c>
      <c r="Z40" s="2">
        <f t="shared" si="30"/>
        <v>41012.866638268046</v>
      </c>
    </row>
    <row r="41" spans="1:26" x14ac:dyDescent="0.2">
      <c r="A41" s="1" t="s">
        <v>79</v>
      </c>
      <c r="B41" s="2">
        <f t="shared" ref="B41:Z41" si="31">-SUM(B30:B38)</f>
        <v>-5916</v>
      </c>
      <c r="C41" s="2">
        <f t="shared" si="31"/>
        <v>-6093.48</v>
      </c>
      <c r="D41" s="2">
        <f t="shared" si="31"/>
        <v>-6276.2844000000005</v>
      </c>
      <c r="E41" s="2">
        <f t="shared" si="31"/>
        <v>-6464.572932</v>
      </c>
      <c r="F41" s="2">
        <f t="shared" si="31"/>
        <v>-6658.5101199600012</v>
      </c>
      <c r="G41" s="2">
        <f t="shared" si="31"/>
        <v>-6858.2654235587997</v>
      </c>
      <c r="H41" s="2">
        <f t="shared" si="31"/>
        <v>-7064.0133862655639</v>
      </c>
      <c r="I41" s="2">
        <f t="shared" si="31"/>
        <v>-7275.9337878535316</v>
      </c>
      <c r="J41" s="2">
        <f t="shared" si="31"/>
        <v>-7494.2118014891385</v>
      </c>
      <c r="K41" s="2">
        <f t="shared" si="31"/>
        <v>-7719.0381555338117</v>
      </c>
      <c r="L41" s="2">
        <f t="shared" si="31"/>
        <v>-7950.609300199827</v>
      </c>
      <c r="M41" s="2">
        <f t="shared" si="31"/>
        <v>-8189.1275792058223</v>
      </c>
      <c r="N41" s="2">
        <f t="shared" si="31"/>
        <v>-8434.8014065819971</v>
      </c>
      <c r="O41" s="2">
        <f t="shared" si="31"/>
        <v>-8687.845448779457</v>
      </c>
      <c r="P41" s="2">
        <f t="shared" si="31"/>
        <v>-8948.4808122428421</v>
      </c>
      <c r="Q41" s="2">
        <f t="shared" si="31"/>
        <v>-9216.9352366101266</v>
      </c>
      <c r="R41" s="2">
        <f t="shared" si="31"/>
        <v>-9493.4432937084312</v>
      </c>
      <c r="S41" s="2">
        <f t="shared" si="31"/>
        <v>-9778.2465925196848</v>
      </c>
      <c r="T41" s="2">
        <f t="shared" si="31"/>
        <v>-10071.593990295274</v>
      </c>
      <c r="U41" s="2">
        <f t="shared" si="31"/>
        <v>-10373.741810004132</v>
      </c>
      <c r="V41" s="2">
        <f t="shared" si="31"/>
        <v>-10684.954064304258</v>
      </c>
      <c r="W41" s="2">
        <f t="shared" si="31"/>
        <v>-11005.502686233387</v>
      </c>
      <c r="X41" s="2">
        <f t="shared" si="31"/>
        <v>-11335.667766820387</v>
      </c>
      <c r="Y41" s="2">
        <f t="shared" si="31"/>
        <v>-11675.737799824999</v>
      </c>
      <c r="Z41" s="2">
        <f t="shared" si="31"/>
        <v>-12026.009933819751</v>
      </c>
    </row>
    <row r="43" spans="1:26" x14ac:dyDescent="0.2">
      <c r="A43" s="1" t="s">
        <v>141</v>
      </c>
      <c r="B43" s="2">
        <f>C7</f>
        <v>0</v>
      </c>
      <c r="C43" s="2">
        <f t="shared" ref="C43:K43" si="32">B43*(1+$B$5)</f>
        <v>0</v>
      </c>
      <c r="D43" s="2">
        <f t="shared" si="32"/>
        <v>0</v>
      </c>
      <c r="E43" s="2">
        <f t="shared" si="32"/>
        <v>0</v>
      </c>
      <c r="F43" s="2">
        <f t="shared" si="32"/>
        <v>0</v>
      </c>
      <c r="G43" s="2">
        <f t="shared" si="32"/>
        <v>0</v>
      </c>
      <c r="H43" s="2">
        <f t="shared" si="32"/>
        <v>0</v>
      </c>
      <c r="I43" s="2">
        <f t="shared" si="32"/>
        <v>0</v>
      </c>
      <c r="J43" s="2">
        <f t="shared" si="32"/>
        <v>0</v>
      </c>
      <c r="K43" s="2">
        <f t="shared" si="32"/>
        <v>0</v>
      </c>
      <c r="L43" s="2">
        <f t="shared" ref="L43:Z43" si="33">K43*(1+$B$5)</f>
        <v>0</v>
      </c>
      <c r="M43" s="2">
        <f t="shared" si="33"/>
        <v>0</v>
      </c>
      <c r="N43" s="2">
        <f t="shared" si="33"/>
        <v>0</v>
      </c>
      <c r="O43" s="2">
        <f t="shared" si="33"/>
        <v>0</v>
      </c>
      <c r="P43" s="2">
        <f t="shared" si="33"/>
        <v>0</v>
      </c>
      <c r="Q43" s="2">
        <f t="shared" si="33"/>
        <v>0</v>
      </c>
      <c r="R43" s="2">
        <f t="shared" si="33"/>
        <v>0</v>
      </c>
      <c r="S43" s="2">
        <f t="shared" si="33"/>
        <v>0</v>
      </c>
      <c r="T43" s="2">
        <f t="shared" si="33"/>
        <v>0</v>
      </c>
      <c r="U43" s="2">
        <f t="shared" si="33"/>
        <v>0</v>
      </c>
      <c r="V43" s="2">
        <f t="shared" si="33"/>
        <v>0</v>
      </c>
      <c r="W43" s="2">
        <f t="shared" si="33"/>
        <v>0</v>
      </c>
      <c r="X43" s="2">
        <f t="shared" si="33"/>
        <v>0</v>
      </c>
      <c r="Y43" s="2">
        <f t="shared" si="33"/>
        <v>0</v>
      </c>
      <c r="Z43" s="2">
        <f t="shared" si="33"/>
        <v>0</v>
      </c>
    </row>
    <row r="44" spans="1:26" x14ac:dyDescent="0.2">
      <c r="A44" s="1" t="s">
        <v>67</v>
      </c>
      <c r="B44" s="2">
        <f>$B$10</f>
        <v>320000</v>
      </c>
      <c r="C44" s="2">
        <f t="shared" ref="C44:K44" si="34">B44*(1+$B$4)</f>
        <v>345600</v>
      </c>
      <c r="D44" s="2">
        <f t="shared" si="34"/>
        <v>373248</v>
      </c>
      <c r="E44" s="2">
        <f t="shared" si="34"/>
        <v>403107.84000000003</v>
      </c>
      <c r="F44" s="2">
        <f t="shared" si="34"/>
        <v>435356.46720000007</v>
      </c>
      <c r="G44" s="2">
        <f t="shared" si="34"/>
        <v>470184.98457600013</v>
      </c>
      <c r="H44" s="2">
        <f t="shared" si="34"/>
        <v>507799.78334208019</v>
      </c>
      <c r="I44" s="2">
        <f t="shared" si="34"/>
        <v>548423.7660094467</v>
      </c>
      <c r="J44" s="2">
        <f t="shared" si="34"/>
        <v>592297.66729020246</v>
      </c>
      <c r="K44" s="2">
        <f t="shared" si="34"/>
        <v>639681.48067341873</v>
      </c>
      <c r="L44" s="2">
        <f t="shared" ref="L44:Z44" si="35">K44*(1+$B$4)</f>
        <v>690855.99912729231</v>
      </c>
      <c r="M44" s="2">
        <f t="shared" si="35"/>
        <v>746124.47905747569</v>
      </c>
      <c r="N44" s="2">
        <f t="shared" si="35"/>
        <v>805814.43738207384</v>
      </c>
      <c r="O44" s="2">
        <f t="shared" si="35"/>
        <v>870279.5923726398</v>
      </c>
      <c r="P44" s="2">
        <f t="shared" si="35"/>
        <v>939901.95976245101</v>
      </c>
      <c r="Q44" s="2">
        <f t="shared" si="35"/>
        <v>1015094.1165434471</v>
      </c>
      <c r="R44" s="2">
        <f t="shared" si="35"/>
        <v>1096301.645866923</v>
      </c>
      <c r="S44" s="2">
        <f t="shared" si="35"/>
        <v>1184005.777536277</v>
      </c>
      <c r="T44" s="2">
        <f t="shared" si="35"/>
        <v>1278726.2397391791</v>
      </c>
      <c r="U44" s="2">
        <f t="shared" si="35"/>
        <v>1381024.3389183136</v>
      </c>
      <c r="V44" s="2">
        <f t="shared" si="35"/>
        <v>1491506.2860317789</v>
      </c>
      <c r="W44" s="2">
        <f t="shared" si="35"/>
        <v>1610826.7889143212</v>
      </c>
      <c r="X44" s="2">
        <f t="shared" si="35"/>
        <v>1739692.9320274671</v>
      </c>
      <c r="Y44" s="2">
        <f t="shared" si="35"/>
        <v>1878868.3665896645</v>
      </c>
      <c r="Z44" s="2">
        <f t="shared" si="35"/>
        <v>2029177.8359168377</v>
      </c>
    </row>
    <row r="46" spans="1:26" x14ac:dyDescent="0.2">
      <c r="A46" s="1" t="s">
        <v>143</v>
      </c>
      <c r="B46" s="2">
        <f t="shared" ref="B46:K46" si="36">B40+B41</f>
        <v>10084</v>
      </c>
      <c r="C46" s="2">
        <f t="shared" si="36"/>
        <v>10546.52</v>
      </c>
      <c r="D46" s="2">
        <f t="shared" si="36"/>
        <v>11029.315600000002</v>
      </c>
      <c r="E46" s="2">
        <f t="shared" si="36"/>
        <v>11533.251068000005</v>
      </c>
      <c r="F46" s="2">
        <f t="shared" si="36"/>
        <v>12059.226840040004</v>
      </c>
      <c r="G46" s="2">
        <f t="shared" si="36"/>
        <v>12608.181014841206</v>
      </c>
      <c r="H46" s="2">
        <f t="shared" si="36"/>
        <v>13181.090909670445</v>
      </c>
      <c r="I46" s="2">
        <f t="shared" si="36"/>
        <v>13778.974679919918</v>
      </c>
      <c r="J46" s="2">
        <f t="shared" si="36"/>
        <v>14402.893004995251</v>
      </c>
      <c r="K46" s="2">
        <f t="shared" si="36"/>
        <v>15053.950843209956</v>
      </c>
      <c r="L46" s="2">
        <f t="shared" ref="L46:Z46" si="37">L40+L41</f>
        <v>15733.299258493691</v>
      </c>
      <c r="M46" s="2">
        <f t="shared" si="37"/>
        <v>16442.137321835442</v>
      </c>
      <c r="N46" s="2">
        <f t="shared" si="37"/>
        <v>17181.714090500915</v>
      </c>
      <c r="O46" s="2">
        <f t="shared" si="37"/>
        <v>17953.330668186769</v>
      </c>
      <c r="P46" s="2">
        <f t="shared" si="37"/>
        <v>18758.342349402032</v>
      </c>
      <c r="Q46" s="2">
        <f t="shared" si="37"/>
        <v>19598.16085150055</v>
      </c>
      <c r="R46" s="2">
        <f t="shared" si="37"/>
        <v>20474.256637926672</v>
      </c>
      <c r="S46" s="2">
        <f t="shared" si="37"/>
        <v>21388.161336380825</v>
      </c>
      <c r="T46" s="2">
        <f t="shared" si="37"/>
        <v>22341.470255761255</v>
      </c>
      <c r="U46" s="2">
        <f t="shared" si="37"/>
        <v>23335.845005894662</v>
      </c>
      <c r="V46" s="2">
        <f t="shared" si="37"/>
        <v>24373.016224230487</v>
      </c>
      <c r="W46" s="2">
        <f t="shared" si="37"/>
        <v>25454.78641384275</v>
      </c>
      <c r="X46" s="2">
        <f t="shared" si="37"/>
        <v>26583.032897258796</v>
      </c>
      <c r="Y46" s="2">
        <f t="shared" si="37"/>
        <v>27759.710890817354</v>
      </c>
      <c r="Z46" s="2">
        <f t="shared" si="37"/>
        <v>28986.856704448295</v>
      </c>
    </row>
    <row r="47" spans="1:26" x14ac:dyDescent="0.2">
      <c r="A47" s="1" t="s">
        <v>142</v>
      </c>
    </row>
    <row r="48" spans="1:26" x14ac:dyDescent="0.2">
      <c r="A48" s="1" t="s">
        <v>145</v>
      </c>
    </row>
    <row r="49" spans="1:2" x14ac:dyDescent="0.2">
      <c r="A49" s="1" t="s">
        <v>144</v>
      </c>
    </row>
    <row r="64" spans="1:2" x14ac:dyDescent="0.2">
      <c r="B64" s="2"/>
    </row>
    <row r="65" spans="2:2" x14ac:dyDescent="0.2">
      <c r="B65" s="1" t="s">
        <v>4</v>
      </c>
    </row>
    <row r="66" spans="2:2" x14ac:dyDescent="0.2">
      <c r="B66" s="1" t="s">
        <v>5</v>
      </c>
    </row>
    <row r="67" spans="2:2" x14ac:dyDescent="0.2">
      <c r="B67" s="1" t="s">
        <v>6</v>
      </c>
    </row>
    <row r="68" spans="2:2" x14ac:dyDescent="0.2">
      <c r="B68" s="1" t="s">
        <v>7</v>
      </c>
    </row>
    <row r="69" spans="2:2" x14ac:dyDescent="0.2">
      <c r="B69" s="1" t="s">
        <v>8</v>
      </c>
    </row>
    <row r="70" spans="2:2" x14ac:dyDescent="0.2">
      <c r="B70" s="1" t="s">
        <v>9</v>
      </c>
    </row>
    <row r="71" spans="2:2" x14ac:dyDescent="0.2">
      <c r="B71" s="1" t="s">
        <v>10</v>
      </c>
    </row>
    <row r="72" spans="2:2" x14ac:dyDescent="0.2">
      <c r="B72" s="1" t="s">
        <v>11</v>
      </c>
    </row>
    <row r="73" spans="2:2" x14ac:dyDescent="0.2">
      <c r="B73" s="1" t="s">
        <v>12</v>
      </c>
    </row>
    <row r="74" spans="2:2" x14ac:dyDescent="0.2">
      <c r="B74" s="1" t="s">
        <v>13</v>
      </c>
    </row>
    <row r="75" spans="2:2" x14ac:dyDescent="0.2">
      <c r="B75" s="1" t="s">
        <v>14</v>
      </c>
    </row>
    <row r="76" spans="2:2" x14ac:dyDescent="0.2">
      <c r="B76" s="1" t="s">
        <v>15</v>
      </c>
    </row>
    <row r="77" spans="2:2" x14ac:dyDescent="0.2">
      <c r="B77" s="1" t="s">
        <v>16</v>
      </c>
    </row>
    <row r="78" spans="2:2" x14ac:dyDescent="0.2">
      <c r="B78" s="1" t="s">
        <v>17</v>
      </c>
    </row>
    <row r="79" spans="2:2" x14ac:dyDescent="0.2">
      <c r="B79" s="1" t="s">
        <v>18</v>
      </c>
    </row>
    <row r="80" spans="2:2" x14ac:dyDescent="0.2">
      <c r="B80" s="1" t="s">
        <v>19</v>
      </c>
    </row>
    <row r="81" spans="2:2" x14ac:dyDescent="0.2">
      <c r="B81" s="1" t="s">
        <v>20</v>
      </c>
    </row>
    <row r="82" spans="2:2" x14ac:dyDescent="0.2">
      <c r="B82" s="1" t="s">
        <v>21</v>
      </c>
    </row>
    <row r="83" spans="2:2" x14ac:dyDescent="0.2">
      <c r="B83" s="1" t="s">
        <v>22</v>
      </c>
    </row>
    <row r="84" spans="2:2" x14ac:dyDescent="0.2">
      <c r="B84" s="1" t="s">
        <v>23</v>
      </c>
    </row>
    <row r="85" spans="2:2" x14ac:dyDescent="0.2">
      <c r="B85" s="1" t="s">
        <v>24</v>
      </c>
    </row>
    <row r="86" spans="2:2" x14ac:dyDescent="0.2">
      <c r="B86" s="1" t="s">
        <v>25</v>
      </c>
    </row>
    <row r="87" spans="2:2" x14ac:dyDescent="0.2">
      <c r="B87" s="1" t="s">
        <v>26</v>
      </c>
    </row>
    <row r="88" spans="2:2" x14ac:dyDescent="0.2">
      <c r="B88" s="1" t="s">
        <v>27</v>
      </c>
    </row>
    <row r="89" spans="2:2" x14ac:dyDescent="0.2">
      <c r="B89" s="1" t="s">
        <v>28</v>
      </c>
    </row>
    <row r="90" spans="2:2" x14ac:dyDescent="0.2">
      <c r="B90" s="1" t="s">
        <v>29</v>
      </c>
    </row>
    <row r="91" spans="2:2" x14ac:dyDescent="0.2">
      <c r="B91" s="1" t="s">
        <v>30</v>
      </c>
    </row>
    <row r="92" spans="2:2" x14ac:dyDescent="0.2">
      <c r="B92" s="1" t="s">
        <v>31</v>
      </c>
    </row>
    <row r="93" spans="2:2" x14ac:dyDescent="0.2">
      <c r="B93" s="1" t="s">
        <v>32</v>
      </c>
    </row>
    <row r="94" spans="2:2" x14ac:dyDescent="0.2">
      <c r="B94" s="1" t="s">
        <v>33</v>
      </c>
    </row>
    <row r="95" spans="2:2" x14ac:dyDescent="0.2">
      <c r="B95" s="1" t="s">
        <v>34</v>
      </c>
    </row>
    <row r="96" spans="2:2" x14ac:dyDescent="0.2">
      <c r="B96" s="1" t="s">
        <v>35</v>
      </c>
    </row>
    <row r="97" spans="2:2" x14ac:dyDescent="0.2">
      <c r="B97" s="1" t="s">
        <v>36</v>
      </c>
    </row>
    <row r="98" spans="2:2" x14ac:dyDescent="0.2">
      <c r="B98" s="1" t="s">
        <v>37</v>
      </c>
    </row>
    <row r="99" spans="2:2" x14ac:dyDescent="0.2">
      <c r="B99" s="1" t="s">
        <v>38</v>
      </c>
    </row>
    <row r="100" spans="2:2" x14ac:dyDescent="0.2">
      <c r="B100" s="1" t="s">
        <v>39</v>
      </c>
    </row>
    <row r="101" spans="2:2" x14ac:dyDescent="0.2">
      <c r="B101" s="1" t="s">
        <v>40</v>
      </c>
    </row>
    <row r="102" spans="2:2" x14ac:dyDescent="0.2">
      <c r="B102" s="1" t="s">
        <v>41</v>
      </c>
    </row>
    <row r="103" spans="2:2" x14ac:dyDescent="0.2">
      <c r="B103" s="1" t="s">
        <v>9</v>
      </c>
    </row>
    <row r="104" spans="2:2" x14ac:dyDescent="0.2">
      <c r="B104" s="1" t="s">
        <v>42</v>
      </c>
    </row>
    <row r="105" spans="2:2" x14ac:dyDescent="0.2">
      <c r="B105" s="1" t="s">
        <v>43</v>
      </c>
    </row>
    <row r="106" spans="2:2" x14ac:dyDescent="0.2">
      <c r="B106" s="1" t="s">
        <v>44</v>
      </c>
    </row>
    <row r="107" spans="2:2" x14ac:dyDescent="0.2">
      <c r="B107" s="1" t="s">
        <v>45</v>
      </c>
    </row>
    <row r="108" spans="2:2" x14ac:dyDescent="0.2">
      <c r="B108" s="1" t="s">
        <v>46</v>
      </c>
    </row>
    <row r="109" spans="2:2" x14ac:dyDescent="0.2">
      <c r="B109" s="1" t="s">
        <v>47</v>
      </c>
    </row>
    <row r="110" spans="2:2" x14ac:dyDescent="0.2">
      <c r="B110" s="1" t="s">
        <v>48</v>
      </c>
    </row>
    <row r="111" spans="2:2" x14ac:dyDescent="0.2">
      <c r="B111" s="1" t="s">
        <v>49</v>
      </c>
    </row>
    <row r="112" spans="2:2" x14ac:dyDescent="0.2">
      <c r="B112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"/>
  <sheetViews>
    <sheetView tabSelected="1" topLeftCell="A97" zoomScale="70" zoomScaleNormal="70" workbookViewId="0">
      <selection activeCell="B103" sqref="B103"/>
    </sheetView>
  </sheetViews>
  <sheetFormatPr defaultRowHeight="12.75" x14ac:dyDescent="0.2"/>
  <cols>
    <col min="1" max="1" width="28.5703125" style="1" bestFit="1" customWidth="1"/>
    <col min="2" max="26" width="11.140625" style="1" customWidth="1"/>
    <col min="27" max="16384" width="9.140625" style="1"/>
  </cols>
  <sheetData>
    <row r="1" spans="1:26" ht="23.25" x14ac:dyDescent="0.35">
      <c r="A1" s="10" t="s">
        <v>185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" t="s">
        <v>84</v>
      </c>
    </row>
    <row r="3" spans="1:26" x14ac:dyDescent="0.2">
      <c r="A3" s="1" t="s">
        <v>128</v>
      </c>
      <c r="B3" s="1">
        <v>3</v>
      </c>
    </row>
    <row r="4" spans="1:26" x14ac:dyDescent="0.2">
      <c r="A4" s="1" t="s">
        <v>129</v>
      </c>
      <c r="B4" s="1">
        <v>8</v>
      </c>
    </row>
    <row r="5" spans="1:26" x14ac:dyDescent="0.2">
      <c r="A5" s="1" t="s">
        <v>130</v>
      </c>
      <c r="B5" s="1">
        <v>4</v>
      </c>
    </row>
    <row r="6" spans="1:26" x14ac:dyDescent="0.2">
      <c r="A6" s="1" t="s">
        <v>146</v>
      </c>
      <c r="B6" s="1">
        <v>3.5</v>
      </c>
    </row>
    <row r="7" spans="1:26" x14ac:dyDescent="0.2">
      <c r="A7" s="1" t="s">
        <v>161</v>
      </c>
      <c r="B7" s="1">
        <v>8.8000000000000007</v>
      </c>
    </row>
    <row r="8" spans="1:26" x14ac:dyDescent="0.2">
      <c r="A8" s="1" t="s">
        <v>162</v>
      </c>
      <c r="B8" s="2">
        <v>100000</v>
      </c>
    </row>
    <row r="9" spans="1:26" x14ac:dyDescent="0.2">
      <c r="A9" s="1" t="s">
        <v>183</v>
      </c>
      <c r="B9" s="2">
        <v>124</v>
      </c>
    </row>
    <row r="11" spans="1:26" x14ac:dyDescent="0.2">
      <c r="A11" s="1" t="s">
        <v>85</v>
      </c>
    </row>
    <row r="12" spans="1:26" x14ac:dyDescent="0.2">
      <c r="A12" s="1" t="s">
        <v>131</v>
      </c>
      <c r="B12" s="2">
        <v>320000</v>
      </c>
    </row>
    <row r="13" spans="1:26" x14ac:dyDescent="0.2">
      <c r="A13" s="1" t="s">
        <v>179</v>
      </c>
      <c r="B13" s="2">
        <v>800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</row>
    <row r="14" spans="1:26" x14ac:dyDescent="0.2">
      <c r="A14" s="1" t="s">
        <v>132</v>
      </c>
      <c r="B14" s="1" t="s">
        <v>133</v>
      </c>
    </row>
    <row r="15" spans="1:26" x14ac:dyDescent="0.2">
      <c r="A15" s="1" t="s">
        <v>134</v>
      </c>
      <c r="B15" s="1" t="s">
        <v>135</v>
      </c>
    </row>
    <row r="16" spans="1:26" x14ac:dyDescent="0.2">
      <c r="A16" s="1" t="s">
        <v>154</v>
      </c>
      <c r="B16" s="1">
        <v>50</v>
      </c>
    </row>
    <row r="17" spans="1:26" x14ac:dyDescent="0.2">
      <c r="A17" s="1" t="s">
        <v>163</v>
      </c>
      <c r="B17" s="2">
        <v>320000</v>
      </c>
    </row>
    <row r="19" spans="1:26" x14ac:dyDescent="0.2">
      <c r="A19" s="1" t="s">
        <v>86</v>
      </c>
    </row>
    <row r="20" spans="1:26" x14ac:dyDescent="0.2">
      <c r="A20" s="1" t="s">
        <v>136</v>
      </c>
      <c r="B20" s="2">
        <v>320000</v>
      </c>
    </row>
    <row r="21" spans="1:26" x14ac:dyDescent="0.2">
      <c r="A21" s="1" t="s">
        <v>137</v>
      </c>
      <c r="B21" s="1">
        <v>30</v>
      </c>
    </row>
    <row r="22" spans="1:26" x14ac:dyDescent="0.2">
      <c r="A22" s="1" t="s">
        <v>138</v>
      </c>
      <c r="B22" s="1">
        <v>6</v>
      </c>
    </row>
    <row r="23" spans="1:26" x14ac:dyDescent="0.2">
      <c r="A23" s="1" t="s">
        <v>139</v>
      </c>
      <c r="B23" s="1" t="s">
        <v>140</v>
      </c>
    </row>
    <row r="24" spans="1:26" x14ac:dyDescent="0.2">
      <c r="A24" s="1" t="s">
        <v>180</v>
      </c>
      <c r="B24" s="2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</row>
    <row r="25" spans="1:26" x14ac:dyDescent="0.2">
      <c r="A25" s="1" t="s">
        <v>181</v>
      </c>
      <c r="B25" s="2">
        <v>80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"/>
      <c r="P25" s="2"/>
    </row>
    <row r="27" spans="1:26" x14ac:dyDescent="0.2">
      <c r="A27" s="1" t="s">
        <v>87</v>
      </c>
      <c r="B27" s="1" t="s">
        <v>88</v>
      </c>
      <c r="C27" s="1" t="s">
        <v>89</v>
      </c>
      <c r="D27" s="1" t="s">
        <v>90</v>
      </c>
      <c r="E27" s="1" t="s">
        <v>91</v>
      </c>
      <c r="F27" s="1" t="s">
        <v>92</v>
      </c>
      <c r="G27" s="1" t="s">
        <v>93</v>
      </c>
      <c r="H27" s="1" t="s">
        <v>94</v>
      </c>
      <c r="I27" s="1" t="s">
        <v>95</v>
      </c>
      <c r="J27" s="1" t="s">
        <v>96</v>
      </c>
      <c r="K27" s="1" t="s">
        <v>97</v>
      </c>
      <c r="L27" s="1" t="s">
        <v>98</v>
      </c>
      <c r="M27" s="1" t="s">
        <v>99</v>
      </c>
      <c r="N27" s="1" t="s">
        <v>100</v>
      </c>
      <c r="O27" s="1" t="s">
        <v>101</v>
      </c>
      <c r="P27" s="1" t="s">
        <v>102</v>
      </c>
      <c r="Q27" s="1" t="s">
        <v>103</v>
      </c>
      <c r="R27" s="1" t="s">
        <v>104</v>
      </c>
      <c r="S27" s="1" t="s">
        <v>105</v>
      </c>
      <c r="T27" s="1" t="s">
        <v>106</v>
      </c>
      <c r="U27" s="1" t="s">
        <v>107</v>
      </c>
      <c r="V27" s="1" t="s">
        <v>108</v>
      </c>
      <c r="W27" s="1" t="s">
        <v>109</v>
      </c>
      <c r="X27" s="1" t="s">
        <v>110</v>
      </c>
      <c r="Y27" s="1" t="s">
        <v>111</v>
      </c>
      <c r="Z27" s="1" t="s">
        <v>112</v>
      </c>
    </row>
    <row r="28" spans="1:26" x14ac:dyDescent="0.2">
      <c r="A28" s="1" t="s">
        <v>113</v>
      </c>
      <c r="B28" s="2">
        <v>320000</v>
      </c>
      <c r="C28" s="2">
        <v>320000</v>
      </c>
      <c r="D28" s="2">
        <v>320000</v>
      </c>
      <c r="E28" s="2">
        <v>320000</v>
      </c>
      <c r="F28" s="2">
        <v>320000</v>
      </c>
      <c r="G28" s="2">
        <v>320000</v>
      </c>
      <c r="H28" s="2">
        <v>320000</v>
      </c>
      <c r="I28" s="2">
        <v>320000</v>
      </c>
      <c r="J28" s="2">
        <v>320000</v>
      </c>
      <c r="K28" s="2">
        <v>320000</v>
      </c>
      <c r="L28" s="2">
        <v>320000</v>
      </c>
      <c r="M28" s="2">
        <v>320000</v>
      </c>
      <c r="N28" s="2">
        <v>320000</v>
      </c>
      <c r="O28" s="2">
        <v>320000</v>
      </c>
      <c r="P28" s="2">
        <v>320000</v>
      </c>
      <c r="Q28" s="2">
        <v>320000</v>
      </c>
      <c r="R28" s="2">
        <v>320000</v>
      </c>
      <c r="S28" s="2">
        <v>320000</v>
      </c>
      <c r="T28" s="2">
        <v>320000</v>
      </c>
      <c r="U28" s="2">
        <v>320000</v>
      </c>
      <c r="V28" s="2">
        <v>320000</v>
      </c>
      <c r="W28" s="2">
        <v>320000</v>
      </c>
      <c r="X28" s="2">
        <v>320000</v>
      </c>
      <c r="Y28" s="2">
        <v>320000</v>
      </c>
      <c r="Z28" s="2">
        <v>320000</v>
      </c>
    </row>
    <row r="29" spans="1:26" x14ac:dyDescent="0.2">
      <c r="A29" s="1" t="s">
        <v>114</v>
      </c>
      <c r="B29" s="2">
        <v>320</v>
      </c>
      <c r="C29" s="2">
        <v>333</v>
      </c>
      <c r="D29" s="2">
        <v>346</v>
      </c>
      <c r="E29" s="2">
        <v>360</v>
      </c>
      <c r="F29" s="2">
        <v>374</v>
      </c>
      <c r="G29" s="2">
        <v>389</v>
      </c>
      <c r="H29" s="2">
        <v>405</v>
      </c>
      <c r="I29" s="2">
        <v>421</v>
      </c>
      <c r="J29" s="2">
        <v>438</v>
      </c>
      <c r="K29" s="2">
        <v>456</v>
      </c>
      <c r="L29" s="2">
        <v>474</v>
      </c>
      <c r="M29" s="2">
        <v>493</v>
      </c>
      <c r="N29" s="2">
        <v>513</v>
      </c>
      <c r="O29" s="2">
        <v>534</v>
      </c>
      <c r="P29" s="2">
        <v>555</v>
      </c>
      <c r="Q29" s="2">
        <v>577</v>
      </c>
      <c r="R29" s="2">
        <v>600</v>
      </c>
      <c r="S29" s="2">
        <v>624</v>
      </c>
      <c r="T29" s="2">
        <v>649</v>
      </c>
      <c r="U29" s="2">
        <v>675</v>
      </c>
      <c r="V29" s="2">
        <v>702</v>
      </c>
      <c r="W29" s="2">
        <v>730</v>
      </c>
      <c r="X29" s="2">
        <v>759</v>
      </c>
      <c r="Y29" s="2">
        <v>789</v>
      </c>
      <c r="Z29" s="2">
        <v>821</v>
      </c>
    </row>
    <row r="30" spans="1:26" x14ac:dyDescent="0.2">
      <c r="A30" s="1" t="s">
        <v>115</v>
      </c>
      <c r="B30" s="2">
        <v>6110</v>
      </c>
      <c r="C30" s="2">
        <v>16650</v>
      </c>
      <c r="D30" s="2">
        <v>17300</v>
      </c>
      <c r="E30" s="2">
        <v>18000</v>
      </c>
      <c r="F30" s="2">
        <v>18700</v>
      </c>
      <c r="G30" s="2">
        <v>19450</v>
      </c>
      <c r="H30" s="2">
        <v>20250</v>
      </c>
      <c r="I30" s="2">
        <v>21050</v>
      </c>
      <c r="J30" s="2">
        <v>21900</v>
      </c>
      <c r="K30" s="2">
        <v>22800</v>
      </c>
      <c r="L30" s="2">
        <v>23700</v>
      </c>
      <c r="M30" s="2">
        <v>24650</v>
      </c>
      <c r="N30" s="2">
        <v>25650</v>
      </c>
      <c r="O30" s="2">
        <v>26700</v>
      </c>
      <c r="P30" s="2">
        <v>27750</v>
      </c>
      <c r="Q30" s="2">
        <v>28850</v>
      </c>
      <c r="R30" s="2">
        <v>30000</v>
      </c>
      <c r="S30" s="2">
        <v>31200</v>
      </c>
      <c r="T30" s="2">
        <v>32450</v>
      </c>
      <c r="U30" s="2">
        <v>33750</v>
      </c>
      <c r="V30" s="2">
        <v>35100</v>
      </c>
      <c r="W30" s="2">
        <v>36500</v>
      </c>
      <c r="X30" s="2">
        <v>37950</v>
      </c>
      <c r="Y30" s="2">
        <v>39450</v>
      </c>
      <c r="Z30" s="2">
        <v>41050</v>
      </c>
    </row>
    <row r="31" spans="1:26" x14ac:dyDescent="0.2">
      <c r="A31" s="1" t="s">
        <v>116</v>
      </c>
      <c r="B31" s="2">
        <v>7332</v>
      </c>
      <c r="C31" s="2">
        <v>19200</v>
      </c>
      <c r="D31" s="2">
        <v>19200</v>
      </c>
      <c r="E31" s="2">
        <v>19200</v>
      </c>
      <c r="F31" s="2">
        <v>19200</v>
      </c>
      <c r="G31" s="2">
        <v>19200</v>
      </c>
      <c r="H31" s="2">
        <v>19200</v>
      </c>
      <c r="I31" s="2">
        <v>19200</v>
      </c>
      <c r="J31" s="2">
        <v>19200</v>
      </c>
      <c r="K31" s="2">
        <v>19200</v>
      </c>
      <c r="L31" s="2">
        <v>18968</v>
      </c>
      <c r="M31" s="2">
        <v>18441</v>
      </c>
      <c r="N31" s="2">
        <v>17881</v>
      </c>
      <c r="O31" s="2">
        <v>17287</v>
      </c>
      <c r="P31" s="2">
        <v>16657</v>
      </c>
      <c r="Q31" s="2">
        <v>15987</v>
      </c>
      <c r="R31" s="2">
        <v>15276</v>
      </c>
      <c r="S31" s="2">
        <v>14522</v>
      </c>
      <c r="T31" s="2">
        <v>13721</v>
      </c>
      <c r="U31" s="2">
        <v>12870</v>
      </c>
      <c r="V31" s="2">
        <v>11967</v>
      </c>
      <c r="W31" s="2">
        <v>11008</v>
      </c>
      <c r="X31" s="2">
        <v>9991</v>
      </c>
      <c r="Y31" s="2">
        <v>8910</v>
      </c>
      <c r="Z31" s="2">
        <v>7763</v>
      </c>
    </row>
    <row r="32" spans="1:26" x14ac:dyDescent="0.2">
      <c r="A32" s="1" t="s">
        <v>117</v>
      </c>
      <c r="B32" s="2">
        <v>400</v>
      </c>
      <c r="C32" s="2">
        <v>412</v>
      </c>
      <c r="D32" s="2">
        <v>424</v>
      </c>
      <c r="E32" s="2">
        <v>437</v>
      </c>
      <c r="F32" s="2">
        <v>450</v>
      </c>
      <c r="G32" s="2">
        <v>464</v>
      </c>
      <c r="H32" s="2">
        <v>478</v>
      </c>
      <c r="I32" s="2">
        <v>492</v>
      </c>
      <c r="J32" s="2">
        <v>507</v>
      </c>
      <c r="K32" s="2">
        <v>522</v>
      </c>
      <c r="L32" s="2">
        <v>538</v>
      </c>
      <c r="M32" s="2">
        <v>554</v>
      </c>
      <c r="N32" s="2">
        <v>571</v>
      </c>
      <c r="O32" s="2">
        <v>588</v>
      </c>
      <c r="P32" s="2">
        <v>606</v>
      </c>
      <c r="Q32" s="2">
        <v>624</v>
      </c>
      <c r="R32" s="2">
        <v>643</v>
      </c>
      <c r="S32" s="2">
        <v>662</v>
      </c>
      <c r="T32" s="2">
        <v>682</v>
      </c>
      <c r="U32" s="2">
        <v>702</v>
      </c>
      <c r="V32" s="2">
        <v>723</v>
      </c>
      <c r="W32" s="2">
        <v>745</v>
      </c>
      <c r="X32" s="2">
        <v>767</v>
      </c>
      <c r="Y32" s="2">
        <v>790</v>
      </c>
      <c r="Z32" s="2">
        <v>814</v>
      </c>
    </row>
    <row r="33" spans="1:26" x14ac:dyDescent="0.2">
      <c r="A33" s="1" t="s">
        <v>118</v>
      </c>
      <c r="B33" s="2">
        <v>100</v>
      </c>
      <c r="C33" s="2">
        <v>103</v>
      </c>
      <c r="D33" s="2">
        <v>106</v>
      </c>
      <c r="E33" s="2">
        <v>109</v>
      </c>
      <c r="F33" s="2">
        <v>112</v>
      </c>
      <c r="G33" s="2">
        <v>115</v>
      </c>
      <c r="H33" s="2">
        <v>118</v>
      </c>
      <c r="I33" s="2">
        <v>122</v>
      </c>
      <c r="J33" s="2">
        <v>126</v>
      </c>
      <c r="K33" s="2">
        <v>130</v>
      </c>
      <c r="L33" s="2">
        <v>134</v>
      </c>
      <c r="M33" s="2">
        <v>138</v>
      </c>
      <c r="N33" s="2">
        <v>142</v>
      </c>
      <c r="O33" s="2">
        <v>146</v>
      </c>
      <c r="P33" s="2">
        <v>150</v>
      </c>
      <c r="Q33" s="2">
        <v>155</v>
      </c>
      <c r="R33" s="2">
        <v>160</v>
      </c>
      <c r="S33" s="2">
        <v>165</v>
      </c>
      <c r="T33" s="2">
        <v>170</v>
      </c>
      <c r="U33" s="2">
        <v>175</v>
      </c>
      <c r="V33" s="2">
        <v>180</v>
      </c>
      <c r="W33" s="2">
        <v>185</v>
      </c>
      <c r="X33" s="2">
        <v>191</v>
      </c>
      <c r="Y33" s="2">
        <v>197</v>
      </c>
      <c r="Z33" s="2">
        <v>203</v>
      </c>
    </row>
    <row r="34" spans="1:26" x14ac:dyDescent="0.2">
      <c r="A34" s="1" t="s">
        <v>119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</row>
    <row r="35" spans="1:26" x14ac:dyDescent="0.2">
      <c r="A35" s="1" t="s">
        <v>120</v>
      </c>
      <c r="B35" s="2">
        <v>800</v>
      </c>
      <c r="C35" s="2">
        <v>824</v>
      </c>
      <c r="D35" s="2">
        <v>849</v>
      </c>
      <c r="E35" s="2">
        <v>874</v>
      </c>
      <c r="F35" s="2">
        <v>900</v>
      </c>
      <c r="G35" s="2">
        <v>927</v>
      </c>
      <c r="H35" s="2">
        <v>955</v>
      </c>
      <c r="I35" s="2">
        <v>984</v>
      </c>
      <c r="J35" s="2">
        <v>1014</v>
      </c>
      <c r="K35" s="2">
        <v>1044</v>
      </c>
      <c r="L35" s="2">
        <v>1075</v>
      </c>
      <c r="M35" s="2">
        <v>1107</v>
      </c>
      <c r="N35" s="2">
        <v>1140</v>
      </c>
      <c r="O35" s="2">
        <v>1174</v>
      </c>
      <c r="P35" s="2">
        <v>1209</v>
      </c>
      <c r="Q35" s="2">
        <v>1245</v>
      </c>
      <c r="R35" s="2">
        <v>1282</v>
      </c>
      <c r="S35" s="2">
        <v>1320</v>
      </c>
      <c r="T35" s="2">
        <v>1360</v>
      </c>
      <c r="U35" s="2">
        <v>1401</v>
      </c>
      <c r="V35" s="2">
        <v>1443</v>
      </c>
      <c r="W35" s="2">
        <v>1486</v>
      </c>
      <c r="X35" s="2">
        <v>1531</v>
      </c>
      <c r="Y35" s="2">
        <v>1577</v>
      </c>
      <c r="Z35" s="2">
        <v>1624</v>
      </c>
    </row>
    <row r="36" spans="1:26" x14ac:dyDescent="0.2">
      <c r="A36" s="1" t="s">
        <v>121</v>
      </c>
      <c r="B36" s="2">
        <v>100</v>
      </c>
      <c r="C36" s="2">
        <v>103</v>
      </c>
      <c r="D36" s="2">
        <v>106</v>
      </c>
      <c r="E36" s="2">
        <v>109</v>
      </c>
      <c r="F36" s="2">
        <v>112</v>
      </c>
      <c r="G36" s="2">
        <v>115</v>
      </c>
      <c r="H36" s="2">
        <v>118</v>
      </c>
      <c r="I36" s="2">
        <v>122</v>
      </c>
      <c r="J36" s="2">
        <v>126</v>
      </c>
      <c r="K36" s="2">
        <v>130</v>
      </c>
      <c r="L36" s="2">
        <v>134</v>
      </c>
      <c r="M36" s="2">
        <v>138</v>
      </c>
      <c r="N36" s="2">
        <v>142</v>
      </c>
      <c r="O36" s="2">
        <v>146</v>
      </c>
      <c r="P36" s="2">
        <v>150</v>
      </c>
      <c r="Q36" s="2">
        <v>155</v>
      </c>
      <c r="R36" s="2">
        <v>160</v>
      </c>
      <c r="S36" s="2">
        <v>165</v>
      </c>
      <c r="T36" s="2">
        <v>170</v>
      </c>
      <c r="U36" s="2">
        <v>175</v>
      </c>
      <c r="V36" s="2">
        <v>180</v>
      </c>
      <c r="W36" s="2">
        <v>185</v>
      </c>
      <c r="X36" s="2">
        <v>191</v>
      </c>
      <c r="Y36" s="2">
        <v>197</v>
      </c>
      <c r="Z36" s="2">
        <v>203</v>
      </c>
    </row>
    <row r="37" spans="1:26" x14ac:dyDescent="0.2">
      <c r="A37" s="1" t="s">
        <v>122</v>
      </c>
      <c r="B37" s="2">
        <v>1500</v>
      </c>
      <c r="C37" s="2">
        <v>1545</v>
      </c>
      <c r="D37" s="2">
        <v>1591</v>
      </c>
      <c r="E37" s="2">
        <v>1639</v>
      </c>
      <c r="F37" s="2">
        <v>1688</v>
      </c>
      <c r="G37" s="2">
        <v>1739</v>
      </c>
      <c r="H37" s="2">
        <v>1791</v>
      </c>
      <c r="I37" s="2">
        <v>1845</v>
      </c>
      <c r="J37" s="2">
        <v>1900</v>
      </c>
      <c r="K37" s="2">
        <v>1957</v>
      </c>
      <c r="L37" s="2">
        <v>2016</v>
      </c>
      <c r="M37" s="2">
        <v>2076</v>
      </c>
      <c r="N37" s="2">
        <v>2138</v>
      </c>
      <c r="O37" s="2">
        <v>2202</v>
      </c>
      <c r="P37" s="2">
        <v>2268</v>
      </c>
      <c r="Q37" s="2">
        <v>2336</v>
      </c>
      <c r="R37" s="2">
        <v>2406</v>
      </c>
      <c r="S37" s="2">
        <v>2478</v>
      </c>
      <c r="T37" s="2">
        <v>2552</v>
      </c>
      <c r="U37" s="2">
        <v>2629</v>
      </c>
      <c r="V37" s="2">
        <v>2708</v>
      </c>
      <c r="W37" s="2">
        <v>2789</v>
      </c>
      <c r="X37" s="2">
        <v>2873</v>
      </c>
      <c r="Y37" s="2">
        <v>2959</v>
      </c>
      <c r="Z37" s="2">
        <v>3048</v>
      </c>
    </row>
    <row r="38" spans="1:26" x14ac:dyDescent="0.2">
      <c r="A38" s="1" t="s">
        <v>123</v>
      </c>
      <c r="B38" s="2">
        <v>100</v>
      </c>
      <c r="C38" s="2">
        <v>103</v>
      </c>
      <c r="D38" s="2">
        <v>106</v>
      </c>
      <c r="E38" s="2">
        <v>109</v>
      </c>
      <c r="F38" s="2">
        <v>112</v>
      </c>
      <c r="G38" s="2">
        <v>115</v>
      </c>
      <c r="H38" s="2">
        <v>118</v>
      </c>
      <c r="I38" s="2">
        <v>122</v>
      </c>
      <c r="J38" s="2">
        <v>126</v>
      </c>
      <c r="K38" s="2">
        <v>130</v>
      </c>
      <c r="L38" s="2">
        <v>134</v>
      </c>
      <c r="M38" s="2">
        <v>138</v>
      </c>
      <c r="N38" s="2">
        <v>142</v>
      </c>
      <c r="O38" s="2">
        <v>146</v>
      </c>
      <c r="P38" s="2">
        <v>150</v>
      </c>
      <c r="Q38" s="2">
        <v>155</v>
      </c>
      <c r="R38" s="2">
        <v>160</v>
      </c>
      <c r="S38" s="2">
        <v>165</v>
      </c>
      <c r="T38" s="2">
        <v>170</v>
      </c>
      <c r="U38" s="2">
        <v>175</v>
      </c>
      <c r="V38" s="2">
        <v>180</v>
      </c>
      <c r="W38" s="2">
        <v>185</v>
      </c>
      <c r="X38" s="2">
        <v>191</v>
      </c>
      <c r="Y38" s="2">
        <v>197</v>
      </c>
      <c r="Z38" s="2">
        <v>203</v>
      </c>
    </row>
    <row r="39" spans="1:26" x14ac:dyDescent="0.2">
      <c r="A39" s="1" t="s">
        <v>124</v>
      </c>
      <c r="B39" s="2">
        <v>100</v>
      </c>
      <c r="C39" s="2">
        <v>103</v>
      </c>
      <c r="D39" s="2">
        <v>106</v>
      </c>
      <c r="E39" s="2">
        <v>109</v>
      </c>
      <c r="F39" s="2">
        <v>112</v>
      </c>
      <c r="G39" s="2">
        <v>115</v>
      </c>
      <c r="H39" s="2">
        <v>118</v>
      </c>
      <c r="I39" s="2">
        <v>122</v>
      </c>
      <c r="J39" s="2">
        <v>126</v>
      </c>
      <c r="K39" s="2">
        <v>130</v>
      </c>
      <c r="L39" s="2">
        <v>134</v>
      </c>
      <c r="M39" s="2">
        <v>138</v>
      </c>
      <c r="N39" s="2">
        <v>142</v>
      </c>
      <c r="O39" s="2">
        <v>146</v>
      </c>
      <c r="P39" s="2">
        <v>150</v>
      </c>
      <c r="Q39" s="2">
        <v>155</v>
      </c>
      <c r="R39" s="2">
        <v>160</v>
      </c>
      <c r="S39" s="2">
        <v>165</v>
      </c>
      <c r="T39" s="2">
        <v>170</v>
      </c>
      <c r="U39" s="2">
        <v>175</v>
      </c>
      <c r="V39" s="2">
        <v>180</v>
      </c>
      <c r="W39" s="2">
        <v>185</v>
      </c>
      <c r="X39" s="2">
        <v>191</v>
      </c>
      <c r="Y39" s="2">
        <v>197</v>
      </c>
      <c r="Z39" s="2">
        <v>203</v>
      </c>
    </row>
    <row r="40" spans="1:26" x14ac:dyDescent="0.2">
      <c r="A40" s="1" t="s">
        <v>125</v>
      </c>
      <c r="B40" s="2">
        <v>1400</v>
      </c>
      <c r="C40" s="2">
        <v>1450</v>
      </c>
      <c r="D40" s="2">
        <v>1500</v>
      </c>
      <c r="E40" s="2">
        <v>1600</v>
      </c>
      <c r="F40" s="2">
        <v>1650</v>
      </c>
      <c r="G40" s="2">
        <v>1700</v>
      </c>
      <c r="H40" s="2">
        <v>1800</v>
      </c>
      <c r="I40" s="2">
        <v>1850</v>
      </c>
      <c r="J40" s="2">
        <v>1950</v>
      </c>
      <c r="K40" s="2">
        <v>2000</v>
      </c>
      <c r="L40" s="2">
        <v>2100</v>
      </c>
      <c r="M40" s="2">
        <v>2150</v>
      </c>
      <c r="N40" s="2">
        <v>2250</v>
      </c>
      <c r="O40" s="2">
        <v>2350</v>
      </c>
      <c r="P40" s="2">
        <v>2450</v>
      </c>
      <c r="Q40" s="2">
        <v>2550</v>
      </c>
      <c r="R40" s="2">
        <v>2650</v>
      </c>
      <c r="S40" s="2">
        <v>2750</v>
      </c>
      <c r="T40" s="2">
        <v>2850</v>
      </c>
      <c r="U40" s="2">
        <v>2950</v>
      </c>
      <c r="V40" s="2">
        <v>3100</v>
      </c>
      <c r="W40" s="2">
        <v>3200</v>
      </c>
      <c r="X40" s="2">
        <v>3350</v>
      </c>
      <c r="Y40" s="2">
        <v>3450</v>
      </c>
      <c r="Z40" s="2">
        <v>3600</v>
      </c>
    </row>
    <row r="41" spans="1:2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" t="s">
        <v>126</v>
      </c>
      <c r="B42" s="2">
        <v>6110</v>
      </c>
      <c r="C42" s="2">
        <v>16650</v>
      </c>
      <c r="D42" s="2">
        <v>17300</v>
      </c>
      <c r="E42" s="2">
        <v>18000</v>
      </c>
      <c r="F42" s="2">
        <v>18700</v>
      </c>
      <c r="G42" s="2">
        <v>19450</v>
      </c>
      <c r="H42" s="2">
        <v>20250</v>
      </c>
      <c r="I42" s="2">
        <v>21050</v>
      </c>
      <c r="J42" s="2">
        <v>21900</v>
      </c>
      <c r="K42" s="2">
        <v>22800</v>
      </c>
      <c r="L42" s="2">
        <v>23700</v>
      </c>
      <c r="M42" s="2">
        <v>24650</v>
      </c>
      <c r="N42" s="2">
        <v>25650</v>
      </c>
      <c r="O42" s="2">
        <v>26700</v>
      </c>
      <c r="P42" s="2">
        <v>27750</v>
      </c>
      <c r="Q42" s="2">
        <v>28850</v>
      </c>
      <c r="R42" s="2">
        <v>30000</v>
      </c>
      <c r="S42" s="2">
        <v>31200</v>
      </c>
      <c r="T42" s="2">
        <v>32450</v>
      </c>
      <c r="U42" s="2">
        <v>33750</v>
      </c>
      <c r="V42" s="2">
        <v>35100</v>
      </c>
      <c r="W42" s="2">
        <v>36500</v>
      </c>
      <c r="X42" s="2">
        <v>37950</v>
      </c>
      <c r="Y42" s="2">
        <v>39450</v>
      </c>
      <c r="Z42" s="2">
        <v>41050</v>
      </c>
    </row>
    <row r="43" spans="1:26" x14ac:dyDescent="0.2">
      <c r="A43" s="1" t="s">
        <v>127</v>
      </c>
      <c r="B43" s="2">
        <v>11832</v>
      </c>
      <c r="C43" s="2">
        <v>23843</v>
      </c>
      <c r="D43" s="2">
        <v>23988</v>
      </c>
      <c r="E43" s="2">
        <v>24186</v>
      </c>
      <c r="F43" s="2">
        <v>24336</v>
      </c>
      <c r="G43" s="2">
        <v>24490</v>
      </c>
      <c r="H43" s="2">
        <v>24696</v>
      </c>
      <c r="I43" s="2">
        <v>24859</v>
      </c>
      <c r="J43" s="2">
        <v>25075</v>
      </c>
      <c r="K43" s="2">
        <v>25243</v>
      </c>
      <c r="L43" s="2">
        <v>25233</v>
      </c>
      <c r="M43" s="2">
        <v>24880</v>
      </c>
      <c r="N43" s="2">
        <v>24548</v>
      </c>
      <c r="O43" s="2">
        <v>24185</v>
      </c>
      <c r="P43" s="2">
        <v>23790</v>
      </c>
      <c r="Q43" s="2">
        <v>23362</v>
      </c>
      <c r="R43" s="2">
        <v>22897</v>
      </c>
      <c r="S43" s="2">
        <v>22392</v>
      </c>
      <c r="T43" s="2">
        <v>21845</v>
      </c>
      <c r="U43" s="2">
        <v>21252</v>
      </c>
      <c r="V43" s="2">
        <v>20661</v>
      </c>
      <c r="W43" s="2">
        <v>19968</v>
      </c>
      <c r="X43" s="2">
        <v>19276</v>
      </c>
      <c r="Y43" s="2">
        <v>18474</v>
      </c>
      <c r="Z43" s="2">
        <v>17661</v>
      </c>
    </row>
    <row r="44" spans="1:26" x14ac:dyDescent="0.2">
      <c r="A44" s="1" t="s">
        <v>147</v>
      </c>
      <c r="B44" s="2">
        <v>100000</v>
      </c>
      <c r="C44" s="2">
        <v>103500</v>
      </c>
      <c r="D44" s="2">
        <v>107122</v>
      </c>
      <c r="E44" s="2">
        <v>110871</v>
      </c>
      <c r="F44" s="2">
        <v>114751</v>
      </c>
      <c r="G44" s="2">
        <v>118767</v>
      </c>
      <c r="H44" s="2">
        <v>122924</v>
      </c>
      <c r="I44" s="2">
        <v>127226</v>
      </c>
      <c r="J44" s="2">
        <v>131679</v>
      </c>
      <c r="K44" s="2">
        <v>136288</v>
      </c>
      <c r="L44" s="2">
        <v>141058</v>
      </c>
      <c r="M44" s="2">
        <v>145995</v>
      </c>
      <c r="N44" s="2">
        <v>151105</v>
      </c>
      <c r="O44" s="2">
        <v>156394</v>
      </c>
      <c r="P44" s="2">
        <v>161868</v>
      </c>
      <c r="Q44" s="2">
        <v>167533</v>
      </c>
      <c r="R44" s="2">
        <v>173397</v>
      </c>
      <c r="S44" s="2">
        <v>179466</v>
      </c>
      <c r="T44" s="2">
        <v>185747</v>
      </c>
      <c r="U44" s="2">
        <v>192248</v>
      </c>
      <c r="V44" s="2">
        <v>198977</v>
      </c>
      <c r="W44" s="2">
        <v>205941</v>
      </c>
      <c r="X44" s="2">
        <v>213149</v>
      </c>
      <c r="Y44" s="2">
        <v>220609</v>
      </c>
      <c r="Z44" s="2">
        <v>228330</v>
      </c>
    </row>
    <row r="45" spans="1:26" x14ac:dyDescent="0.2">
      <c r="A45" s="1" t="s">
        <v>148</v>
      </c>
      <c r="B45" s="2">
        <v>320000</v>
      </c>
      <c r="C45" s="2">
        <v>345600</v>
      </c>
      <c r="D45" s="2">
        <v>373248</v>
      </c>
      <c r="E45" s="2">
        <v>403108</v>
      </c>
      <c r="F45" s="2">
        <v>435357</v>
      </c>
      <c r="G45" s="2">
        <v>470186</v>
      </c>
      <c r="H45" s="2">
        <v>507801</v>
      </c>
      <c r="I45" s="2">
        <v>548425</v>
      </c>
      <c r="J45" s="2">
        <v>592299</v>
      </c>
      <c r="K45" s="2">
        <v>639683</v>
      </c>
      <c r="L45" s="2">
        <v>690858</v>
      </c>
      <c r="M45" s="2">
        <v>746127</v>
      </c>
      <c r="N45" s="2">
        <v>805817</v>
      </c>
      <c r="O45" s="2">
        <v>870282</v>
      </c>
      <c r="P45" s="2">
        <v>939905</v>
      </c>
      <c r="Q45" s="2">
        <v>1015097</v>
      </c>
      <c r="R45" s="2">
        <v>1096305</v>
      </c>
      <c r="S45" s="2">
        <v>1184009</v>
      </c>
      <c r="T45" s="2">
        <v>1278730</v>
      </c>
      <c r="U45" s="2">
        <v>1381028</v>
      </c>
      <c r="V45" s="2">
        <v>1491510</v>
      </c>
      <c r="W45" s="2">
        <v>1610831</v>
      </c>
      <c r="X45" s="2">
        <v>1739697</v>
      </c>
      <c r="Y45" s="2">
        <v>1878873</v>
      </c>
      <c r="Z45" s="2">
        <v>2029183</v>
      </c>
    </row>
    <row r="46" spans="1:2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1" t="s">
        <v>149</v>
      </c>
      <c r="B47" s="2">
        <v>-2940</v>
      </c>
      <c r="C47" s="2">
        <v>-7193</v>
      </c>
      <c r="D47" s="2">
        <v>-6688</v>
      </c>
      <c r="E47" s="2">
        <v>-6186</v>
      </c>
      <c r="F47" s="2">
        <v>-5636</v>
      </c>
      <c r="G47" s="2">
        <v>-5040</v>
      </c>
      <c r="H47" s="2">
        <v>-4446</v>
      </c>
      <c r="I47" s="2">
        <v>-3809</v>
      </c>
      <c r="J47" s="2">
        <v>-3175</v>
      </c>
      <c r="K47" s="2">
        <v>-2443</v>
      </c>
      <c r="L47" s="2">
        <v>-1533</v>
      </c>
      <c r="M47" s="2">
        <v>-230</v>
      </c>
      <c r="N47" s="2">
        <v>1102</v>
      </c>
      <c r="O47" s="2">
        <v>2515</v>
      </c>
      <c r="P47" s="2">
        <v>3960</v>
      </c>
      <c r="Q47" s="2">
        <v>5488</v>
      </c>
      <c r="R47" s="2">
        <v>7103</v>
      </c>
      <c r="S47" s="2">
        <v>8808</v>
      </c>
      <c r="T47" s="2">
        <v>10605</v>
      </c>
      <c r="U47" s="2">
        <v>12498</v>
      </c>
      <c r="V47" s="2">
        <v>14439</v>
      </c>
      <c r="W47" s="2">
        <v>16532</v>
      </c>
      <c r="X47" s="2">
        <v>18674</v>
      </c>
      <c r="Y47" s="2">
        <v>20976</v>
      </c>
      <c r="Z47" s="2">
        <v>23389</v>
      </c>
    </row>
    <row r="48" spans="1:26" x14ac:dyDescent="0.2">
      <c r="A48" s="1" t="s">
        <v>150</v>
      </c>
      <c r="B48" s="2">
        <v>35246</v>
      </c>
      <c r="C48" s="2">
        <v>96307</v>
      </c>
      <c r="D48" s="2">
        <v>100434</v>
      </c>
      <c r="E48" s="2">
        <v>104685</v>
      </c>
      <c r="F48" s="2">
        <v>109115</v>
      </c>
      <c r="G48" s="2">
        <v>113727</v>
      </c>
      <c r="H48" s="2">
        <v>118478</v>
      </c>
      <c r="I48" s="2">
        <v>123417</v>
      </c>
      <c r="J48" s="2">
        <v>128504</v>
      </c>
      <c r="K48" s="2">
        <v>133845</v>
      </c>
      <c r="L48" s="2">
        <v>139525</v>
      </c>
      <c r="M48" s="2">
        <v>145765</v>
      </c>
      <c r="N48" s="2">
        <v>152206</v>
      </c>
      <c r="O48" s="2">
        <v>158908</v>
      </c>
      <c r="P48" s="2">
        <v>165828</v>
      </c>
      <c r="Q48" s="2">
        <v>173020</v>
      </c>
      <c r="R48" s="2">
        <v>180499</v>
      </c>
      <c r="S48" s="2">
        <v>188274</v>
      </c>
      <c r="T48" s="2">
        <v>196352</v>
      </c>
      <c r="U48" s="2">
        <v>204745</v>
      </c>
      <c r="V48" s="2">
        <v>213415</v>
      </c>
      <c r="W48" s="2">
        <v>222472</v>
      </c>
      <c r="X48" s="2">
        <v>231823</v>
      </c>
      <c r="Y48" s="2">
        <v>241584</v>
      </c>
      <c r="Z48" s="2">
        <v>251719</v>
      </c>
    </row>
    <row r="49" spans="1:26" x14ac:dyDescent="0.2">
      <c r="A49" s="1" t="s">
        <v>151</v>
      </c>
      <c r="B49" s="2">
        <v>8968</v>
      </c>
      <c r="C49" s="2">
        <v>25028</v>
      </c>
      <c r="D49" s="2">
        <v>26617</v>
      </c>
      <c r="E49" s="2">
        <v>28253</v>
      </c>
      <c r="F49" s="2">
        <v>29959</v>
      </c>
      <c r="G49" s="2">
        <v>31735</v>
      </c>
      <c r="H49" s="2">
        <v>33564</v>
      </c>
      <c r="I49" s="2">
        <v>35465</v>
      </c>
      <c r="J49" s="2">
        <v>37424</v>
      </c>
      <c r="K49" s="2">
        <v>39480</v>
      </c>
      <c r="L49" s="2">
        <v>41667</v>
      </c>
      <c r="M49" s="2">
        <v>44069</v>
      </c>
      <c r="N49" s="2">
        <v>46549</v>
      </c>
      <c r="O49" s="2">
        <v>49129</v>
      </c>
      <c r="P49" s="2">
        <v>51793</v>
      </c>
      <c r="Q49" s="2">
        <v>54562</v>
      </c>
      <c r="R49" s="2">
        <v>57482</v>
      </c>
      <c r="S49" s="2">
        <v>61097</v>
      </c>
      <c r="T49" s="2">
        <v>64853</v>
      </c>
      <c r="U49" s="2">
        <v>68756</v>
      </c>
      <c r="V49" s="2">
        <v>72788</v>
      </c>
      <c r="W49" s="2">
        <v>76999</v>
      </c>
      <c r="X49" s="2">
        <v>81347</v>
      </c>
      <c r="Y49" s="2">
        <v>85886</v>
      </c>
      <c r="Z49" s="2">
        <v>90599</v>
      </c>
    </row>
    <row r="50" spans="1:26" x14ac:dyDescent="0.2">
      <c r="A50" s="1" t="s">
        <v>152</v>
      </c>
      <c r="B50" s="2">
        <v>10100</v>
      </c>
      <c r="C50" s="2">
        <v>27797</v>
      </c>
      <c r="D50" s="2">
        <v>29192</v>
      </c>
      <c r="E50" s="2">
        <v>30635</v>
      </c>
      <c r="F50" s="2">
        <v>32129</v>
      </c>
      <c r="G50" s="2">
        <v>33675</v>
      </c>
      <c r="H50" s="2">
        <v>35275</v>
      </c>
      <c r="I50" s="2">
        <v>36932</v>
      </c>
      <c r="J50" s="2">
        <v>38646</v>
      </c>
      <c r="K50" s="2">
        <v>40421</v>
      </c>
      <c r="L50" s="2">
        <v>42257</v>
      </c>
      <c r="M50" s="2">
        <v>44158</v>
      </c>
      <c r="N50" s="2">
        <v>46125</v>
      </c>
      <c r="O50" s="2">
        <v>48161</v>
      </c>
      <c r="P50" s="2">
        <v>50269</v>
      </c>
      <c r="Q50" s="2">
        <v>52450</v>
      </c>
      <c r="R50" s="2">
        <v>54707</v>
      </c>
      <c r="S50" s="2">
        <v>57044</v>
      </c>
      <c r="T50" s="2">
        <v>59922</v>
      </c>
      <c r="U50" s="2">
        <v>62945</v>
      </c>
      <c r="V50" s="2">
        <v>66074</v>
      </c>
      <c r="W50" s="2">
        <v>69312</v>
      </c>
      <c r="X50" s="2">
        <v>72664</v>
      </c>
      <c r="Y50" s="2">
        <v>76133</v>
      </c>
      <c r="Z50" s="2">
        <v>79723</v>
      </c>
    </row>
    <row r="51" spans="1:26" x14ac:dyDescent="0.2">
      <c r="A51" s="1" t="s">
        <v>153</v>
      </c>
      <c r="B51" s="2">
        <v>1132</v>
      </c>
      <c r="C51" s="2">
        <v>2769</v>
      </c>
      <c r="D51" s="2">
        <v>2575</v>
      </c>
      <c r="E51" s="2">
        <v>2382</v>
      </c>
      <c r="F51" s="2">
        <v>2170</v>
      </c>
      <c r="G51" s="2">
        <v>1940</v>
      </c>
      <c r="H51" s="2">
        <v>1711</v>
      </c>
      <c r="I51" s="2">
        <v>1467</v>
      </c>
      <c r="J51" s="2">
        <v>1222</v>
      </c>
      <c r="K51" s="2">
        <v>941</v>
      </c>
      <c r="L51" s="2">
        <v>590</v>
      </c>
      <c r="M51" s="2">
        <v>89</v>
      </c>
      <c r="N51" s="2">
        <v>-424</v>
      </c>
      <c r="O51" s="2">
        <v>-968</v>
      </c>
      <c r="P51" s="2">
        <v>-1524</v>
      </c>
      <c r="Q51" s="2">
        <v>-2112</v>
      </c>
      <c r="R51" s="2">
        <v>-2775</v>
      </c>
      <c r="S51" s="2">
        <v>-4053</v>
      </c>
      <c r="T51" s="2">
        <v>-4931</v>
      </c>
      <c r="U51" s="2">
        <v>-5811</v>
      </c>
      <c r="V51" s="2">
        <v>-6714</v>
      </c>
      <c r="W51" s="2">
        <v>-7687</v>
      </c>
      <c r="X51" s="2">
        <v>-8683</v>
      </c>
      <c r="Y51" s="2">
        <v>-9753</v>
      </c>
      <c r="Z51" s="2">
        <v>-10876</v>
      </c>
    </row>
    <row r="52" spans="1:2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1" t="s">
        <v>184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1" t="s">
        <v>0</v>
      </c>
      <c r="B54" s="2">
        <f>B30-B42</f>
        <v>0</v>
      </c>
      <c r="C54" s="2">
        <f t="shared" ref="C54:Z54" si="0">C30-C42</f>
        <v>0</v>
      </c>
      <c r="D54" s="2">
        <f t="shared" si="0"/>
        <v>0</v>
      </c>
      <c r="E54" s="2">
        <f t="shared" si="0"/>
        <v>0</v>
      </c>
      <c r="F54" s="2">
        <f t="shared" si="0"/>
        <v>0</v>
      </c>
      <c r="G54" s="2">
        <f t="shared" si="0"/>
        <v>0</v>
      </c>
      <c r="H54" s="2">
        <f t="shared" si="0"/>
        <v>0</v>
      </c>
      <c r="I54" s="2">
        <f t="shared" si="0"/>
        <v>0</v>
      </c>
      <c r="J54" s="2">
        <f t="shared" si="0"/>
        <v>0</v>
      </c>
      <c r="K54" s="2">
        <f t="shared" si="0"/>
        <v>0</v>
      </c>
      <c r="L54" s="2">
        <f t="shared" si="0"/>
        <v>0</v>
      </c>
      <c r="M54" s="2">
        <f t="shared" si="0"/>
        <v>0</v>
      </c>
      <c r="N54" s="2">
        <f t="shared" si="0"/>
        <v>0</v>
      </c>
      <c r="O54" s="2">
        <f t="shared" si="0"/>
        <v>0</v>
      </c>
      <c r="P54" s="2">
        <f t="shared" si="0"/>
        <v>0</v>
      </c>
      <c r="Q54" s="2">
        <f t="shared" si="0"/>
        <v>0</v>
      </c>
      <c r="R54" s="2">
        <f t="shared" si="0"/>
        <v>0</v>
      </c>
      <c r="S54" s="2">
        <f t="shared" si="0"/>
        <v>0</v>
      </c>
      <c r="T54" s="2">
        <f t="shared" si="0"/>
        <v>0</v>
      </c>
      <c r="U54" s="2">
        <f t="shared" si="0"/>
        <v>0</v>
      </c>
      <c r="V54" s="2">
        <f t="shared" si="0"/>
        <v>0</v>
      </c>
      <c r="W54" s="2">
        <f t="shared" si="0"/>
        <v>0</v>
      </c>
      <c r="X54" s="2">
        <f t="shared" si="0"/>
        <v>0</v>
      </c>
      <c r="Y54" s="2">
        <f t="shared" si="0"/>
        <v>0</v>
      </c>
      <c r="Z54" s="2">
        <f t="shared" si="0"/>
        <v>0</v>
      </c>
    </row>
    <row r="55" spans="1:26" x14ac:dyDescent="0.2">
      <c r="A55" s="1" t="s">
        <v>156</v>
      </c>
      <c r="B55" s="2">
        <f>SUM(B31:B40)-B43</f>
        <v>0</v>
      </c>
      <c r="C55" s="2">
        <f t="shared" ref="C55:Z55" si="1">SUM(C31:C40)-C43</f>
        <v>0</v>
      </c>
      <c r="D55" s="2">
        <f t="shared" si="1"/>
        <v>0</v>
      </c>
      <c r="E55" s="2">
        <f t="shared" si="1"/>
        <v>0</v>
      </c>
      <c r="F55" s="2">
        <f t="shared" si="1"/>
        <v>0</v>
      </c>
      <c r="G55" s="2">
        <f t="shared" si="1"/>
        <v>0</v>
      </c>
      <c r="H55" s="2">
        <f t="shared" si="1"/>
        <v>0</v>
      </c>
      <c r="I55" s="2">
        <f t="shared" si="1"/>
        <v>0</v>
      </c>
      <c r="J55" s="2">
        <f t="shared" si="1"/>
        <v>0</v>
      </c>
      <c r="K55" s="2">
        <f t="shared" si="1"/>
        <v>0</v>
      </c>
      <c r="L55" s="2">
        <f t="shared" si="1"/>
        <v>0</v>
      </c>
      <c r="M55" s="2">
        <f t="shared" si="1"/>
        <v>0</v>
      </c>
      <c r="N55" s="2">
        <f t="shared" si="1"/>
        <v>0</v>
      </c>
      <c r="O55" s="2">
        <f t="shared" si="1"/>
        <v>0</v>
      </c>
      <c r="P55" s="2">
        <f t="shared" si="1"/>
        <v>0</v>
      </c>
      <c r="Q55" s="2">
        <f t="shared" si="1"/>
        <v>0</v>
      </c>
      <c r="R55" s="2">
        <f t="shared" si="1"/>
        <v>0</v>
      </c>
      <c r="S55" s="2">
        <f t="shared" si="1"/>
        <v>0</v>
      </c>
      <c r="T55" s="2">
        <f t="shared" si="1"/>
        <v>0</v>
      </c>
      <c r="U55" s="2">
        <f t="shared" si="1"/>
        <v>0</v>
      </c>
      <c r="V55" s="2">
        <f t="shared" si="1"/>
        <v>0</v>
      </c>
      <c r="W55" s="2">
        <f t="shared" si="1"/>
        <v>0</v>
      </c>
      <c r="X55" s="2">
        <f t="shared" si="1"/>
        <v>0</v>
      </c>
      <c r="Y55" s="2">
        <f t="shared" si="1"/>
        <v>0</v>
      </c>
      <c r="Z55" s="2">
        <f t="shared" si="1"/>
        <v>0</v>
      </c>
    </row>
    <row r="56" spans="1:26" x14ac:dyDescent="0.2">
      <c r="A56" s="1" t="s">
        <v>143</v>
      </c>
      <c r="B56" s="2">
        <f>(B42-B43)-B47</f>
        <v>-2782</v>
      </c>
      <c r="C56" s="2">
        <f>(C42-C43)-C47</f>
        <v>0</v>
      </c>
      <c r="D56" s="2">
        <f>(D42-D43)-D47</f>
        <v>0</v>
      </c>
      <c r="E56" s="2">
        <f>(E42-E43)-E47</f>
        <v>0</v>
      </c>
      <c r="F56" s="2">
        <f>(F42-F43)-F47</f>
        <v>0</v>
      </c>
      <c r="G56" s="2">
        <f>(G42-G43)-G47</f>
        <v>0</v>
      </c>
      <c r="H56" s="2">
        <f>(H42-H43)-H47</f>
        <v>0</v>
      </c>
      <c r="I56" s="2">
        <f>(I42-I43)-I47</f>
        <v>0</v>
      </c>
      <c r="J56" s="2">
        <f>(J42-J43)-J47</f>
        <v>0</v>
      </c>
      <c r="K56" s="2">
        <f>(K42-K43)-K47</f>
        <v>0</v>
      </c>
      <c r="L56" s="2">
        <f>(L42-L43)-L47</f>
        <v>0</v>
      </c>
      <c r="M56" s="2">
        <f>(M42-M43)-M47</f>
        <v>0</v>
      </c>
      <c r="N56" s="2">
        <f>(N42-N43)-N47</f>
        <v>0</v>
      </c>
      <c r="O56" s="2">
        <f>(O42-O43)-O47</f>
        <v>0</v>
      </c>
      <c r="P56" s="2">
        <f>(P42-P43)-P47</f>
        <v>0</v>
      </c>
      <c r="Q56" s="2">
        <f>(Q42-Q43)-Q47</f>
        <v>0</v>
      </c>
      <c r="R56" s="2">
        <f>(R42-R43)-R47</f>
        <v>0</v>
      </c>
      <c r="S56" s="2">
        <f>(S42-S43)-S47</f>
        <v>0</v>
      </c>
      <c r="T56" s="2">
        <f>(T42-T43)-T47</f>
        <v>0</v>
      </c>
      <c r="U56" s="2">
        <f>(U42-U43)-U47</f>
        <v>0</v>
      </c>
      <c r="V56" s="2">
        <f>(V42-V43)-V47</f>
        <v>0</v>
      </c>
      <c r="W56" s="2">
        <f>(W42-W43)-W47</f>
        <v>0</v>
      </c>
      <c r="X56" s="2">
        <f>(X42-X43)-X47</f>
        <v>0</v>
      </c>
      <c r="Y56" s="2">
        <f>(Y42-Y43)-Y47</f>
        <v>0</v>
      </c>
      <c r="Z56" s="2">
        <f>(Z42-Z43)-Z47</f>
        <v>0</v>
      </c>
    </row>
    <row r="57" spans="1:26" x14ac:dyDescent="0.2">
      <c r="A57" s="1" t="s">
        <v>157</v>
      </c>
      <c r="B57" s="2">
        <f>B51-(B50-B49)</f>
        <v>0</v>
      </c>
      <c r="C57" s="2">
        <f>C51-(C50-C49)</f>
        <v>0</v>
      </c>
      <c r="D57" s="2">
        <f>D51-(D50-D49)</f>
        <v>0</v>
      </c>
      <c r="E57" s="2">
        <f>E51-(E50-E49)</f>
        <v>0</v>
      </c>
      <c r="F57" s="2">
        <f>F51-(F50-F49)</f>
        <v>0</v>
      </c>
      <c r="G57" s="2">
        <f>G51-(G50-G49)</f>
        <v>0</v>
      </c>
      <c r="H57" s="2">
        <f>H51-(H50-H49)</f>
        <v>0</v>
      </c>
      <c r="I57" s="2">
        <f>I51-(I50-I49)</f>
        <v>0</v>
      </c>
      <c r="J57" s="2">
        <f>J51-(J50-J49)</f>
        <v>0</v>
      </c>
      <c r="K57" s="2">
        <f>K51-(K50-K49)</f>
        <v>0</v>
      </c>
      <c r="L57" s="2">
        <f>L51-(L50-L49)</f>
        <v>0</v>
      </c>
      <c r="M57" s="2">
        <f>M51-(M50-M49)</f>
        <v>0</v>
      </c>
      <c r="N57" s="2">
        <f>N51-(N50-N49)</f>
        <v>0</v>
      </c>
      <c r="O57" s="2">
        <f>O51-(O50-O49)</f>
        <v>0</v>
      </c>
      <c r="P57" s="2">
        <f>P51-(P50-P49)</f>
        <v>0</v>
      </c>
      <c r="Q57" s="2">
        <f>Q51-(Q50-Q49)</f>
        <v>0</v>
      </c>
      <c r="R57" s="2">
        <f>R51-(R50-R49)</f>
        <v>0</v>
      </c>
      <c r="S57" s="2">
        <f>S51-(S50-S49)</f>
        <v>0</v>
      </c>
      <c r="T57" s="2">
        <f>T51-(T50-T49)</f>
        <v>0</v>
      </c>
      <c r="U57" s="2">
        <f>U51-(U50-U49)</f>
        <v>0</v>
      </c>
      <c r="V57" s="2">
        <f>V51-(V50-V49)</f>
        <v>0</v>
      </c>
      <c r="W57" s="2">
        <f>W51-(W50-W49)</f>
        <v>0</v>
      </c>
      <c r="X57" s="2">
        <f>X51-(X50-X49)</f>
        <v>0</v>
      </c>
      <c r="Y57" s="2">
        <f>Y51-(Y50-Y49)</f>
        <v>0</v>
      </c>
      <c r="Z57" s="2">
        <f>Z51-(Z50-Z49)</f>
        <v>0</v>
      </c>
    </row>
    <row r="64" spans="1:26" ht="23.25" x14ac:dyDescent="0.35">
      <c r="A64" s="10" t="s">
        <v>186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6" spans="1:16" x14ac:dyDescent="0.2">
      <c r="A66" s="9" t="s">
        <v>80</v>
      </c>
      <c r="B66" s="9"/>
      <c r="E66" s="9"/>
      <c r="F66" s="9"/>
      <c r="H66" s="9"/>
      <c r="I66" s="9"/>
      <c r="J66" s="9"/>
    </row>
    <row r="67" spans="1:16" x14ac:dyDescent="0.2">
      <c r="A67" s="1" t="s">
        <v>50</v>
      </c>
      <c r="B67" s="4">
        <v>0.03</v>
      </c>
    </row>
    <row r="68" spans="1:16" x14ac:dyDescent="0.2">
      <c r="A68" s="1" t="s">
        <v>52</v>
      </c>
      <c r="B68" s="4">
        <v>0.04</v>
      </c>
      <c r="C68" s="2"/>
      <c r="G68" s="2"/>
      <c r="K68" s="4"/>
      <c r="L68" s="2"/>
      <c r="M68" s="2"/>
      <c r="N68" s="2"/>
      <c r="O68" s="2"/>
      <c r="P68" s="2"/>
    </row>
    <row r="69" spans="1:16" x14ac:dyDescent="0.2">
      <c r="A69" s="1" t="s">
        <v>53</v>
      </c>
      <c r="B69" s="4">
        <v>0.08</v>
      </c>
      <c r="C69" s="2"/>
      <c r="G69" s="2"/>
      <c r="J69" s="4"/>
      <c r="K69" s="3"/>
      <c r="L69" s="2"/>
      <c r="M69" s="2"/>
      <c r="N69" s="2"/>
      <c r="O69" s="2"/>
      <c r="P69" s="2"/>
    </row>
    <row r="70" spans="1:16" x14ac:dyDescent="0.2">
      <c r="A70" s="1" t="s">
        <v>51</v>
      </c>
      <c r="B70" s="3">
        <v>3.5000000000000003E-2</v>
      </c>
      <c r="C70" s="2"/>
      <c r="G70" s="2"/>
      <c r="K70" s="3"/>
      <c r="L70" s="2"/>
      <c r="M70" s="2"/>
      <c r="N70" s="2"/>
      <c r="O70" s="2"/>
      <c r="P70" s="2"/>
    </row>
    <row r="71" spans="1:16" x14ac:dyDescent="0.2">
      <c r="A71" s="1" t="s">
        <v>55</v>
      </c>
      <c r="B71" s="3">
        <v>8.7999999999999995E-2</v>
      </c>
      <c r="C71" s="2"/>
      <c r="F71" s="3"/>
      <c r="G71" s="2"/>
      <c r="K71" s="3"/>
      <c r="L71" s="2"/>
      <c r="M71" s="2"/>
      <c r="N71" s="2"/>
      <c r="O71" s="2"/>
      <c r="P71" s="2"/>
    </row>
    <row r="72" spans="1:16" x14ac:dyDescent="0.2">
      <c r="A72" s="1" t="s">
        <v>83</v>
      </c>
      <c r="B72" s="2">
        <v>100000</v>
      </c>
      <c r="C72" s="2"/>
      <c r="F72" s="2"/>
      <c r="G72" s="2"/>
      <c r="J72" s="2"/>
      <c r="K72" s="3"/>
      <c r="L72" s="2"/>
      <c r="M72" s="2"/>
      <c r="N72" s="2"/>
      <c r="O72" s="2"/>
      <c r="P72" s="2"/>
    </row>
    <row r="73" spans="1:16" x14ac:dyDescent="0.2">
      <c r="F73" s="2"/>
      <c r="M73" s="6"/>
      <c r="N73" s="6"/>
      <c r="O73" s="2"/>
      <c r="P73" s="2"/>
    </row>
    <row r="74" spans="1:16" x14ac:dyDescent="0.2">
      <c r="A74" s="9" t="s">
        <v>81</v>
      </c>
      <c r="B74" s="2"/>
      <c r="C74" s="6"/>
      <c r="G74" s="6"/>
      <c r="H74" s="6"/>
      <c r="I74" s="6"/>
      <c r="J74" s="6"/>
      <c r="K74" s="6"/>
      <c r="L74" s="6"/>
      <c r="M74" s="6"/>
      <c r="N74" s="6"/>
      <c r="O74" s="2"/>
      <c r="P74" s="2"/>
    </row>
    <row r="75" spans="1:16" x14ac:dyDescent="0.2">
      <c r="A75" s="1" t="s">
        <v>158</v>
      </c>
      <c r="B75" s="2">
        <v>320000</v>
      </c>
      <c r="C75" s="8"/>
      <c r="D75" s="7"/>
      <c r="E75" s="7"/>
      <c r="G75" s="8"/>
      <c r="H75" s="7"/>
      <c r="I75" s="8"/>
      <c r="K75" s="6"/>
      <c r="L75" s="6"/>
      <c r="M75" s="6"/>
      <c r="N75" s="6"/>
      <c r="O75" s="2"/>
      <c r="P75" s="2"/>
    </row>
    <row r="76" spans="1:16" x14ac:dyDescent="0.2">
      <c r="A76" s="1" t="s">
        <v>160</v>
      </c>
      <c r="B76" s="2">
        <v>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</row>
    <row r="77" spans="1:16" x14ac:dyDescent="0.2">
      <c r="A77" s="1" t="s">
        <v>56</v>
      </c>
      <c r="B77" s="5">
        <v>41681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</row>
    <row r="78" spans="1:16" x14ac:dyDescent="0.2">
      <c r="A78" s="1" t="s">
        <v>159</v>
      </c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</row>
    <row r="79" spans="1:16" x14ac:dyDescent="0.2">
      <c r="A79" s="1" t="s">
        <v>68</v>
      </c>
      <c r="B79" s="1">
        <v>50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</row>
    <row r="80" spans="1:16" x14ac:dyDescent="0.2">
      <c r="A80" s="1" t="s">
        <v>54</v>
      </c>
      <c r="B80" s="2">
        <f>B75+B76</f>
        <v>320000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</row>
    <row r="81" spans="1:26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</row>
    <row r="82" spans="1:26" x14ac:dyDescent="0.2">
      <c r="A82" s="1" t="s">
        <v>86</v>
      </c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</row>
    <row r="83" spans="1:26" x14ac:dyDescent="0.2">
      <c r="A83" s="1" t="s">
        <v>136</v>
      </c>
      <c r="B83" s="2">
        <f>$B$16</f>
        <v>50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</row>
    <row r="84" spans="1:26" x14ac:dyDescent="0.2">
      <c r="A84" s="1" t="s">
        <v>137</v>
      </c>
      <c r="B84" s="1">
        <v>30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</row>
    <row r="85" spans="1:26" x14ac:dyDescent="0.2">
      <c r="A85" s="1" t="s">
        <v>138</v>
      </c>
      <c r="B85" s="4">
        <v>0.06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</row>
    <row r="86" spans="1:26" x14ac:dyDescent="0.2">
      <c r="A86" s="1" t="s">
        <v>139</v>
      </c>
      <c r="B86" s="2" t="s">
        <v>140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</row>
    <row r="87" spans="1:26" x14ac:dyDescent="0.2">
      <c r="A87" s="1" t="s">
        <v>66</v>
      </c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</row>
    <row r="88" spans="1:26" x14ac:dyDescent="0.2">
      <c r="A88" s="1" t="s">
        <v>82</v>
      </c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</row>
    <row r="89" spans="1:26" x14ac:dyDescent="0.2"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</row>
    <row r="90" spans="1:26" x14ac:dyDescent="0.2">
      <c r="A90" s="1" t="s">
        <v>87</v>
      </c>
      <c r="B90" s="6" t="s">
        <v>69</v>
      </c>
      <c r="C90" s="6" t="s">
        <v>70</v>
      </c>
      <c r="D90" s="6" t="s">
        <v>71</v>
      </c>
      <c r="E90" s="6" t="s">
        <v>72</v>
      </c>
      <c r="F90" s="6" t="s">
        <v>73</v>
      </c>
      <c r="G90" s="6" t="s">
        <v>74</v>
      </c>
      <c r="H90" s="6" t="s">
        <v>75</v>
      </c>
      <c r="I90" s="6" t="s">
        <v>76</v>
      </c>
      <c r="J90" s="6" t="s">
        <v>77</v>
      </c>
      <c r="K90" s="6" t="s">
        <v>78</v>
      </c>
      <c r="L90" s="6" t="s">
        <v>164</v>
      </c>
      <c r="M90" s="6" t="s">
        <v>165</v>
      </c>
      <c r="N90" s="6" t="s">
        <v>166</v>
      </c>
      <c r="O90" s="6" t="s">
        <v>167</v>
      </c>
      <c r="P90" s="6" t="s">
        <v>168</v>
      </c>
      <c r="Q90" s="6" t="s">
        <v>169</v>
      </c>
      <c r="R90" s="6" t="s">
        <v>170</v>
      </c>
      <c r="S90" s="6" t="s">
        <v>171</v>
      </c>
      <c r="T90" s="6" t="s">
        <v>172</v>
      </c>
      <c r="U90" s="6" t="s">
        <v>173</v>
      </c>
      <c r="V90" s="6" t="s">
        <v>174</v>
      </c>
      <c r="W90" s="6" t="s">
        <v>175</v>
      </c>
      <c r="X90" s="6" t="s">
        <v>176</v>
      </c>
      <c r="Y90" s="6" t="s">
        <v>177</v>
      </c>
      <c r="Z90" s="6" t="s">
        <v>178</v>
      </c>
    </row>
    <row r="91" spans="1:26" x14ac:dyDescent="0.2">
      <c r="A91" s="1" t="s">
        <v>113</v>
      </c>
      <c r="B91" s="2">
        <f>$B$80</f>
        <v>320000</v>
      </c>
      <c r="C91" s="2">
        <f>B91</f>
        <v>320000</v>
      </c>
      <c r="D91" s="2">
        <f t="shared" ref="D91:Z91" si="2">C91</f>
        <v>320000</v>
      </c>
      <c r="E91" s="2">
        <f t="shared" si="2"/>
        <v>320000</v>
      </c>
      <c r="F91" s="2">
        <f t="shared" si="2"/>
        <v>320000</v>
      </c>
      <c r="G91" s="2">
        <f t="shared" si="2"/>
        <v>320000</v>
      </c>
      <c r="H91" s="2">
        <f t="shared" si="2"/>
        <v>320000</v>
      </c>
      <c r="I91" s="2">
        <f t="shared" si="2"/>
        <v>320000</v>
      </c>
      <c r="J91" s="2">
        <f t="shared" si="2"/>
        <v>320000</v>
      </c>
      <c r="K91" s="2">
        <f t="shared" si="2"/>
        <v>320000</v>
      </c>
      <c r="L91" s="2">
        <f t="shared" si="2"/>
        <v>320000</v>
      </c>
      <c r="M91" s="2">
        <f t="shared" si="2"/>
        <v>320000</v>
      </c>
      <c r="N91" s="2">
        <f t="shared" si="2"/>
        <v>320000</v>
      </c>
      <c r="O91" s="2">
        <f t="shared" si="2"/>
        <v>320000</v>
      </c>
      <c r="P91" s="2">
        <f t="shared" si="2"/>
        <v>320000</v>
      </c>
      <c r="Q91" s="2">
        <f t="shared" si="2"/>
        <v>320000</v>
      </c>
      <c r="R91" s="2">
        <f t="shared" si="2"/>
        <v>320000</v>
      </c>
      <c r="S91" s="2">
        <f t="shared" si="2"/>
        <v>320000</v>
      </c>
      <c r="T91" s="2">
        <f t="shared" si="2"/>
        <v>320000</v>
      </c>
      <c r="U91" s="2">
        <f t="shared" si="2"/>
        <v>320000</v>
      </c>
      <c r="V91" s="2">
        <f t="shared" si="2"/>
        <v>320000</v>
      </c>
      <c r="W91" s="2">
        <f t="shared" si="2"/>
        <v>320000</v>
      </c>
      <c r="X91" s="2">
        <f t="shared" si="2"/>
        <v>320000</v>
      </c>
      <c r="Y91" s="2">
        <f t="shared" si="2"/>
        <v>320000</v>
      </c>
      <c r="Z91" s="2">
        <f t="shared" si="2"/>
        <v>320000</v>
      </c>
    </row>
    <row r="92" spans="1:26" x14ac:dyDescent="0.2">
      <c r="A92" s="1" t="s">
        <v>114</v>
      </c>
      <c r="B92" s="2">
        <v>320</v>
      </c>
      <c r="C92" s="2">
        <f>B92*(1+$B68)</f>
        <v>332.8</v>
      </c>
      <c r="D92" s="2">
        <f t="shared" ref="D92:Z92" si="3">C92*(1+$B68)</f>
        <v>346.11200000000002</v>
      </c>
      <c r="E92" s="2">
        <f t="shared" si="3"/>
        <v>359.95648000000006</v>
      </c>
      <c r="F92" s="2">
        <f t="shared" si="3"/>
        <v>374.3547392000001</v>
      </c>
      <c r="G92" s="2">
        <f t="shared" si="3"/>
        <v>389.32892876800014</v>
      </c>
      <c r="H92" s="2">
        <f t="shared" si="3"/>
        <v>404.90208591872016</v>
      </c>
      <c r="I92" s="2">
        <f t="shared" si="3"/>
        <v>421.098169355469</v>
      </c>
      <c r="J92" s="2">
        <f t="shared" si="3"/>
        <v>437.9420961296878</v>
      </c>
      <c r="K92" s="2">
        <f t="shared" si="3"/>
        <v>455.45977997487535</v>
      </c>
      <c r="L92" s="2">
        <f t="shared" si="3"/>
        <v>473.6781711738704</v>
      </c>
      <c r="M92" s="2">
        <f t="shared" si="3"/>
        <v>492.62529802082526</v>
      </c>
      <c r="N92" s="2">
        <f t="shared" si="3"/>
        <v>512.33030994165824</v>
      </c>
      <c r="O92" s="2">
        <f t="shared" si="3"/>
        <v>532.82352233932454</v>
      </c>
      <c r="P92" s="2">
        <f t="shared" si="3"/>
        <v>554.13646323289754</v>
      </c>
      <c r="Q92" s="2">
        <f t="shared" si="3"/>
        <v>576.30192176221351</v>
      </c>
      <c r="R92" s="2">
        <f t="shared" si="3"/>
        <v>599.35399863270209</v>
      </c>
      <c r="S92" s="2">
        <f t="shared" si="3"/>
        <v>623.32815857801018</v>
      </c>
      <c r="T92" s="2">
        <f t="shared" si="3"/>
        <v>648.2612849211306</v>
      </c>
      <c r="U92" s="2">
        <f t="shared" si="3"/>
        <v>674.19173631797582</v>
      </c>
      <c r="V92" s="2">
        <f t="shared" si="3"/>
        <v>701.15940577069489</v>
      </c>
      <c r="W92" s="2">
        <f t="shared" si="3"/>
        <v>729.20578200152272</v>
      </c>
      <c r="X92" s="2">
        <f t="shared" si="3"/>
        <v>758.37401328158364</v>
      </c>
      <c r="Y92" s="2">
        <f t="shared" si="3"/>
        <v>788.70897381284703</v>
      </c>
      <c r="Z92" s="2">
        <f t="shared" si="3"/>
        <v>820.25733276536096</v>
      </c>
    </row>
    <row r="93" spans="1:26" x14ac:dyDescent="0.2">
      <c r="A93" s="1" t="s">
        <v>115</v>
      </c>
      <c r="B93" s="2">
        <f>B92*$B$79</f>
        <v>16000</v>
      </c>
      <c r="C93" s="2">
        <f t="shared" ref="C93:Z93" si="4">C92*$B$79</f>
        <v>16640</v>
      </c>
      <c r="D93" s="2">
        <f t="shared" si="4"/>
        <v>17305.600000000002</v>
      </c>
      <c r="E93" s="2">
        <f t="shared" si="4"/>
        <v>17997.824000000004</v>
      </c>
      <c r="F93" s="2">
        <f t="shared" si="4"/>
        <v>18717.736960000006</v>
      </c>
      <c r="G93" s="2">
        <f t="shared" si="4"/>
        <v>19466.446438400006</v>
      </c>
      <c r="H93" s="2">
        <f t="shared" si="4"/>
        <v>20245.104295936009</v>
      </c>
      <c r="I93" s="2">
        <f t="shared" si="4"/>
        <v>21054.90846777345</v>
      </c>
      <c r="J93" s="2">
        <f t="shared" si="4"/>
        <v>21897.104806484389</v>
      </c>
      <c r="K93" s="2">
        <f t="shared" si="4"/>
        <v>22772.988998743767</v>
      </c>
      <c r="L93" s="2">
        <f t="shared" si="4"/>
        <v>23683.908558693518</v>
      </c>
      <c r="M93" s="2">
        <f t="shared" si="4"/>
        <v>24631.264901041264</v>
      </c>
      <c r="N93" s="2">
        <f t="shared" si="4"/>
        <v>25616.515497082913</v>
      </c>
      <c r="O93" s="2">
        <f t="shared" si="4"/>
        <v>26641.176116966228</v>
      </c>
      <c r="P93" s="2">
        <f t="shared" si="4"/>
        <v>27706.823161644876</v>
      </c>
      <c r="Q93" s="2">
        <f t="shared" si="4"/>
        <v>28815.096088110677</v>
      </c>
      <c r="R93" s="2">
        <f t="shared" si="4"/>
        <v>29967.699931635103</v>
      </c>
      <c r="S93" s="2">
        <f t="shared" si="4"/>
        <v>31166.407928900509</v>
      </c>
      <c r="T93" s="2">
        <f t="shared" si="4"/>
        <v>32413.064246056529</v>
      </c>
      <c r="U93" s="2">
        <f t="shared" si="4"/>
        <v>33709.586815898794</v>
      </c>
      <c r="V93" s="2">
        <f t="shared" si="4"/>
        <v>35057.970288534743</v>
      </c>
      <c r="W93" s="2">
        <f t="shared" si="4"/>
        <v>36460.289100076137</v>
      </c>
      <c r="X93" s="2">
        <f t="shared" si="4"/>
        <v>37918.700664079181</v>
      </c>
      <c r="Y93" s="2">
        <f t="shared" si="4"/>
        <v>39435.448690642355</v>
      </c>
      <c r="Z93" s="2">
        <f t="shared" si="4"/>
        <v>41012.866638268046</v>
      </c>
    </row>
    <row r="94" spans="1:26" x14ac:dyDescent="0.2">
      <c r="A94" s="1" t="s">
        <v>116</v>
      </c>
      <c r="B94" s="2">
        <f>B91*$B$85</f>
        <v>19200</v>
      </c>
      <c r="C94" s="2">
        <f t="shared" ref="C94:Z94" si="5">C91*$B$85</f>
        <v>19200</v>
      </c>
      <c r="D94" s="2">
        <f t="shared" si="5"/>
        <v>19200</v>
      </c>
      <c r="E94" s="2">
        <f t="shared" si="5"/>
        <v>19200</v>
      </c>
      <c r="F94" s="2">
        <f t="shared" si="5"/>
        <v>19200</v>
      </c>
      <c r="G94" s="2">
        <f t="shared" si="5"/>
        <v>19200</v>
      </c>
      <c r="H94" s="2">
        <f t="shared" si="5"/>
        <v>19200</v>
      </c>
      <c r="I94" s="2">
        <f t="shared" si="5"/>
        <v>19200</v>
      </c>
      <c r="J94" s="2">
        <f t="shared" si="5"/>
        <v>19200</v>
      </c>
      <c r="K94" s="2">
        <f t="shared" si="5"/>
        <v>19200</v>
      </c>
      <c r="L94" s="2">
        <f t="shared" si="5"/>
        <v>19200</v>
      </c>
      <c r="M94" s="2">
        <f t="shared" si="5"/>
        <v>19200</v>
      </c>
      <c r="N94" s="2">
        <f t="shared" si="5"/>
        <v>19200</v>
      </c>
      <c r="O94" s="2">
        <f t="shared" si="5"/>
        <v>19200</v>
      </c>
      <c r="P94" s="2">
        <f t="shared" si="5"/>
        <v>19200</v>
      </c>
      <c r="Q94" s="2">
        <f t="shared" si="5"/>
        <v>19200</v>
      </c>
      <c r="R94" s="2">
        <f t="shared" si="5"/>
        <v>19200</v>
      </c>
      <c r="S94" s="2">
        <f t="shared" si="5"/>
        <v>19200</v>
      </c>
      <c r="T94" s="2">
        <f t="shared" si="5"/>
        <v>19200</v>
      </c>
      <c r="U94" s="2">
        <f t="shared" si="5"/>
        <v>19200</v>
      </c>
      <c r="V94" s="2">
        <f t="shared" si="5"/>
        <v>19200</v>
      </c>
      <c r="W94" s="2">
        <f t="shared" si="5"/>
        <v>19200</v>
      </c>
      <c r="X94" s="2">
        <f t="shared" si="5"/>
        <v>19200</v>
      </c>
      <c r="Y94" s="2">
        <f t="shared" si="5"/>
        <v>19200</v>
      </c>
      <c r="Z94" s="2">
        <f t="shared" si="5"/>
        <v>19200</v>
      </c>
    </row>
    <row r="95" spans="1:26" x14ac:dyDescent="0.2">
      <c r="A95" s="1" t="s">
        <v>117</v>
      </c>
      <c r="B95" s="2">
        <v>400</v>
      </c>
      <c r="C95" s="2">
        <f>B95*(1+$B$67)</f>
        <v>412</v>
      </c>
      <c r="D95" s="2">
        <f t="shared" ref="D95:Z96" si="6">C95*(1+$B$67)</f>
        <v>424.36</v>
      </c>
      <c r="E95" s="2">
        <f t="shared" si="6"/>
        <v>437.0908</v>
      </c>
      <c r="F95" s="2">
        <f t="shared" si="6"/>
        <v>450.20352400000002</v>
      </c>
      <c r="G95" s="2">
        <f t="shared" si="6"/>
        <v>463.70962972000001</v>
      </c>
      <c r="H95" s="2">
        <f t="shared" si="6"/>
        <v>477.62091861160002</v>
      </c>
      <c r="I95" s="2">
        <f t="shared" si="6"/>
        <v>491.94954616994801</v>
      </c>
      <c r="J95" s="2">
        <f t="shared" si="6"/>
        <v>506.70803255504649</v>
      </c>
      <c r="K95" s="2">
        <f t="shared" si="6"/>
        <v>521.90927353169786</v>
      </c>
      <c r="L95" s="2">
        <f t="shared" si="6"/>
        <v>537.56655173764887</v>
      </c>
      <c r="M95" s="2">
        <f t="shared" si="6"/>
        <v>553.69354828977839</v>
      </c>
      <c r="N95" s="2">
        <f t="shared" si="6"/>
        <v>570.30435473847172</v>
      </c>
      <c r="O95" s="2">
        <f t="shared" si="6"/>
        <v>587.41348538062584</v>
      </c>
      <c r="P95" s="2">
        <f t="shared" si="6"/>
        <v>605.03588994204461</v>
      </c>
      <c r="Q95" s="2">
        <f t="shared" si="6"/>
        <v>623.18696664030597</v>
      </c>
      <c r="R95" s="2">
        <f t="shared" si="6"/>
        <v>641.88257563951515</v>
      </c>
      <c r="S95" s="2">
        <f t="shared" si="6"/>
        <v>661.13905290870059</v>
      </c>
      <c r="T95" s="2">
        <f t="shared" si="6"/>
        <v>680.97322449596163</v>
      </c>
      <c r="U95" s="2">
        <f t="shared" si="6"/>
        <v>701.40242123084045</v>
      </c>
      <c r="V95" s="2">
        <f t="shared" si="6"/>
        <v>722.44449386776569</v>
      </c>
      <c r="W95" s="2">
        <f t="shared" si="6"/>
        <v>744.11782868379862</v>
      </c>
      <c r="X95" s="2">
        <f t="shared" si="6"/>
        <v>766.44136354431259</v>
      </c>
      <c r="Y95" s="2">
        <f t="shared" si="6"/>
        <v>789.43460445064204</v>
      </c>
      <c r="Z95" s="2">
        <f t="shared" si="6"/>
        <v>813.11764258416133</v>
      </c>
    </row>
    <row r="96" spans="1:26" x14ac:dyDescent="0.2">
      <c r="A96" s="1" t="s">
        <v>118</v>
      </c>
      <c r="B96" s="2">
        <v>100</v>
      </c>
      <c r="C96" s="2">
        <f>B96*(1+$B$67)</f>
        <v>103</v>
      </c>
      <c r="D96" s="2">
        <f>C96*(1+$B$67)</f>
        <v>106.09</v>
      </c>
      <c r="E96" s="2">
        <f>D96*(1+$B$67)</f>
        <v>109.2727</v>
      </c>
      <c r="F96" s="2">
        <f>E96*(1+$B$67)</f>
        <v>112.550881</v>
      </c>
      <c r="G96" s="2">
        <f>F96*(1+$B$67)</f>
        <v>115.92740743</v>
      </c>
      <c r="H96" s="2">
        <f>G96*(1+$B$67)</f>
        <v>119.4052296529</v>
      </c>
      <c r="I96" s="2">
        <f>H96*(1+$B$67)</f>
        <v>122.987386542487</v>
      </c>
      <c r="J96" s="2">
        <f>I96*(1+$B$67)</f>
        <v>126.67700813876162</v>
      </c>
      <c r="K96" s="2">
        <f>J96*(1+$B$67)</f>
        <v>130.47731838292447</v>
      </c>
      <c r="L96" s="2">
        <f>K96*(1+$B$67)</f>
        <v>134.39163793441222</v>
      </c>
      <c r="M96" s="2">
        <f>L96*(1+$B$67)</f>
        <v>138.4233870724446</v>
      </c>
      <c r="N96" s="2">
        <f>M96*(1+$B$67)</f>
        <v>142.57608868461793</v>
      </c>
      <c r="O96" s="2">
        <f>N96*(1+$B$67)</f>
        <v>146.85337134515646</v>
      </c>
      <c r="P96" s="2">
        <f>O96*(1+$B$67)</f>
        <v>151.25897248551115</v>
      </c>
      <c r="Q96" s="2">
        <f>P96*(1+$B$67)</f>
        <v>155.79674166007649</v>
      </c>
      <c r="R96" s="2">
        <f>Q96*(1+$B$67)</f>
        <v>160.47064390987879</v>
      </c>
      <c r="S96" s="2">
        <f t="shared" si="6"/>
        <v>165.28476322717515</v>
      </c>
      <c r="T96" s="2">
        <f t="shared" si="6"/>
        <v>170.24330612399041</v>
      </c>
      <c r="U96" s="2">
        <f t="shared" si="6"/>
        <v>175.35060530771011</v>
      </c>
      <c r="V96" s="2">
        <f t="shared" si="6"/>
        <v>180.61112346694142</v>
      </c>
      <c r="W96" s="2">
        <f t="shared" si="6"/>
        <v>186.02945717094966</v>
      </c>
      <c r="X96" s="2">
        <f t="shared" si="6"/>
        <v>191.61034088607815</v>
      </c>
      <c r="Y96" s="2">
        <f t="shared" si="6"/>
        <v>197.35865111266051</v>
      </c>
      <c r="Z96" s="2">
        <f t="shared" si="6"/>
        <v>203.27941064604033</v>
      </c>
    </row>
    <row r="97" spans="1:26" x14ac:dyDescent="0.2">
      <c r="A97" s="1" t="s">
        <v>119</v>
      </c>
      <c r="B97" s="2">
        <v>0</v>
      </c>
      <c r="C97" s="2">
        <f t="shared" ref="C97:Z97" si="7">B97*(1+$B$67)</f>
        <v>0</v>
      </c>
      <c r="D97" s="2">
        <f t="shared" si="7"/>
        <v>0</v>
      </c>
      <c r="E97" s="2">
        <f t="shared" si="7"/>
        <v>0</v>
      </c>
      <c r="F97" s="2">
        <f t="shared" si="7"/>
        <v>0</v>
      </c>
      <c r="G97" s="2">
        <f t="shared" si="7"/>
        <v>0</v>
      </c>
      <c r="H97" s="2">
        <f t="shared" si="7"/>
        <v>0</v>
      </c>
      <c r="I97" s="2">
        <f t="shared" si="7"/>
        <v>0</v>
      </c>
      <c r="J97" s="2">
        <f t="shared" si="7"/>
        <v>0</v>
      </c>
      <c r="K97" s="2">
        <f t="shared" si="7"/>
        <v>0</v>
      </c>
      <c r="L97" s="2">
        <f t="shared" si="7"/>
        <v>0</v>
      </c>
      <c r="M97" s="2">
        <f t="shared" si="7"/>
        <v>0</v>
      </c>
      <c r="N97" s="2">
        <f t="shared" si="7"/>
        <v>0</v>
      </c>
      <c r="O97" s="2">
        <f t="shared" si="7"/>
        <v>0</v>
      </c>
      <c r="P97" s="2">
        <f t="shared" si="7"/>
        <v>0</v>
      </c>
      <c r="Q97" s="2">
        <f t="shared" si="7"/>
        <v>0</v>
      </c>
      <c r="R97" s="2">
        <f t="shared" si="7"/>
        <v>0</v>
      </c>
      <c r="S97" s="2">
        <f t="shared" si="7"/>
        <v>0</v>
      </c>
      <c r="T97" s="2">
        <f t="shared" si="7"/>
        <v>0</v>
      </c>
      <c r="U97" s="2">
        <f t="shared" si="7"/>
        <v>0</v>
      </c>
      <c r="V97" s="2">
        <f t="shared" si="7"/>
        <v>0</v>
      </c>
      <c r="W97" s="2">
        <f t="shared" si="7"/>
        <v>0</v>
      </c>
      <c r="X97" s="2">
        <f t="shared" si="7"/>
        <v>0</v>
      </c>
      <c r="Y97" s="2">
        <f t="shared" si="7"/>
        <v>0</v>
      </c>
      <c r="Z97" s="2">
        <f t="shared" si="7"/>
        <v>0</v>
      </c>
    </row>
    <row r="98" spans="1:26" x14ac:dyDescent="0.2">
      <c r="A98" s="1" t="s">
        <v>120</v>
      </c>
      <c r="B98" s="2">
        <v>800</v>
      </c>
      <c r="C98" s="2">
        <f t="shared" ref="C98:Z98" si="8">B98*(1+$B$67)</f>
        <v>824</v>
      </c>
      <c r="D98" s="2">
        <f t="shared" si="8"/>
        <v>848.72</v>
      </c>
      <c r="E98" s="2">
        <f t="shared" si="8"/>
        <v>874.1816</v>
      </c>
      <c r="F98" s="2">
        <f t="shared" si="8"/>
        <v>900.40704800000003</v>
      </c>
      <c r="G98" s="2">
        <f t="shared" si="8"/>
        <v>927.41925944000002</v>
      </c>
      <c r="H98" s="2">
        <f t="shared" si="8"/>
        <v>955.24183722320004</v>
      </c>
      <c r="I98" s="2">
        <f t="shared" si="8"/>
        <v>983.89909233989601</v>
      </c>
      <c r="J98" s="2">
        <f t="shared" si="8"/>
        <v>1013.416065110093</v>
      </c>
      <c r="K98" s="2">
        <f t="shared" si="8"/>
        <v>1043.8185470633957</v>
      </c>
      <c r="L98" s="2">
        <f t="shared" si="8"/>
        <v>1075.1331034752977</v>
      </c>
      <c r="M98" s="2">
        <f t="shared" si="8"/>
        <v>1107.3870965795568</v>
      </c>
      <c r="N98" s="2">
        <f t="shared" si="8"/>
        <v>1140.6087094769434</v>
      </c>
      <c r="O98" s="2">
        <f t="shared" si="8"/>
        <v>1174.8269707612517</v>
      </c>
      <c r="P98" s="2">
        <f t="shared" si="8"/>
        <v>1210.0717798840892</v>
      </c>
      <c r="Q98" s="2">
        <f t="shared" si="8"/>
        <v>1246.3739332806119</v>
      </c>
      <c r="R98" s="2">
        <f t="shared" si="8"/>
        <v>1283.7651512790303</v>
      </c>
      <c r="S98" s="2">
        <f t="shared" si="8"/>
        <v>1322.2781058174012</v>
      </c>
      <c r="T98" s="2">
        <f t="shared" si="8"/>
        <v>1361.9464489919233</v>
      </c>
      <c r="U98" s="2">
        <f t="shared" si="8"/>
        <v>1402.8048424616809</v>
      </c>
      <c r="V98" s="2">
        <f t="shared" si="8"/>
        <v>1444.8889877355314</v>
      </c>
      <c r="W98" s="2">
        <f t="shared" si="8"/>
        <v>1488.2356573675972</v>
      </c>
      <c r="X98" s="2">
        <f t="shared" si="8"/>
        <v>1532.8827270886252</v>
      </c>
      <c r="Y98" s="2">
        <f t="shared" si="8"/>
        <v>1578.8692089012841</v>
      </c>
      <c r="Z98" s="2">
        <f t="shared" si="8"/>
        <v>1626.2352851683227</v>
      </c>
    </row>
    <row r="99" spans="1:26" x14ac:dyDescent="0.2">
      <c r="A99" s="1" t="s">
        <v>121</v>
      </c>
      <c r="B99" s="2">
        <v>100</v>
      </c>
      <c r="C99" s="2">
        <f t="shared" ref="C99:Z99" si="9">B99*(1+$B$67)</f>
        <v>103</v>
      </c>
      <c r="D99" s="2">
        <f t="shared" si="9"/>
        <v>106.09</v>
      </c>
      <c r="E99" s="2">
        <f t="shared" si="9"/>
        <v>109.2727</v>
      </c>
      <c r="F99" s="2">
        <f t="shared" si="9"/>
        <v>112.550881</v>
      </c>
      <c r="G99" s="2">
        <f t="shared" si="9"/>
        <v>115.92740743</v>
      </c>
      <c r="H99" s="2">
        <f t="shared" si="9"/>
        <v>119.4052296529</v>
      </c>
      <c r="I99" s="2">
        <f t="shared" si="9"/>
        <v>122.987386542487</v>
      </c>
      <c r="J99" s="2">
        <f t="shared" si="9"/>
        <v>126.67700813876162</v>
      </c>
      <c r="K99" s="2">
        <f t="shared" si="9"/>
        <v>130.47731838292447</v>
      </c>
      <c r="L99" s="2">
        <f t="shared" si="9"/>
        <v>134.39163793441222</v>
      </c>
      <c r="M99" s="2">
        <f t="shared" si="9"/>
        <v>138.4233870724446</v>
      </c>
      <c r="N99" s="2">
        <f t="shared" si="9"/>
        <v>142.57608868461793</v>
      </c>
      <c r="O99" s="2">
        <f t="shared" si="9"/>
        <v>146.85337134515646</v>
      </c>
      <c r="P99" s="2">
        <f t="shared" si="9"/>
        <v>151.25897248551115</v>
      </c>
      <c r="Q99" s="2">
        <f t="shared" si="9"/>
        <v>155.79674166007649</v>
      </c>
      <c r="R99" s="2">
        <f t="shared" si="9"/>
        <v>160.47064390987879</v>
      </c>
      <c r="S99" s="2">
        <f t="shared" si="9"/>
        <v>165.28476322717515</v>
      </c>
      <c r="T99" s="2">
        <f t="shared" si="9"/>
        <v>170.24330612399041</v>
      </c>
      <c r="U99" s="2">
        <f t="shared" si="9"/>
        <v>175.35060530771011</v>
      </c>
      <c r="V99" s="2">
        <f t="shared" si="9"/>
        <v>180.61112346694142</v>
      </c>
      <c r="W99" s="2">
        <f t="shared" si="9"/>
        <v>186.02945717094966</v>
      </c>
      <c r="X99" s="2">
        <f t="shared" si="9"/>
        <v>191.61034088607815</v>
      </c>
      <c r="Y99" s="2">
        <f t="shared" si="9"/>
        <v>197.35865111266051</v>
      </c>
      <c r="Z99" s="2">
        <f t="shared" si="9"/>
        <v>203.27941064604033</v>
      </c>
    </row>
    <row r="100" spans="1:26" x14ac:dyDescent="0.2">
      <c r="A100" s="1" t="s">
        <v>122</v>
      </c>
      <c r="B100" s="2">
        <v>1500</v>
      </c>
      <c r="C100" s="2">
        <f t="shared" ref="C100:Z100" si="10">B100*(1+$B$67)</f>
        <v>1545</v>
      </c>
      <c r="D100" s="2">
        <f t="shared" si="10"/>
        <v>1591.3500000000001</v>
      </c>
      <c r="E100" s="2">
        <f t="shared" si="10"/>
        <v>1639.0905000000002</v>
      </c>
      <c r="F100" s="2">
        <f t="shared" si="10"/>
        <v>1688.2632150000004</v>
      </c>
      <c r="G100" s="2">
        <f t="shared" si="10"/>
        <v>1738.9111114500004</v>
      </c>
      <c r="H100" s="2">
        <f t="shared" si="10"/>
        <v>1791.0784447935005</v>
      </c>
      <c r="I100" s="2">
        <f t="shared" si="10"/>
        <v>1844.8107981373055</v>
      </c>
      <c r="J100" s="2">
        <f t="shared" si="10"/>
        <v>1900.1551220814247</v>
      </c>
      <c r="K100" s="2">
        <f t="shared" si="10"/>
        <v>1957.1597757438674</v>
      </c>
      <c r="L100" s="2">
        <f t="shared" si="10"/>
        <v>2015.8745690161834</v>
      </c>
      <c r="M100" s="2">
        <f t="shared" si="10"/>
        <v>2076.3508060866689</v>
      </c>
      <c r="N100" s="2">
        <f t="shared" si="10"/>
        <v>2138.641330269269</v>
      </c>
      <c r="O100" s="2">
        <f t="shared" si="10"/>
        <v>2202.8005701773473</v>
      </c>
      <c r="P100" s="2">
        <f t="shared" si="10"/>
        <v>2268.8845872826678</v>
      </c>
      <c r="Q100" s="2">
        <f t="shared" si="10"/>
        <v>2336.951124901148</v>
      </c>
      <c r="R100" s="2">
        <f t="shared" si="10"/>
        <v>2407.0596586481824</v>
      </c>
      <c r="S100" s="2">
        <f t="shared" si="10"/>
        <v>2479.2714484076282</v>
      </c>
      <c r="T100" s="2">
        <f t="shared" si="10"/>
        <v>2553.6495918598571</v>
      </c>
      <c r="U100" s="2">
        <f t="shared" si="10"/>
        <v>2630.2590796156528</v>
      </c>
      <c r="V100" s="2">
        <f t="shared" si="10"/>
        <v>2709.1668520041226</v>
      </c>
      <c r="W100" s="2">
        <f t="shared" si="10"/>
        <v>2790.4418575642462</v>
      </c>
      <c r="X100" s="2">
        <f t="shared" si="10"/>
        <v>2874.1551132911736</v>
      </c>
      <c r="Y100" s="2">
        <f t="shared" si="10"/>
        <v>2960.379766689909</v>
      </c>
      <c r="Z100" s="2">
        <f t="shared" si="10"/>
        <v>3049.1911596906066</v>
      </c>
    </row>
    <row r="101" spans="1:26" x14ac:dyDescent="0.2">
      <c r="A101" s="1" t="s">
        <v>123</v>
      </c>
      <c r="B101" s="2">
        <v>100</v>
      </c>
      <c r="C101" s="2">
        <f t="shared" ref="C101:Z101" si="11">B101*(1+$B$67)</f>
        <v>103</v>
      </c>
      <c r="D101" s="2">
        <f t="shared" si="11"/>
        <v>106.09</v>
      </c>
      <c r="E101" s="2">
        <f t="shared" si="11"/>
        <v>109.2727</v>
      </c>
      <c r="F101" s="2">
        <f t="shared" si="11"/>
        <v>112.550881</v>
      </c>
      <c r="G101" s="2">
        <f t="shared" si="11"/>
        <v>115.92740743</v>
      </c>
      <c r="H101" s="2">
        <f t="shared" si="11"/>
        <v>119.4052296529</v>
      </c>
      <c r="I101" s="2">
        <f t="shared" si="11"/>
        <v>122.987386542487</v>
      </c>
      <c r="J101" s="2">
        <f t="shared" si="11"/>
        <v>126.67700813876162</v>
      </c>
      <c r="K101" s="2">
        <f t="shared" si="11"/>
        <v>130.47731838292447</v>
      </c>
      <c r="L101" s="2">
        <f t="shared" si="11"/>
        <v>134.39163793441222</v>
      </c>
      <c r="M101" s="2">
        <f t="shared" si="11"/>
        <v>138.4233870724446</v>
      </c>
      <c r="N101" s="2">
        <f t="shared" si="11"/>
        <v>142.57608868461793</v>
      </c>
      <c r="O101" s="2">
        <f t="shared" si="11"/>
        <v>146.85337134515646</v>
      </c>
      <c r="P101" s="2">
        <f t="shared" si="11"/>
        <v>151.25897248551115</v>
      </c>
      <c r="Q101" s="2">
        <f t="shared" si="11"/>
        <v>155.79674166007649</v>
      </c>
      <c r="R101" s="2">
        <f t="shared" si="11"/>
        <v>160.47064390987879</v>
      </c>
      <c r="S101" s="2">
        <f t="shared" si="11"/>
        <v>165.28476322717515</v>
      </c>
      <c r="T101" s="2">
        <f t="shared" si="11"/>
        <v>170.24330612399041</v>
      </c>
      <c r="U101" s="2">
        <f t="shared" si="11"/>
        <v>175.35060530771011</v>
      </c>
      <c r="V101" s="2">
        <f t="shared" si="11"/>
        <v>180.61112346694142</v>
      </c>
      <c r="W101" s="2">
        <f t="shared" si="11"/>
        <v>186.02945717094966</v>
      </c>
      <c r="X101" s="2">
        <f t="shared" si="11"/>
        <v>191.61034088607815</v>
      </c>
      <c r="Y101" s="2">
        <f t="shared" si="11"/>
        <v>197.35865111266051</v>
      </c>
      <c r="Z101" s="2">
        <f t="shared" si="11"/>
        <v>203.27941064604033</v>
      </c>
    </row>
    <row r="102" spans="1:26" x14ac:dyDescent="0.2">
      <c r="A102" s="1" t="s">
        <v>124</v>
      </c>
      <c r="B102" s="2">
        <v>100</v>
      </c>
      <c r="C102" s="2">
        <f t="shared" ref="C102:Z103" si="12">B102*(1+$B$67)</f>
        <v>103</v>
      </c>
      <c r="D102" s="2">
        <f t="shared" si="12"/>
        <v>106.09</v>
      </c>
      <c r="E102" s="2">
        <f t="shared" si="12"/>
        <v>109.2727</v>
      </c>
      <c r="F102" s="2">
        <f t="shared" si="12"/>
        <v>112.550881</v>
      </c>
      <c r="G102" s="2">
        <f t="shared" si="12"/>
        <v>115.92740743</v>
      </c>
      <c r="H102" s="2">
        <f t="shared" si="12"/>
        <v>119.4052296529</v>
      </c>
      <c r="I102" s="2">
        <f t="shared" si="12"/>
        <v>122.987386542487</v>
      </c>
      <c r="J102" s="2">
        <f t="shared" si="12"/>
        <v>126.67700813876162</v>
      </c>
      <c r="K102" s="2">
        <f t="shared" si="12"/>
        <v>130.47731838292447</v>
      </c>
      <c r="L102" s="2">
        <f t="shared" si="12"/>
        <v>134.39163793441222</v>
      </c>
      <c r="M102" s="2">
        <f t="shared" si="12"/>
        <v>138.4233870724446</v>
      </c>
      <c r="N102" s="2">
        <f t="shared" si="12"/>
        <v>142.57608868461793</v>
      </c>
      <c r="O102" s="2">
        <f t="shared" si="12"/>
        <v>146.85337134515646</v>
      </c>
      <c r="P102" s="2">
        <f t="shared" si="12"/>
        <v>151.25897248551115</v>
      </c>
      <c r="Q102" s="2">
        <f t="shared" si="12"/>
        <v>155.79674166007649</v>
      </c>
      <c r="R102" s="2">
        <f t="shared" si="12"/>
        <v>160.47064390987879</v>
      </c>
      <c r="S102" s="2">
        <f t="shared" si="12"/>
        <v>165.28476322717515</v>
      </c>
      <c r="T102" s="2">
        <f t="shared" si="12"/>
        <v>170.24330612399041</v>
      </c>
      <c r="U102" s="2">
        <f t="shared" si="12"/>
        <v>175.35060530771011</v>
      </c>
      <c r="V102" s="2">
        <f t="shared" si="12"/>
        <v>180.61112346694142</v>
      </c>
      <c r="W102" s="2">
        <f t="shared" si="12"/>
        <v>186.02945717094966</v>
      </c>
      <c r="X102" s="2">
        <f t="shared" si="12"/>
        <v>191.61034088607815</v>
      </c>
      <c r="Y102" s="2">
        <f t="shared" si="12"/>
        <v>197.35865111266051</v>
      </c>
      <c r="Z102" s="2">
        <f t="shared" si="12"/>
        <v>203.27941064604033</v>
      </c>
    </row>
    <row r="103" spans="1:26" x14ac:dyDescent="0.2">
      <c r="A103" s="1" t="s">
        <v>125</v>
      </c>
      <c r="B103" s="2">
        <f>B93*B71</f>
        <v>1408</v>
      </c>
      <c r="C103" s="2">
        <f>B103*(1+$B$67)</f>
        <v>1450.24</v>
      </c>
      <c r="D103" s="2">
        <f>C103*(1+$B$67)</f>
        <v>1493.7472</v>
      </c>
      <c r="E103" s="2">
        <f>D103*(1+$B$67)</f>
        <v>1538.559616</v>
      </c>
      <c r="F103" s="2">
        <f>E103*(1+$B$67)</f>
        <v>1584.7164044799999</v>
      </c>
      <c r="G103" s="2">
        <f>F103*(1+$B$67)</f>
        <v>1632.2578966143999</v>
      </c>
      <c r="H103" s="2">
        <f>G103*(1+$B$67)</f>
        <v>1681.225633512832</v>
      </c>
      <c r="I103" s="2">
        <f>H103*(1+$B$67)</f>
        <v>1731.662402518217</v>
      </c>
      <c r="J103" s="2">
        <f>I103*(1+$B$67)</f>
        <v>1783.6122745937637</v>
      </c>
      <c r="K103" s="2">
        <f>J103*(1+$B$67)</f>
        <v>1837.1206428315766</v>
      </c>
      <c r="L103" s="2">
        <f>K103*(1+$B$67)</f>
        <v>1892.234262116524</v>
      </c>
      <c r="M103" s="2">
        <f>L103*(1+$B$67)</f>
        <v>1949.0012899800197</v>
      </c>
      <c r="N103" s="2">
        <f>M103*(1+$B$67)</f>
        <v>2007.4713286794204</v>
      </c>
      <c r="O103" s="2">
        <f>N103*(1+$B$67)</f>
        <v>2067.6954685398032</v>
      </c>
      <c r="P103" s="2">
        <f>O103*(1+$B$67)</f>
        <v>2129.7263325959975</v>
      </c>
      <c r="Q103" s="2">
        <f>P103*(1+$B$67)</f>
        <v>2193.6181225738774</v>
      </c>
      <c r="R103" s="2">
        <f>Q103*(1+$B$67)</f>
        <v>2259.4266662510936</v>
      </c>
      <c r="S103" s="2">
        <f t="shared" si="12"/>
        <v>2327.2094662386266</v>
      </c>
      <c r="T103" s="2">
        <f t="shared" si="12"/>
        <v>2397.0257502257855</v>
      </c>
      <c r="U103" s="2">
        <f t="shared" si="12"/>
        <v>2468.9365227325593</v>
      </c>
      <c r="V103" s="2">
        <f t="shared" si="12"/>
        <v>2543.0046184145363</v>
      </c>
      <c r="W103" s="2">
        <f t="shared" si="12"/>
        <v>2619.2947569669723</v>
      </c>
      <c r="X103" s="2">
        <f t="shared" si="12"/>
        <v>2697.8735996759815</v>
      </c>
      <c r="Y103" s="2">
        <f t="shared" si="12"/>
        <v>2778.8098076662609</v>
      </c>
      <c r="Z103" s="2">
        <f t="shared" si="12"/>
        <v>2862.1741018962489</v>
      </c>
    </row>
    <row r="104" spans="1:26" x14ac:dyDescent="0.2">
      <c r="C104" s="2"/>
      <c r="D104" s="2"/>
      <c r="E104" s="2"/>
      <c r="F104" s="2"/>
      <c r="G104" s="2"/>
      <c r="H104" s="2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1" t="s">
        <v>126</v>
      </c>
      <c r="B105" s="2">
        <f>B93</f>
        <v>16000</v>
      </c>
      <c r="C105" s="2">
        <f t="shared" ref="C105:Z105" si="13">C93</f>
        <v>16640</v>
      </c>
      <c r="D105" s="2">
        <f t="shared" si="13"/>
        <v>17305.600000000002</v>
      </c>
      <c r="E105" s="2">
        <f t="shared" si="13"/>
        <v>17997.824000000004</v>
      </c>
      <c r="F105" s="2">
        <f t="shared" si="13"/>
        <v>18717.736960000006</v>
      </c>
      <c r="G105" s="2">
        <f t="shared" si="13"/>
        <v>19466.446438400006</v>
      </c>
      <c r="H105" s="2">
        <f t="shared" si="13"/>
        <v>20245.104295936009</v>
      </c>
      <c r="I105" s="2">
        <f t="shared" si="13"/>
        <v>21054.90846777345</v>
      </c>
      <c r="J105" s="2">
        <f t="shared" si="13"/>
        <v>21897.104806484389</v>
      </c>
      <c r="K105" s="2">
        <f t="shared" si="13"/>
        <v>22772.988998743767</v>
      </c>
      <c r="L105" s="2">
        <f t="shared" si="13"/>
        <v>23683.908558693518</v>
      </c>
      <c r="M105" s="2">
        <f t="shared" si="13"/>
        <v>24631.264901041264</v>
      </c>
      <c r="N105" s="2">
        <f t="shared" si="13"/>
        <v>25616.515497082913</v>
      </c>
      <c r="O105" s="2">
        <f t="shared" si="13"/>
        <v>26641.176116966228</v>
      </c>
      <c r="P105" s="2">
        <f t="shared" si="13"/>
        <v>27706.823161644876</v>
      </c>
      <c r="Q105" s="2">
        <f t="shared" si="13"/>
        <v>28815.096088110677</v>
      </c>
      <c r="R105" s="2">
        <f t="shared" si="13"/>
        <v>29967.699931635103</v>
      </c>
      <c r="S105" s="2">
        <f t="shared" si="13"/>
        <v>31166.407928900509</v>
      </c>
      <c r="T105" s="2">
        <f t="shared" si="13"/>
        <v>32413.064246056529</v>
      </c>
      <c r="U105" s="2">
        <f t="shared" si="13"/>
        <v>33709.586815898794</v>
      </c>
      <c r="V105" s="2">
        <f t="shared" si="13"/>
        <v>35057.970288534743</v>
      </c>
      <c r="W105" s="2">
        <f t="shared" si="13"/>
        <v>36460.289100076137</v>
      </c>
      <c r="X105" s="2">
        <f t="shared" si="13"/>
        <v>37918.700664079181</v>
      </c>
      <c r="Y105" s="2">
        <f t="shared" si="13"/>
        <v>39435.448690642355</v>
      </c>
      <c r="Z105" s="2">
        <f t="shared" si="13"/>
        <v>41012.866638268046</v>
      </c>
    </row>
    <row r="106" spans="1:26" x14ac:dyDescent="0.2">
      <c r="A106" s="1" t="s">
        <v>127</v>
      </c>
      <c r="B106" s="2">
        <f>SUM(B94:B103)</f>
        <v>23708</v>
      </c>
      <c r="C106" s="2">
        <f>SUM(C94:C103)</f>
        <v>23843.24</v>
      </c>
      <c r="D106" s="2">
        <f>SUM(D94:D103)</f>
        <v>23982.537200000002</v>
      </c>
      <c r="E106" s="2">
        <f>SUM(E94:E103)</f>
        <v>24126.013316000004</v>
      </c>
      <c r="F106" s="2">
        <f>SUM(F94:F103)</f>
        <v>24273.793715479998</v>
      </c>
      <c r="G106" s="2">
        <f>SUM(G94:G103)</f>
        <v>24426.007526944406</v>
      </c>
      <c r="H106" s="2">
        <f>SUM(H94:H103)</f>
        <v>24582.787752752734</v>
      </c>
      <c r="I106" s="2">
        <f>SUM(I94:I103)</f>
        <v>24744.27138533532</v>
      </c>
      <c r="J106" s="2">
        <f>SUM(J94:J103)</f>
        <v>24910.599526895377</v>
      </c>
      <c r="K106" s="2">
        <f>SUM(K94:K103)</f>
        <v>25081.917512702235</v>
      </c>
      <c r="L106" s="2">
        <f>SUM(L94:L103)</f>
        <v>25258.375038083301</v>
      </c>
      <c r="M106" s="2">
        <f>SUM(M94:M103)</f>
        <v>25440.126289225809</v>
      </c>
      <c r="N106" s="2">
        <f>SUM(N94:N103)</f>
        <v>25627.330077902581</v>
      </c>
      <c r="O106" s="2">
        <f>SUM(O94:O103)</f>
        <v>25820.149980239657</v>
      </c>
      <c r="P106" s="2">
        <f>SUM(P94:P103)</f>
        <v>26018.754479646839</v>
      </c>
      <c r="Q106" s="2">
        <f>SUM(Q94:Q103)</f>
        <v>26223.31711403625</v>
      </c>
      <c r="R106" s="2">
        <f>SUM(R94:R103)</f>
        <v>26434.016627457328</v>
      </c>
      <c r="S106" s="2">
        <f>SUM(S94:S103)</f>
        <v>26651.037126281062</v>
      </c>
      <c r="T106" s="2">
        <f>SUM(T94:T103)</f>
        <v>26874.568240069486</v>
      </c>
      <c r="U106" s="2">
        <f>SUM(U94:U103)</f>
        <v>27104.805287271574</v>
      </c>
      <c r="V106" s="2">
        <f>SUM(V94:V103)</f>
        <v>27341.949445889721</v>
      </c>
      <c r="W106" s="2">
        <f>SUM(W94:W103)</f>
        <v>27586.207929266413</v>
      </c>
      <c r="X106" s="2">
        <f>SUM(X94:X103)</f>
        <v>27837.794167144413</v>
      </c>
      <c r="Y106" s="2">
        <f>SUM(Y94:Y103)</f>
        <v>28096.927992158733</v>
      </c>
      <c r="Z106" s="2">
        <f>SUM(Z94:Z103)</f>
        <v>28363.835831923494</v>
      </c>
    </row>
    <row r="107" spans="1:26" x14ac:dyDescent="0.2">
      <c r="A107" s="1" t="s">
        <v>147</v>
      </c>
      <c r="B107" s="2">
        <f>$B$72</f>
        <v>100000</v>
      </c>
      <c r="C107" s="2">
        <f>B107*(1+$B$70)</f>
        <v>103499.99999999999</v>
      </c>
      <c r="D107" s="2">
        <f t="shared" ref="D107:Z107" si="14">C107*(1+$B$70)</f>
        <v>107122.49999999997</v>
      </c>
      <c r="E107" s="2">
        <f t="shared" si="14"/>
        <v>110871.78749999996</v>
      </c>
      <c r="F107" s="2">
        <f t="shared" si="14"/>
        <v>114752.30006249995</v>
      </c>
      <c r="G107" s="2">
        <f t="shared" si="14"/>
        <v>118768.63056468744</v>
      </c>
      <c r="H107" s="2">
        <f t="shared" si="14"/>
        <v>122925.53263445149</v>
      </c>
      <c r="I107" s="2">
        <f t="shared" si="14"/>
        <v>127227.92627665728</v>
      </c>
      <c r="J107" s="2">
        <f t="shared" si="14"/>
        <v>131680.90369634028</v>
      </c>
      <c r="K107" s="2">
        <f t="shared" si="14"/>
        <v>136289.73532571219</v>
      </c>
      <c r="L107" s="2">
        <f t="shared" si="14"/>
        <v>141059.8760621121</v>
      </c>
      <c r="M107" s="2">
        <f t="shared" si="14"/>
        <v>145996.97172428601</v>
      </c>
      <c r="N107" s="2">
        <f t="shared" si="14"/>
        <v>151106.865734636</v>
      </c>
      <c r="O107" s="2">
        <f t="shared" si="14"/>
        <v>156395.60603534823</v>
      </c>
      <c r="P107" s="2">
        <f t="shared" si="14"/>
        <v>161869.4522465854</v>
      </c>
      <c r="Q107" s="2">
        <f t="shared" si="14"/>
        <v>167534.88307521588</v>
      </c>
      <c r="R107" s="2">
        <f t="shared" si="14"/>
        <v>173398.60398284844</v>
      </c>
      <c r="S107" s="2">
        <f t="shared" si="14"/>
        <v>179467.55512224813</v>
      </c>
      <c r="T107" s="2">
        <f t="shared" si="14"/>
        <v>185748.91955152681</v>
      </c>
      <c r="U107" s="2">
        <f t="shared" si="14"/>
        <v>192250.13173583022</v>
      </c>
      <c r="V107" s="2">
        <f t="shared" si="14"/>
        <v>198978.88634658427</v>
      </c>
      <c r="W107" s="2">
        <f t="shared" si="14"/>
        <v>205943.14736871471</v>
      </c>
      <c r="X107" s="2">
        <f t="shared" si="14"/>
        <v>213151.1575266197</v>
      </c>
      <c r="Y107" s="2">
        <f t="shared" si="14"/>
        <v>220611.44804005139</v>
      </c>
      <c r="Z107" s="2">
        <f t="shared" si="14"/>
        <v>228332.84872145316</v>
      </c>
    </row>
    <row r="108" spans="1:26" x14ac:dyDescent="0.2">
      <c r="A108" s="1" t="s">
        <v>148</v>
      </c>
      <c r="B108" s="2">
        <f>$B$80</f>
        <v>320000</v>
      </c>
      <c r="C108" s="2">
        <f>B108*(1+$B$69)</f>
        <v>345600</v>
      </c>
      <c r="D108" s="2">
        <f t="shared" ref="D108:Z108" si="15">C108*(1+$B$69)</f>
        <v>373248</v>
      </c>
      <c r="E108" s="2">
        <f t="shared" si="15"/>
        <v>403107.84000000003</v>
      </c>
      <c r="F108" s="2">
        <f t="shared" si="15"/>
        <v>435356.46720000007</v>
      </c>
      <c r="G108" s="2">
        <f t="shared" si="15"/>
        <v>470184.98457600013</v>
      </c>
      <c r="H108" s="2">
        <f t="shared" si="15"/>
        <v>507799.78334208019</v>
      </c>
      <c r="I108" s="2">
        <f t="shared" si="15"/>
        <v>548423.7660094467</v>
      </c>
      <c r="J108" s="2">
        <f t="shared" si="15"/>
        <v>592297.66729020246</v>
      </c>
      <c r="K108" s="2">
        <f t="shared" si="15"/>
        <v>639681.48067341873</v>
      </c>
      <c r="L108" s="2">
        <f t="shared" si="15"/>
        <v>690855.99912729231</v>
      </c>
      <c r="M108" s="2">
        <f t="shared" si="15"/>
        <v>746124.47905747569</v>
      </c>
      <c r="N108" s="2">
        <f t="shared" si="15"/>
        <v>805814.43738207384</v>
      </c>
      <c r="O108" s="2">
        <f t="shared" si="15"/>
        <v>870279.5923726398</v>
      </c>
      <c r="P108" s="2">
        <f t="shared" si="15"/>
        <v>939901.95976245101</v>
      </c>
      <c r="Q108" s="2">
        <f t="shared" si="15"/>
        <v>1015094.1165434471</v>
      </c>
      <c r="R108" s="2">
        <f t="shared" si="15"/>
        <v>1096301.645866923</v>
      </c>
      <c r="S108" s="2">
        <f t="shared" si="15"/>
        <v>1184005.777536277</v>
      </c>
      <c r="T108" s="2">
        <f t="shared" si="15"/>
        <v>1278726.2397391791</v>
      </c>
      <c r="U108" s="2">
        <f t="shared" si="15"/>
        <v>1381024.3389183136</v>
      </c>
      <c r="V108" s="2">
        <f t="shared" si="15"/>
        <v>1491506.2860317789</v>
      </c>
      <c r="W108" s="2">
        <f t="shared" si="15"/>
        <v>1610826.7889143212</v>
      </c>
      <c r="X108" s="2">
        <f t="shared" si="15"/>
        <v>1739692.9320274671</v>
      </c>
      <c r="Y108" s="2">
        <f t="shared" si="15"/>
        <v>1878868.3665896645</v>
      </c>
      <c r="Z108" s="2">
        <f t="shared" si="15"/>
        <v>2029177.8359168377</v>
      </c>
    </row>
    <row r="110" spans="1:26" x14ac:dyDescent="0.2">
      <c r="A110" s="1" t="s">
        <v>149</v>
      </c>
      <c r="B110" s="2">
        <f>B105-B106</f>
        <v>-7708</v>
      </c>
      <c r="C110" s="2">
        <f t="shared" ref="C110:Z110" si="16">C105-C106</f>
        <v>-7203.2400000000016</v>
      </c>
      <c r="D110" s="2">
        <f t="shared" si="16"/>
        <v>-6676.9372000000003</v>
      </c>
      <c r="E110" s="2">
        <f t="shared" si="16"/>
        <v>-6128.189316</v>
      </c>
      <c r="F110" s="2">
        <f t="shared" si="16"/>
        <v>-5556.0567554799927</v>
      </c>
      <c r="G110" s="2">
        <f t="shared" si="16"/>
        <v>-4959.5610885444003</v>
      </c>
      <c r="H110" s="2">
        <f t="shared" si="16"/>
        <v>-4337.6834568167251</v>
      </c>
      <c r="I110" s="2">
        <f t="shared" si="16"/>
        <v>-3689.3629175618698</v>
      </c>
      <c r="J110" s="2">
        <f t="shared" si="16"/>
        <v>-3013.4947204109885</v>
      </c>
      <c r="K110" s="2">
        <f t="shared" si="16"/>
        <v>-2308.9285139584681</v>
      </c>
      <c r="L110" s="2">
        <f t="shared" si="16"/>
        <v>-1574.4664793897828</v>
      </c>
      <c r="M110" s="2">
        <f t="shared" si="16"/>
        <v>-808.86138818454492</v>
      </c>
      <c r="N110" s="2">
        <f t="shared" si="16"/>
        <v>-10.814580819667754</v>
      </c>
      <c r="O110" s="2">
        <f t="shared" si="16"/>
        <v>821.02613672657026</v>
      </c>
      <c r="P110" s="2">
        <f t="shared" si="16"/>
        <v>1688.0686819980365</v>
      </c>
      <c r="Q110" s="2">
        <f t="shared" si="16"/>
        <v>2591.7789740744265</v>
      </c>
      <c r="R110" s="2">
        <f t="shared" si="16"/>
        <v>3533.6833041777754</v>
      </c>
      <c r="S110" s="2">
        <f t="shared" si="16"/>
        <v>4515.3708026194472</v>
      </c>
      <c r="T110" s="2">
        <f t="shared" si="16"/>
        <v>5538.4960059870427</v>
      </c>
      <c r="U110" s="2">
        <f t="shared" si="16"/>
        <v>6604.7815286272198</v>
      </c>
      <c r="V110" s="2">
        <f t="shared" si="16"/>
        <v>7716.0208426450226</v>
      </c>
      <c r="W110" s="2">
        <f t="shared" si="16"/>
        <v>8874.0811708097244</v>
      </c>
      <c r="X110" s="2">
        <f t="shared" si="16"/>
        <v>10080.906496934767</v>
      </c>
      <c r="Y110" s="2">
        <f t="shared" si="16"/>
        <v>11338.520698483622</v>
      </c>
      <c r="Z110" s="2">
        <f t="shared" si="16"/>
        <v>12649.030806344552</v>
      </c>
    </row>
    <row r="111" spans="1:26" x14ac:dyDescent="0.2">
      <c r="A111" s="1" t="s">
        <v>150</v>
      </c>
    </row>
    <row r="112" spans="1:26" x14ac:dyDescent="0.2">
      <c r="A112" s="1" t="s">
        <v>151</v>
      </c>
    </row>
    <row r="113" spans="1:26" x14ac:dyDescent="0.2">
      <c r="A113" s="1" t="s">
        <v>152</v>
      </c>
    </row>
    <row r="114" spans="1:26" x14ac:dyDescent="0.2">
      <c r="A114" s="1" t="s">
        <v>153</v>
      </c>
    </row>
    <row r="116" spans="1:26" x14ac:dyDescent="0.2">
      <c r="A116" s="1" t="s">
        <v>184</v>
      </c>
    </row>
    <row r="117" spans="1:26" x14ac:dyDescent="0.2">
      <c r="A117" s="1" t="s">
        <v>0</v>
      </c>
      <c r="C117" s="1" t="s">
        <v>187</v>
      </c>
    </row>
    <row r="118" spans="1:26" x14ac:dyDescent="0.2">
      <c r="A118" s="1" t="s">
        <v>156</v>
      </c>
    </row>
    <row r="119" spans="1:26" x14ac:dyDescent="0.2">
      <c r="A119" s="1" t="s">
        <v>143</v>
      </c>
    </row>
    <row r="120" spans="1:26" x14ac:dyDescent="0.2">
      <c r="A120" s="1" t="s">
        <v>157</v>
      </c>
    </row>
    <row r="124" spans="1:26" ht="23.25" x14ac:dyDescent="0.35">
      <c r="A124" s="10" t="s">
        <v>155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6" spans="1:26" x14ac:dyDescent="0.2">
      <c r="A126" s="1" t="s">
        <v>87</v>
      </c>
      <c r="B126" s="6" t="s">
        <v>69</v>
      </c>
      <c r="C126" s="6" t="s">
        <v>70</v>
      </c>
      <c r="D126" s="6" t="s">
        <v>71</v>
      </c>
      <c r="E126" s="6" t="s">
        <v>72</v>
      </c>
      <c r="F126" s="6" t="s">
        <v>73</v>
      </c>
      <c r="G126" s="6" t="s">
        <v>74</v>
      </c>
      <c r="H126" s="6" t="s">
        <v>75</v>
      </c>
      <c r="I126" s="6" t="s">
        <v>76</v>
      </c>
      <c r="J126" s="6" t="s">
        <v>77</v>
      </c>
      <c r="K126" s="6" t="s">
        <v>78</v>
      </c>
      <c r="L126" s="6" t="s">
        <v>164</v>
      </c>
      <c r="M126" s="6" t="s">
        <v>165</v>
      </c>
      <c r="N126" s="6" t="s">
        <v>166</v>
      </c>
      <c r="O126" s="6" t="s">
        <v>167</v>
      </c>
      <c r="P126" s="6" t="s">
        <v>168</v>
      </c>
      <c r="Q126" s="6" t="s">
        <v>169</v>
      </c>
      <c r="R126" s="6" t="s">
        <v>170</v>
      </c>
      <c r="S126" s="6" t="s">
        <v>171</v>
      </c>
      <c r="T126" s="6" t="s">
        <v>172</v>
      </c>
      <c r="U126" s="6" t="s">
        <v>173</v>
      </c>
      <c r="V126" s="6" t="s">
        <v>174</v>
      </c>
      <c r="W126" s="6" t="s">
        <v>175</v>
      </c>
      <c r="X126" s="6" t="s">
        <v>176</v>
      </c>
      <c r="Y126" s="6" t="s">
        <v>177</v>
      </c>
      <c r="Z126" s="6" t="s">
        <v>178</v>
      </c>
    </row>
    <row r="127" spans="1:26" x14ac:dyDescent="0.2">
      <c r="A127" s="1" t="s">
        <v>113</v>
      </c>
      <c r="B127" s="2">
        <f>B91-B28</f>
        <v>0</v>
      </c>
      <c r="C127" s="2">
        <f>C91-C28</f>
        <v>0</v>
      </c>
      <c r="D127" s="2">
        <f>D91-D28</f>
        <v>0</v>
      </c>
      <c r="E127" s="2">
        <f>E91-E28</f>
        <v>0</v>
      </c>
      <c r="F127" s="2">
        <f>F91-F28</f>
        <v>0</v>
      </c>
      <c r="G127" s="2">
        <f>G91-G28</f>
        <v>0</v>
      </c>
      <c r="H127" s="2">
        <f>H91-H28</f>
        <v>0</v>
      </c>
      <c r="I127" s="2">
        <f>I91-I28</f>
        <v>0</v>
      </c>
      <c r="J127" s="2">
        <f>J91-J28</f>
        <v>0</v>
      </c>
      <c r="K127" s="2">
        <f>K91-K28</f>
        <v>0</v>
      </c>
      <c r="L127" s="2">
        <f>L91-L28</f>
        <v>0</v>
      </c>
      <c r="M127" s="2">
        <f>M91-M28</f>
        <v>0</v>
      </c>
      <c r="N127" s="2">
        <f>N91-N28</f>
        <v>0</v>
      </c>
      <c r="O127" s="2">
        <f>O91-O28</f>
        <v>0</v>
      </c>
      <c r="P127" s="2">
        <f>P91-P28</f>
        <v>0</v>
      </c>
      <c r="Q127" s="2">
        <f>Q91-Q28</f>
        <v>0</v>
      </c>
      <c r="R127" s="2">
        <f>R91-R28</f>
        <v>0</v>
      </c>
      <c r="S127" s="2">
        <f>S91-S28</f>
        <v>0</v>
      </c>
      <c r="T127" s="2">
        <f>T91-T28</f>
        <v>0</v>
      </c>
      <c r="U127" s="2">
        <f>U91-U28</f>
        <v>0</v>
      </c>
      <c r="V127" s="2">
        <f>V91-V28</f>
        <v>0</v>
      </c>
      <c r="W127" s="2">
        <f>W91-W28</f>
        <v>0</v>
      </c>
      <c r="X127" s="2">
        <f>X91-X28</f>
        <v>0</v>
      </c>
      <c r="Y127" s="2">
        <f>Y91-Y28</f>
        <v>0</v>
      </c>
      <c r="Z127" s="2">
        <f>Z91-Z28</f>
        <v>0</v>
      </c>
    </row>
    <row r="128" spans="1:26" x14ac:dyDescent="0.2">
      <c r="A128" s="1" t="s">
        <v>114</v>
      </c>
      <c r="B128" s="2">
        <f>B92-B29</f>
        <v>0</v>
      </c>
      <c r="C128" s="2">
        <f>C92-C29</f>
        <v>-0.19999999999998863</v>
      </c>
      <c r="D128" s="2">
        <f>D92-D29</f>
        <v>0.11200000000002319</v>
      </c>
      <c r="E128" s="2">
        <f>E92-E29</f>
        <v>-4.3519999999944048E-2</v>
      </c>
      <c r="F128" s="2">
        <f>F92-F29</f>
        <v>0.35473920000009684</v>
      </c>
      <c r="G128" s="2">
        <f>G92-G29</f>
        <v>0.32892876800013937</v>
      </c>
      <c r="H128" s="2">
        <f>H92-H29</f>
        <v>-9.7914081279839138E-2</v>
      </c>
      <c r="I128" s="2">
        <f>I92-I29</f>
        <v>9.8169355468996855E-2</v>
      </c>
      <c r="J128" s="2">
        <f>J92-J29</f>
        <v>-5.7903870312202343E-2</v>
      </c>
      <c r="K128" s="2">
        <f>K92-K29</f>
        <v>-0.54022002512465406</v>
      </c>
      <c r="L128" s="2">
        <f>L92-L29</f>
        <v>-0.32182882612960384</v>
      </c>
      <c r="M128" s="2">
        <f>M92-M29</f>
        <v>-0.37470197917474479</v>
      </c>
      <c r="N128" s="2">
        <f>N92-N29</f>
        <v>-0.66969005834175732</v>
      </c>
      <c r="O128" s="2">
        <f>O92-O29</f>
        <v>-1.1764776606754594</v>
      </c>
      <c r="P128" s="2">
        <f>P92-P29</f>
        <v>-0.86353676710245963</v>
      </c>
      <c r="Q128" s="2">
        <f>Q92-Q29</f>
        <v>-0.69807823778648981</v>
      </c>
      <c r="R128" s="2">
        <f>R92-R29</f>
        <v>-0.64600136729791302</v>
      </c>
      <c r="S128" s="2">
        <f>S92-S29</f>
        <v>-0.67184142198982499</v>
      </c>
      <c r="T128" s="2">
        <f>T92-T29</f>
        <v>-0.73871507886940435</v>
      </c>
      <c r="U128" s="2">
        <f>U92-U29</f>
        <v>-0.80826368202417598</v>
      </c>
      <c r="V128" s="2">
        <f>V92-V29</f>
        <v>-0.84059422930511118</v>
      </c>
      <c r="W128" s="2">
        <f>W92-W29</f>
        <v>-0.79421799847727925</v>
      </c>
      <c r="X128" s="2">
        <f>X92-X29</f>
        <v>-0.62598671841635678</v>
      </c>
      <c r="Y128" s="2">
        <f>Y92-Y29</f>
        <v>-0.29102618715296558</v>
      </c>
      <c r="Z128" s="2">
        <f>Z92-Z29</f>
        <v>-0.74266723463904327</v>
      </c>
    </row>
    <row r="129" spans="1:26" x14ac:dyDescent="0.2">
      <c r="A129" s="1" t="s">
        <v>115</v>
      </c>
      <c r="B129" s="2">
        <f>B93-B30</f>
        <v>9890</v>
      </c>
      <c r="C129" s="2">
        <f>C93-C30</f>
        <v>-10</v>
      </c>
      <c r="D129" s="2">
        <f>D93-D30</f>
        <v>5.6000000000021828</v>
      </c>
      <c r="E129" s="2">
        <f>E93-E30</f>
        <v>-2.1759999999958382</v>
      </c>
      <c r="F129" s="2">
        <f>F93-F30</f>
        <v>17.736960000005638</v>
      </c>
      <c r="G129" s="2">
        <f>G93-G30</f>
        <v>16.446438400005718</v>
      </c>
      <c r="H129" s="2">
        <f>H93-H30</f>
        <v>-4.8957040639907063</v>
      </c>
      <c r="I129" s="2">
        <f>I93-I30</f>
        <v>4.9084677734499564</v>
      </c>
      <c r="J129" s="2">
        <f>J93-J30</f>
        <v>-2.8951935156110267</v>
      </c>
      <c r="K129" s="2">
        <f>K93-K30</f>
        <v>-27.011001256232703</v>
      </c>
      <c r="L129" s="2">
        <f>L93-L30</f>
        <v>-16.091441306482011</v>
      </c>
      <c r="M129" s="2">
        <f>M93-M30</f>
        <v>-18.735098958735762</v>
      </c>
      <c r="N129" s="2">
        <f>N93-N30</f>
        <v>-33.484502917086502</v>
      </c>
      <c r="O129" s="2">
        <f>O93-O30</f>
        <v>-58.82388303377229</v>
      </c>
      <c r="P129" s="2">
        <f>P93-P30</f>
        <v>-43.176838355124346</v>
      </c>
      <c r="Q129" s="2">
        <f>Q93-Q30</f>
        <v>-34.903911889323354</v>
      </c>
      <c r="R129" s="2">
        <f>R93-R30</f>
        <v>-32.300068364897015</v>
      </c>
      <c r="S129" s="2">
        <f>S93-S30</f>
        <v>-33.592071099490568</v>
      </c>
      <c r="T129" s="2">
        <f>T93-T30</f>
        <v>-36.935753943471354</v>
      </c>
      <c r="U129" s="2">
        <f>U93-U30</f>
        <v>-40.413184101205843</v>
      </c>
      <c r="V129" s="2">
        <f>V93-V30</f>
        <v>-42.029711465256696</v>
      </c>
      <c r="W129" s="2">
        <f>W93-W30</f>
        <v>-39.710899923862598</v>
      </c>
      <c r="X129" s="2">
        <f>X93-X30</f>
        <v>-31.299335920819431</v>
      </c>
      <c r="Y129" s="2">
        <f>Y93-Y30</f>
        <v>-14.551309357644641</v>
      </c>
      <c r="Z129" s="2">
        <f>Z93-Z30</f>
        <v>-37.13336173195421</v>
      </c>
    </row>
    <row r="130" spans="1:26" x14ac:dyDescent="0.2">
      <c r="A130" s="1" t="s">
        <v>116</v>
      </c>
      <c r="B130" s="2">
        <f>B94-B31</f>
        <v>11868</v>
      </c>
      <c r="C130" s="2">
        <f>C94-C31</f>
        <v>0</v>
      </c>
      <c r="D130" s="2">
        <f>D94-D31</f>
        <v>0</v>
      </c>
      <c r="E130" s="2">
        <f>E94-E31</f>
        <v>0</v>
      </c>
      <c r="F130" s="2">
        <f>F94-F31</f>
        <v>0</v>
      </c>
      <c r="G130" s="2">
        <f>G94-G31</f>
        <v>0</v>
      </c>
      <c r="H130" s="2">
        <f>H94-H31</f>
        <v>0</v>
      </c>
      <c r="I130" s="2">
        <f>I94-I31</f>
        <v>0</v>
      </c>
      <c r="J130" s="2">
        <f>J94-J31</f>
        <v>0</v>
      </c>
      <c r="K130" s="2">
        <f>K94-K31</f>
        <v>0</v>
      </c>
      <c r="L130" s="2">
        <f>L94-L31</f>
        <v>232</v>
      </c>
      <c r="M130" s="2">
        <f>M94-M31</f>
        <v>759</v>
      </c>
      <c r="N130" s="2">
        <f>N94-N31</f>
        <v>1319</v>
      </c>
      <c r="O130" s="2">
        <f>O94-O31</f>
        <v>1913</v>
      </c>
      <c r="P130" s="2">
        <f>P94-P31</f>
        <v>2543</v>
      </c>
      <c r="Q130" s="2">
        <f>Q94-Q31</f>
        <v>3213</v>
      </c>
      <c r="R130" s="2">
        <f>R94-R31</f>
        <v>3924</v>
      </c>
      <c r="S130" s="2">
        <f>S94-S31</f>
        <v>4678</v>
      </c>
      <c r="T130" s="2">
        <f>T94-T31</f>
        <v>5479</v>
      </c>
      <c r="U130" s="2">
        <f>U94-U31</f>
        <v>6330</v>
      </c>
      <c r="V130" s="2">
        <f>V94-V31</f>
        <v>7233</v>
      </c>
      <c r="W130" s="2">
        <f>W94-W31</f>
        <v>8192</v>
      </c>
      <c r="X130" s="2">
        <f>X94-X31</f>
        <v>9209</v>
      </c>
      <c r="Y130" s="2">
        <f>Y94-Y31</f>
        <v>10290</v>
      </c>
      <c r="Z130" s="2">
        <f>Z94-Z31</f>
        <v>11437</v>
      </c>
    </row>
    <row r="131" spans="1:26" x14ac:dyDescent="0.2">
      <c r="A131" s="1" t="s">
        <v>117</v>
      </c>
      <c r="B131" s="2">
        <f>B95-B32</f>
        <v>0</v>
      </c>
      <c r="C131" s="2">
        <f>C95-C32</f>
        <v>0</v>
      </c>
      <c r="D131" s="2">
        <f>D95-D32</f>
        <v>0.36000000000001364</v>
      </c>
      <c r="E131" s="2">
        <f>E95-E32</f>
        <v>9.0800000000001546E-2</v>
      </c>
      <c r="F131" s="2">
        <f>F95-F32</f>
        <v>0.2035240000000158</v>
      </c>
      <c r="G131" s="2">
        <f>G95-G32</f>
        <v>-0.29037027999999054</v>
      </c>
      <c r="H131" s="2">
        <f>H95-H32</f>
        <v>-0.37908138839998173</v>
      </c>
      <c r="I131" s="2">
        <f>I95-I32</f>
        <v>-5.0453830051992554E-2</v>
      </c>
      <c r="J131" s="2">
        <f>J95-J32</f>
        <v>-0.29196744495351368</v>
      </c>
      <c r="K131" s="2">
        <f>K95-K32</f>
        <v>-9.0726468302136709E-2</v>
      </c>
      <c r="L131" s="2">
        <f>L95-L32</f>
        <v>-0.43344826235113487</v>
      </c>
      <c r="M131" s="2">
        <f>M95-M32</f>
        <v>-0.30645171022160866</v>
      </c>
      <c r="N131" s="2">
        <f>N95-N32</f>
        <v>-0.69564526152828421</v>
      </c>
      <c r="O131" s="2">
        <f>O95-O32</f>
        <v>-0.58651461937415661</v>
      </c>
      <c r="P131" s="2">
        <f>P95-P32</f>
        <v>-0.96411005795539495</v>
      </c>
      <c r="Q131" s="2">
        <f>Q95-Q32</f>
        <v>-0.81303335969403179</v>
      </c>
      <c r="R131" s="2">
        <f>R95-R32</f>
        <v>-1.1174243604848471</v>
      </c>
      <c r="S131" s="2">
        <f>S95-S32</f>
        <v>-0.86094709129940838</v>
      </c>
      <c r="T131" s="2">
        <f>T95-T32</f>
        <v>-1.026775504038369</v>
      </c>
      <c r="U131" s="2">
        <f>U95-U32</f>
        <v>-0.59757876915955421</v>
      </c>
      <c r="V131" s="2">
        <f>V95-V32</f>
        <v>-0.55550613223431355</v>
      </c>
      <c r="W131" s="2">
        <f>W95-W32</f>
        <v>-0.88217131620137934</v>
      </c>
      <c r="X131" s="2">
        <f>X95-X32</f>
        <v>-0.55863645568740594</v>
      </c>
      <c r="Y131" s="2">
        <f>Y95-Y32</f>
        <v>-0.56539554935795877</v>
      </c>
      <c r="Z131" s="2">
        <f>Z95-Z32</f>
        <v>-0.88235741583866911</v>
      </c>
    </row>
    <row r="132" spans="1:26" x14ac:dyDescent="0.2">
      <c r="A132" s="1" t="s">
        <v>118</v>
      </c>
      <c r="B132" s="2">
        <f>B96-B33</f>
        <v>0</v>
      </c>
      <c r="C132" s="2">
        <f>C96-C33</f>
        <v>0</v>
      </c>
      <c r="D132" s="2">
        <f>D96-D33</f>
        <v>9.0000000000003411E-2</v>
      </c>
      <c r="E132" s="2">
        <f>E96-E33</f>
        <v>0.27270000000000039</v>
      </c>
      <c r="F132" s="2">
        <f>F96-F33</f>
        <v>0.55088100000000395</v>
      </c>
      <c r="G132" s="2">
        <f>G96-G33</f>
        <v>0.92740743000000236</v>
      </c>
      <c r="H132" s="2">
        <f>H96-H33</f>
        <v>1.4052296529000046</v>
      </c>
      <c r="I132" s="2">
        <f>I96-I33</f>
        <v>0.98738654248700186</v>
      </c>
      <c r="J132" s="2">
        <f>J96-J33</f>
        <v>0.67700813876162158</v>
      </c>
      <c r="K132" s="2">
        <f>K96-K33</f>
        <v>0.47731838292446582</v>
      </c>
      <c r="L132" s="2">
        <f>L96-L33</f>
        <v>0.39163793441221628</v>
      </c>
      <c r="M132" s="2">
        <f>M96-M33</f>
        <v>0.42338707244459783</v>
      </c>
      <c r="N132" s="2">
        <f>N96-N33</f>
        <v>0.57608868461792895</v>
      </c>
      <c r="O132" s="2">
        <f>O96-O33</f>
        <v>0.85337134515646085</v>
      </c>
      <c r="P132" s="2">
        <f>P96-P33</f>
        <v>1.2589724855111513</v>
      </c>
      <c r="Q132" s="2">
        <f>Q96-Q33</f>
        <v>0.79674166007649205</v>
      </c>
      <c r="R132" s="2">
        <f>R96-R33</f>
        <v>0.47064390987878824</v>
      </c>
      <c r="S132" s="2">
        <f>S96-S33</f>
        <v>0.2847632271751479</v>
      </c>
      <c r="T132" s="2">
        <f>T96-T33</f>
        <v>0.24330612399040774</v>
      </c>
      <c r="U132" s="2">
        <f>U96-U33</f>
        <v>0.35060530771011145</v>
      </c>
      <c r="V132" s="2">
        <f>V96-V33</f>
        <v>0.61112346694142161</v>
      </c>
      <c r="W132" s="2">
        <f>W96-W33</f>
        <v>1.0294571709496552</v>
      </c>
      <c r="X132" s="2">
        <f>X96-X33</f>
        <v>0.61034088607814851</v>
      </c>
      <c r="Y132" s="2">
        <f>Y96-Y33</f>
        <v>0.35865111266051031</v>
      </c>
      <c r="Z132" s="2">
        <f>Z96-Z33</f>
        <v>0.27941064604033272</v>
      </c>
    </row>
    <row r="133" spans="1:26" x14ac:dyDescent="0.2">
      <c r="A133" s="1" t="s">
        <v>119</v>
      </c>
      <c r="B133" s="2">
        <f>B97-B34</f>
        <v>0</v>
      </c>
      <c r="C133" s="2">
        <f>C97-C34</f>
        <v>0</v>
      </c>
      <c r="D133" s="2">
        <f>D97-D34</f>
        <v>0</v>
      </c>
      <c r="E133" s="2">
        <f>E97-E34</f>
        <v>0</v>
      </c>
      <c r="F133" s="2">
        <f>F97-F34</f>
        <v>0</v>
      </c>
      <c r="G133" s="2">
        <f>G97-G34</f>
        <v>0</v>
      </c>
      <c r="H133" s="2">
        <f>H97-H34</f>
        <v>0</v>
      </c>
      <c r="I133" s="2">
        <f>I97-I34</f>
        <v>0</v>
      </c>
      <c r="J133" s="2">
        <f>J97-J34</f>
        <v>0</v>
      </c>
      <c r="K133" s="2">
        <f>K97-K34</f>
        <v>0</v>
      </c>
      <c r="L133" s="2">
        <f>L97-L34</f>
        <v>0</v>
      </c>
      <c r="M133" s="2">
        <f>M97-M34</f>
        <v>0</v>
      </c>
      <c r="N133" s="2">
        <f>N97-N34</f>
        <v>0</v>
      </c>
      <c r="O133" s="2">
        <f>O97-O34</f>
        <v>0</v>
      </c>
      <c r="P133" s="2">
        <f>P97-P34</f>
        <v>0</v>
      </c>
      <c r="Q133" s="2">
        <f>Q97-Q34</f>
        <v>0</v>
      </c>
      <c r="R133" s="2">
        <f>R97-R34</f>
        <v>0</v>
      </c>
      <c r="S133" s="2">
        <f>S97-S34</f>
        <v>0</v>
      </c>
      <c r="T133" s="2">
        <f>T97-T34</f>
        <v>0</v>
      </c>
      <c r="U133" s="2">
        <f>U97-U34</f>
        <v>0</v>
      </c>
      <c r="V133" s="2">
        <f>V97-V34</f>
        <v>0</v>
      </c>
      <c r="W133" s="2">
        <f>W97-W34</f>
        <v>0</v>
      </c>
      <c r="X133" s="2">
        <f>X97-X34</f>
        <v>0</v>
      </c>
      <c r="Y133" s="2">
        <f>Y97-Y34</f>
        <v>0</v>
      </c>
      <c r="Z133" s="2">
        <f>Z97-Z34</f>
        <v>0</v>
      </c>
    </row>
    <row r="134" spans="1:26" x14ac:dyDescent="0.2">
      <c r="A134" s="1" t="s">
        <v>120</v>
      </c>
      <c r="B134" s="2">
        <f>B98-B35</f>
        <v>0</v>
      </c>
      <c r="C134" s="2">
        <f>C98-C35</f>
        <v>0</v>
      </c>
      <c r="D134" s="2">
        <f>D98-D35</f>
        <v>-0.27999999999997272</v>
      </c>
      <c r="E134" s="2">
        <f>E98-E35</f>
        <v>0.18160000000000309</v>
      </c>
      <c r="F134" s="2">
        <f>F98-F35</f>
        <v>0.40704800000003161</v>
      </c>
      <c r="G134" s="2">
        <f>G98-G35</f>
        <v>0.41925944000001891</v>
      </c>
      <c r="H134" s="2">
        <f>H98-H35</f>
        <v>0.24183722320003653</v>
      </c>
      <c r="I134" s="2">
        <f>I98-I35</f>
        <v>-0.10090766010398511</v>
      </c>
      <c r="J134" s="2">
        <f>J98-J35</f>
        <v>-0.58393488990702735</v>
      </c>
      <c r="K134" s="2">
        <f>K98-K35</f>
        <v>-0.18145293660427342</v>
      </c>
      <c r="L134" s="2">
        <f>L98-L35</f>
        <v>0.13310347529773026</v>
      </c>
      <c r="M134" s="2">
        <f>M98-M35</f>
        <v>0.38709657955678267</v>
      </c>
      <c r="N134" s="2">
        <f>N98-N35</f>
        <v>0.60870947694343158</v>
      </c>
      <c r="O134" s="2">
        <f>O98-O35</f>
        <v>0.82697076125168678</v>
      </c>
      <c r="P134" s="2">
        <f>P98-P35</f>
        <v>1.0717798840892101</v>
      </c>
      <c r="Q134" s="2">
        <f>Q98-Q35</f>
        <v>1.3739332806119364</v>
      </c>
      <c r="R134" s="2">
        <f>R98-R35</f>
        <v>1.7651512790303059</v>
      </c>
      <c r="S134" s="2">
        <f>S98-S35</f>
        <v>2.2781058174011832</v>
      </c>
      <c r="T134" s="2">
        <f>T98-T35</f>
        <v>1.9464489919232619</v>
      </c>
      <c r="U134" s="2">
        <f>U98-U35</f>
        <v>1.8048424616808916</v>
      </c>
      <c r="V134" s="2">
        <f>V98-V35</f>
        <v>1.8889877355313729</v>
      </c>
      <c r="W134" s="2">
        <f>W98-W35</f>
        <v>2.2356573675972413</v>
      </c>
      <c r="X134" s="2">
        <f>X98-X35</f>
        <v>1.8827270886251881</v>
      </c>
      <c r="Y134" s="2">
        <f>Y98-Y35</f>
        <v>1.8692089012840825</v>
      </c>
      <c r="Z134" s="2">
        <f>Z98-Z35</f>
        <v>2.2352851683226618</v>
      </c>
    </row>
    <row r="135" spans="1:26" x14ac:dyDescent="0.2">
      <c r="A135" s="1" t="s">
        <v>121</v>
      </c>
      <c r="B135" s="2">
        <f>B99-B36</f>
        <v>0</v>
      </c>
      <c r="C135" s="2">
        <f>C99-C36</f>
        <v>0</v>
      </c>
      <c r="D135" s="2">
        <f>D99-D36</f>
        <v>9.0000000000003411E-2</v>
      </c>
      <c r="E135" s="2">
        <f>E99-E36</f>
        <v>0.27270000000000039</v>
      </c>
      <c r="F135" s="2">
        <f>F99-F36</f>
        <v>0.55088100000000395</v>
      </c>
      <c r="G135" s="2">
        <f>G99-G36</f>
        <v>0.92740743000000236</v>
      </c>
      <c r="H135" s="2">
        <f>H99-H36</f>
        <v>1.4052296529000046</v>
      </c>
      <c r="I135" s="2">
        <f>I99-I36</f>
        <v>0.98738654248700186</v>
      </c>
      <c r="J135" s="2">
        <f>J99-J36</f>
        <v>0.67700813876162158</v>
      </c>
      <c r="K135" s="2">
        <f>K99-K36</f>
        <v>0.47731838292446582</v>
      </c>
      <c r="L135" s="2">
        <f>L99-L36</f>
        <v>0.39163793441221628</v>
      </c>
      <c r="M135" s="2">
        <f>M99-M36</f>
        <v>0.42338707244459783</v>
      </c>
      <c r="N135" s="2">
        <f>N99-N36</f>
        <v>0.57608868461792895</v>
      </c>
      <c r="O135" s="2">
        <f>O99-O36</f>
        <v>0.85337134515646085</v>
      </c>
      <c r="P135" s="2">
        <f>P99-P36</f>
        <v>1.2589724855111513</v>
      </c>
      <c r="Q135" s="2">
        <f>Q99-Q36</f>
        <v>0.79674166007649205</v>
      </c>
      <c r="R135" s="2">
        <f>R99-R36</f>
        <v>0.47064390987878824</v>
      </c>
      <c r="S135" s="2">
        <f>S99-S36</f>
        <v>0.2847632271751479</v>
      </c>
      <c r="T135" s="2">
        <f>T99-T36</f>
        <v>0.24330612399040774</v>
      </c>
      <c r="U135" s="2">
        <f>U99-U36</f>
        <v>0.35060530771011145</v>
      </c>
      <c r="V135" s="2">
        <f>V99-V36</f>
        <v>0.61112346694142161</v>
      </c>
      <c r="W135" s="2">
        <f>W99-W36</f>
        <v>1.0294571709496552</v>
      </c>
      <c r="X135" s="2">
        <f>X99-X36</f>
        <v>0.61034088607814851</v>
      </c>
      <c r="Y135" s="2">
        <f>Y99-Y36</f>
        <v>0.35865111266051031</v>
      </c>
      <c r="Z135" s="2">
        <f>Z99-Z36</f>
        <v>0.27941064604033272</v>
      </c>
    </row>
    <row r="136" spans="1:26" x14ac:dyDescent="0.2">
      <c r="A136" s="1" t="s">
        <v>122</v>
      </c>
      <c r="B136" s="2">
        <f>B100-B37</f>
        <v>0</v>
      </c>
      <c r="C136" s="2">
        <f>C100-C37</f>
        <v>0</v>
      </c>
      <c r="D136" s="2">
        <f>D100-D37</f>
        <v>0.35000000000013642</v>
      </c>
      <c r="E136" s="2">
        <f>E100-E37</f>
        <v>9.0500000000247383E-2</v>
      </c>
      <c r="F136" s="2">
        <f>F100-F37</f>
        <v>0.26321500000040032</v>
      </c>
      <c r="G136" s="2">
        <f>G100-G37</f>
        <v>-8.8888549999637689E-2</v>
      </c>
      <c r="H136" s="2">
        <f>H100-H37</f>
        <v>7.8444793500466403E-2</v>
      </c>
      <c r="I136" s="2">
        <f>I100-I37</f>
        <v>-0.18920186269451733</v>
      </c>
      <c r="J136" s="2">
        <f>J100-J37</f>
        <v>0.15512208142467898</v>
      </c>
      <c r="K136" s="2">
        <f>K100-K37</f>
        <v>0.15977574386738524</v>
      </c>
      <c r="L136" s="2">
        <f>L100-L37</f>
        <v>-0.12543098381661366</v>
      </c>
      <c r="M136" s="2">
        <f>M100-M37</f>
        <v>0.35080608666885382</v>
      </c>
      <c r="N136" s="2">
        <f>N100-N37</f>
        <v>0.64133026926901948</v>
      </c>
      <c r="O136" s="2">
        <f>O100-O37</f>
        <v>0.80057017734725378</v>
      </c>
      <c r="P136" s="2">
        <f>P100-P37</f>
        <v>0.88458728266778053</v>
      </c>
      <c r="Q136" s="2">
        <f>Q100-Q37</f>
        <v>0.95112490114797765</v>
      </c>
      <c r="R136" s="2">
        <f>R100-R37</f>
        <v>1.0596586481824488</v>
      </c>
      <c r="S136" s="2">
        <f>S100-S37</f>
        <v>1.2714484076282133</v>
      </c>
      <c r="T136" s="2">
        <f>T100-T37</f>
        <v>1.6495918598570825</v>
      </c>
      <c r="U136" s="2">
        <f>U100-U37</f>
        <v>1.2590796156528086</v>
      </c>
      <c r="V136" s="2">
        <f>V100-V37</f>
        <v>1.1668520041225747</v>
      </c>
      <c r="W136" s="2">
        <f>W100-W37</f>
        <v>1.4418575642462201</v>
      </c>
      <c r="X136" s="2">
        <f>X100-X37</f>
        <v>1.1551132911736204</v>
      </c>
      <c r="Y136" s="2">
        <f>Y100-Y37</f>
        <v>1.3797666899090473</v>
      </c>
      <c r="Z136" s="2">
        <f>Z100-Z37</f>
        <v>1.1911596906065824</v>
      </c>
    </row>
    <row r="137" spans="1:26" x14ac:dyDescent="0.2">
      <c r="A137" s="1" t="s">
        <v>123</v>
      </c>
      <c r="B137" s="2">
        <f>B101-B38</f>
        <v>0</v>
      </c>
      <c r="C137" s="2">
        <f>C101-C38</f>
        <v>0</v>
      </c>
      <c r="D137" s="2">
        <f>D101-D38</f>
        <v>9.0000000000003411E-2</v>
      </c>
      <c r="E137" s="2">
        <f>E101-E38</f>
        <v>0.27270000000000039</v>
      </c>
      <c r="F137" s="2">
        <f>F101-F38</f>
        <v>0.55088100000000395</v>
      </c>
      <c r="G137" s="2">
        <f>G101-G38</f>
        <v>0.92740743000000236</v>
      </c>
      <c r="H137" s="2">
        <f>H101-H38</f>
        <v>1.4052296529000046</v>
      </c>
      <c r="I137" s="2">
        <f>I101-I38</f>
        <v>0.98738654248700186</v>
      </c>
      <c r="J137" s="2">
        <f>J101-J38</f>
        <v>0.67700813876162158</v>
      </c>
      <c r="K137" s="2">
        <f>K101-K38</f>
        <v>0.47731838292446582</v>
      </c>
      <c r="L137" s="2">
        <f>L101-L38</f>
        <v>0.39163793441221628</v>
      </c>
      <c r="M137" s="2">
        <f>M101-M38</f>
        <v>0.42338707244459783</v>
      </c>
      <c r="N137" s="2">
        <f>N101-N38</f>
        <v>0.57608868461792895</v>
      </c>
      <c r="O137" s="2">
        <f>O101-O38</f>
        <v>0.85337134515646085</v>
      </c>
      <c r="P137" s="2">
        <f>P101-P38</f>
        <v>1.2589724855111513</v>
      </c>
      <c r="Q137" s="2">
        <f>Q101-Q38</f>
        <v>0.79674166007649205</v>
      </c>
      <c r="R137" s="2">
        <f>R101-R38</f>
        <v>0.47064390987878824</v>
      </c>
      <c r="S137" s="2">
        <f>S101-S38</f>
        <v>0.2847632271751479</v>
      </c>
      <c r="T137" s="2">
        <f>T101-T38</f>
        <v>0.24330612399040774</v>
      </c>
      <c r="U137" s="2">
        <f>U101-U38</f>
        <v>0.35060530771011145</v>
      </c>
      <c r="V137" s="2">
        <f>V101-V38</f>
        <v>0.61112346694142161</v>
      </c>
      <c r="W137" s="2">
        <f>W101-W38</f>
        <v>1.0294571709496552</v>
      </c>
      <c r="X137" s="2">
        <f>X101-X38</f>
        <v>0.61034088607814851</v>
      </c>
      <c r="Y137" s="2">
        <f>Y101-Y38</f>
        <v>0.35865111266051031</v>
      </c>
      <c r="Z137" s="2">
        <f>Z101-Z38</f>
        <v>0.27941064604033272</v>
      </c>
    </row>
    <row r="138" spans="1:26" x14ac:dyDescent="0.2">
      <c r="A138" s="1" t="s">
        <v>124</v>
      </c>
      <c r="B138" s="2">
        <f>B102-B39</f>
        <v>0</v>
      </c>
      <c r="C138" s="2">
        <f>C102-C39</f>
        <v>0</v>
      </c>
      <c r="D138" s="2">
        <f>D102-D39</f>
        <v>9.0000000000003411E-2</v>
      </c>
      <c r="E138" s="2">
        <f>E102-E39</f>
        <v>0.27270000000000039</v>
      </c>
      <c r="F138" s="2">
        <f>F102-F39</f>
        <v>0.55088100000000395</v>
      </c>
      <c r="G138" s="2">
        <f>G102-G39</f>
        <v>0.92740743000000236</v>
      </c>
      <c r="H138" s="2">
        <f>H102-H39</f>
        <v>1.4052296529000046</v>
      </c>
      <c r="I138" s="2">
        <f>I102-I39</f>
        <v>0.98738654248700186</v>
      </c>
      <c r="J138" s="2">
        <f>J102-J39</f>
        <v>0.67700813876162158</v>
      </c>
      <c r="K138" s="2">
        <f>K102-K39</f>
        <v>0.47731838292446582</v>
      </c>
      <c r="L138" s="2">
        <f>L102-L39</f>
        <v>0.39163793441221628</v>
      </c>
      <c r="M138" s="2">
        <f>M102-M39</f>
        <v>0.42338707244459783</v>
      </c>
      <c r="N138" s="2">
        <f>N102-N39</f>
        <v>0.57608868461792895</v>
      </c>
      <c r="O138" s="2">
        <f>O102-O39</f>
        <v>0.85337134515646085</v>
      </c>
      <c r="P138" s="2">
        <f>P102-P39</f>
        <v>1.2589724855111513</v>
      </c>
      <c r="Q138" s="2">
        <f>Q102-Q39</f>
        <v>0.79674166007649205</v>
      </c>
      <c r="R138" s="2">
        <f>R102-R39</f>
        <v>0.47064390987878824</v>
      </c>
      <c r="S138" s="2">
        <f>S102-S39</f>
        <v>0.2847632271751479</v>
      </c>
      <c r="T138" s="2">
        <f>T102-T39</f>
        <v>0.24330612399040774</v>
      </c>
      <c r="U138" s="2">
        <f>U102-U39</f>
        <v>0.35060530771011145</v>
      </c>
      <c r="V138" s="2">
        <f>V102-V39</f>
        <v>0.61112346694142161</v>
      </c>
      <c r="W138" s="2">
        <f>W102-W39</f>
        <v>1.0294571709496552</v>
      </c>
      <c r="X138" s="2">
        <f>X102-X39</f>
        <v>0.61034088607814851</v>
      </c>
      <c r="Y138" s="2">
        <f>Y102-Y39</f>
        <v>0.35865111266051031</v>
      </c>
      <c r="Z138" s="2">
        <f>Z102-Z39</f>
        <v>0.27941064604033272</v>
      </c>
    </row>
    <row r="139" spans="1:26" x14ac:dyDescent="0.2">
      <c r="A139" s="1" t="s">
        <v>125</v>
      </c>
      <c r="B139" s="2">
        <f>B103-B40</f>
        <v>8</v>
      </c>
      <c r="C139" s="2">
        <f>C103-C40</f>
        <v>0.24000000000000909</v>
      </c>
      <c r="D139" s="2">
        <f>D103-D40</f>
        <v>-6.2527999999999793</v>
      </c>
      <c r="E139" s="2">
        <f>E103-E40</f>
        <v>-61.440383999999995</v>
      </c>
      <c r="F139" s="2">
        <f>F103-F40</f>
        <v>-65.283595520000063</v>
      </c>
      <c r="G139" s="2">
        <f>G103-G40</f>
        <v>-67.742103385600103</v>
      </c>
      <c r="H139" s="2">
        <f>H103-H40</f>
        <v>-118.77436648716798</v>
      </c>
      <c r="I139" s="2">
        <f>I103-I40</f>
        <v>-118.33759748178295</v>
      </c>
      <c r="J139" s="2">
        <f>J103-J40</f>
        <v>-166.38772540623631</v>
      </c>
      <c r="K139" s="2">
        <f>K103-K40</f>
        <v>-162.87935716842344</v>
      </c>
      <c r="L139" s="2">
        <f>L103-L40</f>
        <v>-207.76573788347605</v>
      </c>
      <c r="M139" s="2">
        <f>M103-M40</f>
        <v>-200.99871001998031</v>
      </c>
      <c r="N139" s="2">
        <f>N103-N40</f>
        <v>-242.52867132057963</v>
      </c>
      <c r="O139" s="2">
        <f>O103-O40</f>
        <v>-282.30453146019681</v>
      </c>
      <c r="P139" s="2">
        <f>P103-P40</f>
        <v>-320.27366740400248</v>
      </c>
      <c r="Q139" s="2">
        <f>Q103-Q40</f>
        <v>-356.38187742612263</v>
      </c>
      <c r="R139" s="2">
        <f>R103-R40</f>
        <v>-390.57333374890641</v>
      </c>
      <c r="S139" s="2">
        <f>S103-S40</f>
        <v>-422.79053376137335</v>
      </c>
      <c r="T139" s="2">
        <f>T103-T40</f>
        <v>-452.97424977421451</v>
      </c>
      <c r="U139" s="2">
        <f>U103-U40</f>
        <v>-481.0634772674407</v>
      </c>
      <c r="V139" s="2">
        <f>V103-V40</f>
        <v>-556.99538158546375</v>
      </c>
      <c r="W139" s="2">
        <f>W103-W40</f>
        <v>-580.70524303302773</v>
      </c>
      <c r="X139" s="2">
        <f>X103-X40</f>
        <v>-652.1264003240185</v>
      </c>
      <c r="Y139" s="2">
        <f>Y103-Y40</f>
        <v>-671.19019233373911</v>
      </c>
      <c r="Z139" s="2">
        <f>Z103-Z40</f>
        <v>-737.82589810375111</v>
      </c>
    </row>
    <row r="140" spans="1:26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1" t="s">
        <v>126</v>
      </c>
      <c r="B141" s="2">
        <f>B105-B42</f>
        <v>9890</v>
      </c>
      <c r="C141" s="2">
        <f>C105-C42</f>
        <v>-10</v>
      </c>
      <c r="D141" s="2">
        <f>D105-D42</f>
        <v>5.6000000000021828</v>
      </c>
      <c r="E141" s="2">
        <f>E105-E42</f>
        <v>-2.1759999999958382</v>
      </c>
      <c r="F141" s="2">
        <f>F105-F42</f>
        <v>17.736960000005638</v>
      </c>
      <c r="G141" s="2">
        <f>G105-G42</f>
        <v>16.446438400005718</v>
      </c>
      <c r="H141" s="2">
        <f>H105-H42</f>
        <v>-4.8957040639907063</v>
      </c>
      <c r="I141" s="2">
        <f>I105-I42</f>
        <v>4.9084677734499564</v>
      </c>
      <c r="J141" s="2">
        <f>J105-J42</f>
        <v>-2.8951935156110267</v>
      </c>
      <c r="K141" s="2">
        <f>K105-K42</f>
        <v>-27.011001256232703</v>
      </c>
      <c r="L141" s="2">
        <f>L105-L42</f>
        <v>-16.091441306482011</v>
      </c>
      <c r="M141" s="2">
        <f>M105-M42</f>
        <v>-18.735098958735762</v>
      </c>
      <c r="N141" s="2">
        <f>N105-N42</f>
        <v>-33.484502917086502</v>
      </c>
      <c r="O141" s="2">
        <f>O105-O42</f>
        <v>-58.82388303377229</v>
      </c>
      <c r="P141" s="2">
        <f>P105-P42</f>
        <v>-43.176838355124346</v>
      </c>
      <c r="Q141" s="2">
        <f>Q105-Q42</f>
        <v>-34.903911889323354</v>
      </c>
      <c r="R141" s="2">
        <f>R105-R42</f>
        <v>-32.300068364897015</v>
      </c>
      <c r="S141" s="2">
        <f>S105-S42</f>
        <v>-33.592071099490568</v>
      </c>
      <c r="T141" s="2">
        <f>T105-T42</f>
        <v>-36.935753943471354</v>
      </c>
      <c r="U141" s="2">
        <f>U105-U42</f>
        <v>-40.413184101205843</v>
      </c>
      <c r="V141" s="2">
        <f>V105-V42</f>
        <v>-42.029711465256696</v>
      </c>
      <c r="W141" s="2">
        <f>W105-W42</f>
        <v>-39.710899923862598</v>
      </c>
      <c r="X141" s="2">
        <f>X105-X42</f>
        <v>-31.299335920819431</v>
      </c>
      <c r="Y141" s="2">
        <f>Y105-Y42</f>
        <v>-14.551309357644641</v>
      </c>
      <c r="Z141" s="2">
        <f>Z105-Z42</f>
        <v>-37.13336173195421</v>
      </c>
    </row>
    <row r="142" spans="1:26" x14ac:dyDescent="0.2">
      <c r="A142" s="1" t="s">
        <v>127</v>
      </c>
      <c r="B142" s="2">
        <f>B106-B43</f>
        <v>11876</v>
      </c>
      <c r="C142" s="2">
        <f>C106-C43</f>
        <v>0.24000000000160071</v>
      </c>
      <c r="D142" s="2">
        <f>D106-D43</f>
        <v>-5.4627999999975145</v>
      </c>
      <c r="E142" s="2">
        <f>E106-E43</f>
        <v>-59.986683999995876</v>
      </c>
      <c r="F142" s="2">
        <f>F106-F43</f>
        <v>-62.206284520001645</v>
      </c>
      <c r="G142" s="2">
        <f>G106-G43</f>
        <v>-63.992473055594019</v>
      </c>
      <c r="H142" s="2">
        <f>H106-H43</f>
        <v>-113.21224724726562</v>
      </c>
      <c r="I142" s="2">
        <f>I106-I43</f>
        <v>-114.72861466468021</v>
      </c>
      <c r="J142" s="2">
        <f>J106-J43</f>
        <v>-164.40047310462251</v>
      </c>
      <c r="K142" s="2">
        <f>K106-K43</f>
        <v>-161.0824872977646</v>
      </c>
      <c r="L142" s="2">
        <f>L106-L43</f>
        <v>25.375038083300751</v>
      </c>
      <c r="M142" s="2">
        <f>M106-M43</f>
        <v>560.12628922580916</v>
      </c>
      <c r="N142" s="2">
        <f>N106-N43</f>
        <v>1079.3300779025813</v>
      </c>
      <c r="O142" s="2">
        <f>O106-O43</f>
        <v>1635.1499802396575</v>
      </c>
      <c r="P142" s="2">
        <f>P106-P43</f>
        <v>2228.7544796468392</v>
      </c>
      <c r="Q142" s="2">
        <f>Q106-Q43</f>
        <v>2861.3171140362501</v>
      </c>
      <c r="R142" s="2">
        <f>R106-R43</f>
        <v>3537.0166274573276</v>
      </c>
      <c r="S142" s="2">
        <f>S106-S43</f>
        <v>4259.0371262810622</v>
      </c>
      <c r="T142" s="2">
        <f>T106-T43</f>
        <v>5029.5682400694859</v>
      </c>
      <c r="U142" s="2">
        <f>U106-U43</f>
        <v>5852.8052872715743</v>
      </c>
      <c r="V142" s="2">
        <f>V106-V43</f>
        <v>6680.9494458897207</v>
      </c>
      <c r="W142" s="2">
        <f>W106-W43</f>
        <v>7618.207929266413</v>
      </c>
      <c r="X142" s="2">
        <f>X106-X43</f>
        <v>8561.7941671444132</v>
      </c>
      <c r="Y142" s="2">
        <f>Y106-Y43</f>
        <v>9622.9279921587331</v>
      </c>
      <c r="Z142" s="2">
        <f>Z106-Z43</f>
        <v>10702.835831923494</v>
      </c>
    </row>
    <row r="143" spans="1:26" x14ac:dyDescent="0.2">
      <c r="A143" s="1" t="s">
        <v>147</v>
      </c>
      <c r="B143" s="2">
        <f>B107-B44</f>
        <v>0</v>
      </c>
      <c r="C143" s="2">
        <f t="shared" ref="C143:Z143" si="17">C107-C44</f>
        <v>0</v>
      </c>
      <c r="D143" s="2">
        <f t="shared" si="17"/>
        <v>0.49999999997089617</v>
      </c>
      <c r="E143" s="2">
        <f t="shared" si="17"/>
        <v>0.78749999996216502</v>
      </c>
      <c r="F143" s="2">
        <f t="shared" si="17"/>
        <v>1.3000624999549473</v>
      </c>
      <c r="G143" s="2">
        <f t="shared" si="17"/>
        <v>1.6305646874388913</v>
      </c>
      <c r="H143" s="2">
        <f t="shared" si="17"/>
        <v>1.5326344514905941</v>
      </c>
      <c r="I143" s="2">
        <f t="shared" si="17"/>
        <v>1.9262766572792316</v>
      </c>
      <c r="J143" s="2">
        <f t="shared" si="17"/>
        <v>1.9036963402759284</v>
      </c>
      <c r="K143" s="2">
        <f t="shared" si="17"/>
        <v>1.73532571218675</v>
      </c>
      <c r="L143" s="2">
        <f t="shared" si="17"/>
        <v>1.876062112103682</v>
      </c>
      <c r="M143" s="2">
        <f t="shared" si="17"/>
        <v>1.9717242860060651</v>
      </c>
      <c r="N143" s="2">
        <f t="shared" si="17"/>
        <v>1.8657346359977964</v>
      </c>
      <c r="O143" s="2">
        <f t="shared" si="17"/>
        <v>1.6060353482316714</v>
      </c>
      <c r="P143" s="2">
        <f t="shared" si="17"/>
        <v>1.4522465853951871</v>
      </c>
      <c r="Q143" s="2">
        <f t="shared" si="17"/>
        <v>1.8830752158828545</v>
      </c>
      <c r="R143" s="2">
        <f t="shared" si="17"/>
        <v>1.6039828484354075</v>
      </c>
      <c r="S143" s="2">
        <f t="shared" si="17"/>
        <v>1.5551222481299192</v>
      </c>
      <c r="T143" s="2">
        <f t="shared" si="17"/>
        <v>1.9195515268074814</v>
      </c>
      <c r="U143" s="2">
        <f t="shared" si="17"/>
        <v>2.1317358302185312</v>
      </c>
      <c r="V143" s="2">
        <f t="shared" si="17"/>
        <v>1.8863465842732694</v>
      </c>
      <c r="W143" s="2">
        <f t="shared" si="17"/>
        <v>2.1473687147081364</v>
      </c>
      <c r="X143" s="2">
        <f t="shared" si="17"/>
        <v>2.1575266197032761</v>
      </c>
      <c r="Y143" s="2">
        <f t="shared" si="17"/>
        <v>2.4480400513857603</v>
      </c>
      <c r="Z143" s="2">
        <f t="shared" si="17"/>
        <v>2.8487214531633072</v>
      </c>
    </row>
    <row r="144" spans="1:26" x14ac:dyDescent="0.2">
      <c r="A144" s="1" t="s">
        <v>148</v>
      </c>
      <c r="B144" s="2">
        <f>B108-B45</f>
        <v>0</v>
      </c>
      <c r="C144" s="2">
        <f t="shared" ref="C144:Z144" si="18">C108-C45</f>
        <v>0</v>
      </c>
      <c r="D144" s="2">
        <f t="shared" si="18"/>
        <v>0</v>
      </c>
      <c r="E144" s="2">
        <f t="shared" si="18"/>
        <v>-0.15999999997438863</v>
      </c>
      <c r="F144" s="2">
        <f t="shared" si="18"/>
        <v>-0.5327999999281019</v>
      </c>
      <c r="G144" s="2">
        <f t="shared" si="18"/>
        <v>-1.0154239998664707</v>
      </c>
      <c r="H144" s="2">
        <f t="shared" si="18"/>
        <v>-1.2166579198092222</v>
      </c>
      <c r="I144" s="2">
        <f t="shared" si="18"/>
        <v>-1.2339905533008277</v>
      </c>
      <c r="J144" s="2">
        <f t="shared" si="18"/>
        <v>-1.3327097975416109</v>
      </c>
      <c r="K144" s="2">
        <f t="shared" si="18"/>
        <v>-1.519326581270434</v>
      </c>
      <c r="L144" s="2">
        <f t="shared" si="18"/>
        <v>-2.0008727076929063</v>
      </c>
      <c r="M144" s="2">
        <f t="shared" si="18"/>
        <v>-2.5209425243083388</v>
      </c>
      <c r="N144" s="2">
        <f t="shared" si="18"/>
        <v>-2.5626179261598736</v>
      </c>
      <c r="O144" s="2">
        <f t="shared" si="18"/>
        <v>-2.4076273601967841</v>
      </c>
      <c r="P144" s="2">
        <f t="shared" si="18"/>
        <v>-3.0402375489939004</v>
      </c>
      <c r="Q144" s="2">
        <f t="shared" si="18"/>
        <v>-2.8834565528668463</v>
      </c>
      <c r="R144" s="2">
        <f t="shared" si="18"/>
        <v>-3.3541330769658089</v>
      </c>
      <c r="S144" s="2">
        <f t="shared" si="18"/>
        <v>-3.2224637230392545</v>
      </c>
      <c r="T144" s="2">
        <f t="shared" si="18"/>
        <v>-3.7602608208544552</v>
      </c>
      <c r="U144" s="2">
        <f t="shared" si="18"/>
        <v>-3.6610816863831133</v>
      </c>
      <c r="V144" s="2">
        <f t="shared" si="18"/>
        <v>-3.7139682210981846</v>
      </c>
      <c r="W144" s="2">
        <f t="shared" si="18"/>
        <v>-4.2110856787767261</v>
      </c>
      <c r="X144" s="2">
        <f t="shared" si="18"/>
        <v>-4.0679725329391658</v>
      </c>
      <c r="Y144" s="2">
        <f t="shared" si="18"/>
        <v>-4.6334103355184197</v>
      </c>
      <c r="Z144" s="2">
        <f t="shared" si="18"/>
        <v>-5.1640831623226404</v>
      </c>
    </row>
    <row r="145" spans="1:26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1" t="s">
        <v>149</v>
      </c>
      <c r="B146" s="2">
        <f>B110-B47</f>
        <v>-4768</v>
      </c>
      <c r="C146" s="2">
        <f t="shared" ref="C146:Z146" si="19">C110-C47</f>
        <v>-10.240000000001601</v>
      </c>
      <c r="D146" s="2">
        <f t="shared" si="19"/>
        <v>11.062799999999697</v>
      </c>
      <c r="E146" s="2">
        <f t="shared" si="19"/>
        <v>57.810684000000037</v>
      </c>
      <c r="F146" s="2">
        <f t="shared" si="19"/>
        <v>79.943244520007283</v>
      </c>
      <c r="G146" s="2">
        <f t="shared" si="19"/>
        <v>80.438911455599737</v>
      </c>
      <c r="H146" s="2">
        <f t="shared" si="19"/>
        <v>108.31654318327492</v>
      </c>
      <c r="I146" s="2">
        <f t="shared" si="19"/>
        <v>119.63708243813016</v>
      </c>
      <c r="J146" s="2">
        <f t="shared" si="19"/>
        <v>161.50527958901148</v>
      </c>
      <c r="K146" s="2">
        <f t="shared" si="19"/>
        <v>134.0714860415319</v>
      </c>
      <c r="L146" s="2">
        <f t="shared" si="19"/>
        <v>-41.466479389782762</v>
      </c>
      <c r="M146" s="2">
        <f t="shared" si="19"/>
        <v>-578.86138818454492</v>
      </c>
      <c r="N146" s="2">
        <f t="shared" si="19"/>
        <v>-1112.8145808196678</v>
      </c>
      <c r="O146" s="2">
        <f t="shared" si="19"/>
        <v>-1693.9738632734297</v>
      </c>
      <c r="P146" s="2">
        <f t="shared" si="19"/>
        <v>-2271.9313180019635</v>
      </c>
      <c r="Q146" s="2">
        <f t="shared" si="19"/>
        <v>-2896.2210259255735</v>
      </c>
      <c r="R146" s="2">
        <f t="shared" si="19"/>
        <v>-3569.3166958222246</v>
      </c>
      <c r="S146" s="2">
        <f t="shared" si="19"/>
        <v>-4292.6291973805528</v>
      </c>
      <c r="T146" s="2">
        <f t="shared" si="19"/>
        <v>-5066.5039940129573</v>
      </c>
      <c r="U146" s="2">
        <f t="shared" si="19"/>
        <v>-5893.2184713727802</v>
      </c>
      <c r="V146" s="2">
        <f t="shared" si="19"/>
        <v>-6722.9791573549774</v>
      </c>
      <c r="W146" s="2">
        <f t="shared" si="19"/>
        <v>-7657.9188291902756</v>
      </c>
      <c r="X146" s="2">
        <f t="shared" si="19"/>
        <v>-8593.0935030652327</v>
      </c>
      <c r="Y146" s="2">
        <f t="shared" si="19"/>
        <v>-9637.4793015163777</v>
      </c>
      <c r="Z146" s="2">
        <f t="shared" si="19"/>
        <v>-10739.969193655448</v>
      </c>
    </row>
    <row r="147" spans="1:26" x14ac:dyDescent="0.2">
      <c r="A147" s="1" t="s">
        <v>150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1" t="s">
        <v>151</v>
      </c>
    </row>
    <row r="149" spans="1:26" x14ac:dyDescent="0.2">
      <c r="A149" s="1" t="s">
        <v>152</v>
      </c>
    </row>
    <row r="150" spans="1:26" x14ac:dyDescent="0.2">
      <c r="A150" s="1" t="s">
        <v>153</v>
      </c>
    </row>
  </sheetData>
  <mergeCells count="3">
    <mergeCell ref="A1:Z1"/>
    <mergeCell ref="A64:Z64"/>
    <mergeCell ref="A124:Z1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Windows User</cp:lastModifiedBy>
  <dcterms:created xsi:type="dcterms:W3CDTF">2014-02-12T04:37:43Z</dcterms:created>
  <dcterms:modified xsi:type="dcterms:W3CDTF">2014-02-13T04:05:34Z</dcterms:modified>
</cp:coreProperties>
</file>