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16"/>
  <workbookPr/>
  <mc:AlternateContent xmlns:mc="http://schemas.openxmlformats.org/markup-compatibility/2006">
    <mc:Choice Requires="x15">
      <x15ac:absPath xmlns:x15ac="http://schemas.microsoft.com/office/spreadsheetml/2010/11/ac" url="https://d.docs.live.net/A834D4A6426BA945/Documents/"/>
    </mc:Choice>
  </mc:AlternateContent>
  <xr:revisionPtr revIDLastSave="0" documentId="8_{2187A222-F37B-4B2A-9F60-CF3CCB06BB5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lack Scholes Calculator" sheetId="1" r:id="rId1"/>
    <sheet name="Appendix" sheetId="4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12" i="1"/>
  <c r="C13" i="1" l="1"/>
  <c r="C14" i="1"/>
  <c r="C15" i="1" l="1"/>
  <c r="C16" i="1" l="1"/>
  <c r="C20" i="1" s="1"/>
  <c r="C17" i="1"/>
  <c r="C19" i="1"/>
  <c r="C18" i="1" l="1"/>
  <c r="C9" i="1" s="1"/>
</calcChain>
</file>

<file path=xl/sharedStrings.xml><?xml version="1.0" encoding="utf-8"?>
<sst xmlns="http://schemas.openxmlformats.org/spreadsheetml/2006/main" count="25" uniqueCount="23">
  <si>
    <t xml:space="preserve"> </t>
  </si>
  <si>
    <t>Black Scholes Calculator</t>
  </si>
  <si>
    <t>Type of Option</t>
  </si>
  <si>
    <t>Call Option</t>
  </si>
  <si>
    <r>
      <t>Stock Price (S</t>
    </r>
    <r>
      <rPr>
        <vertAlign val="subscript"/>
        <sz val="10"/>
        <rFont val="Open Sans"/>
        <family val="2"/>
      </rPr>
      <t>0</t>
    </r>
    <r>
      <rPr>
        <sz val="10"/>
        <rFont val="Open Sans"/>
        <family val="2"/>
      </rPr>
      <t>)</t>
    </r>
  </si>
  <si>
    <t>Exercise (Strike) Price (K)</t>
  </si>
  <si>
    <t>Time to Maturity (in years) (t)</t>
  </si>
  <si>
    <t>Annual Risk Free Rate (r)</t>
  </si>
  <si>
    <t>Annualized Volatility (σ)</t>
  </si>
  <si>
    <t>Option Price</t>
  </si>
  <si>
    <t>Additional Calculation Parameters</t>
  </si>
  <si>
    <r>
      <t>ln(S</t>
    </r>
    <r>
      <rPr>
        <vertAlign val="subscript"/>
        <sz val="10"/>
        <rFont val="Open Sans"/>
        <family val="2"/>
      </rPr>
      <t>0</t>
    </r>
    <r>
      <rPr>
        <sz val="10"/>
        <rFont val="Open Sans"/>
        <family val="2"/>
      </rPr>
      <t>/K)</t>
    </r>
  </si>
  <si>
    <r>
      <t>(r+σ</t>
    </r>
    <r>
      <rPr>
        <vertAlign val="superscript"/>
        <sz val="10"/>
        <rFont val="Open Sans"/>
        <family val="2"/>
      </rPr>
      <t>2</t>
    </r>
    <r>
      <rPr>
        <sz val="10"/>
        <rFont val="Open Sans"/>
        <family val="2"/>
      </rPr>
      <t>/2)t</t>
    </r>
  </si>
  <si>
    <t>σ√t</t>
  </si>
  <si>
    <r>
      <t>d</t>
    </r>
    <r>
      <rPr>
        <vertAlign val="subscript"/>
        <sz val="10"/>
        <rFont val="Open Sans"/>
        <family val="2"/>
      </rPr>
      <t>1</t>
    </r>
  </si>
  <si>
    <r>
      <t>d</t>
    </r>
    <r>
      <rPr>
        <vertAlign val="subscript"/>
        <sz val="10"/>
        <rFont val="Open Sans"/>
        <family val="2"/>
      </rPr>
      <t>2</t>
    </r>
  </si>
  <si>
    <r>
      <t>N(d</t>
    </r>
    <r>
      <rPr>
        <vertAlign val="subscript"/>
        <sz val="10"/>
        <rFont val="Open Sans"/>
        <family val="2"/>
      </rPr>
      <t>1</t>
    </r>
    <r>
      <rPr>
        <sz val="10"/>
        <rFont val="Open Sans"/>
        <family val="2"/>
      </rPr>
      <t>)</t>
    </r>
  </si>
  <si>
    <r>
      <t>N(d</t>
    </r>
    <r>
      <rPr>
        <vertAlign val="subscript"/>
        <sz val="10"/>
        <rFont val="Open Sans"/>
        <family val="2"/>
      </rPr>
      <t>2</t>
    </r>
    <r>
      <rPr>
        <sz val="10"/>
        <rFont val="Open Sans"/>
        <family val="2"/>
      </rPr>
      <t>)</t>
    </r>
  </si>
  <si>
    <r>
      <t>N(-d</t>
    </r>
    <r>
      <rPr>
        <vertAlign val="subscript"/>
        <sz val="10"/>
        <rFont val="Open Sans"/>
        <family val="2"/>
      </rPr>
      <t>1</t>
    </r>
    <r>
      <rPr>
        <sz val="10"/>
        <rFont val="Open Sans"/>
        <family val="2"/>
      </rPr>
      <t>)</t>
    </r>
  </si>
  <si>
    <r>
      <t>N(-d</t>
    </r>
    <r>
      <rPr>
        <vertAlign val="subscript"/>
        <sz val="10"/>
        <rFont val="Open Sans"/>
        <family val="2"/>
      </rPr>
      <t>2</t>
    </r>
    <r>
      <rPr>
        <sz val="10"/>
        <rFont val="Open Sans"/>
        <family val="2"/>
      </rPr>
      <t>)</t>
    </r>
  </si>
  <si>
    <r>
      <t>e</t>
    </r>
    <r>
      <rPr>
        <vertAlign val="superscript"/>
        <sz val="10"/>
        <rFont val="Open Sans"/>
        <family val="2"/>
      </rPr>
      <t>-rt</t>
    </r>
  </si>
  <si>
    <t>USED FOR DATA VALIDATION</t>
  </si>
  <si>
    <t>Put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</si>
</sst>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 * #,##0_ ;_ * \-#,##0_ ;_ * &quot;-&quot;??_ ;_ @_ "/>
    <numFmt numFmtId="166" formatCode="_(#,##0.00_);\(#,##0.00\);_(&quot;–&quot;_);_(@_)"/>
    <numFmt numFmtId="167" formatCode="_(#,##0.00%_);\(#,##0.00%\);_(&quot;–&quot;_);_(@_)"/>
    <numFmt numFmtId="168" formatCode="_(#,##0.000_);\(#,##0.000\);_(&quot;–&quot;_);_(@_)"/>
    <numFmt numFmtId="169" formatCode="_(#,##0.0000_);\(#,##0.0000\);_(&quot;–&quot;_);_(@_)"/>
    <numFmt numFmtId="170" formatCode="_ [$₹-4009]\ * #,##0.00_ ;_ [$₹-4009]\ * \-#,##0.00_ ;_ [$₹-4009]\ * &quot;-&quot;??_ ;_ @_ "/>
  </numFmts>
  <fonts count="22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u/>
      <sz val="12"/>
      <color indexed="12"/>
      <name val="Arial Narrow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 Narrow"/>
      <family val="2"/>
    </font>
    <font>
      <u/>
      <sz val="10"/>
      <color theme="10"/>
      <name val="Arial"/>
      <family val="2"/>
    </font>
    <font>
      <b/>
      <sz val="10"/>
      <color theme="1"/>
      <name val="Open Sans"/>
      <family val="2"/>
    </font>
    <font>
      <b/>
      <sz val="14"/>
      <color rgb="FF3271D2"/>
      <name val="Open Sans"/>
      <family val="2"/>
    </font>
    <font>
      <sz val="10"/>
      <name val="Open Sans"/>
      <family val="2"/>
    </font>
    <font>
      <vertAlign val="subscript"/>
      <sz val="10"/>
      <name val="Open Sans"/>
      <family val="2"/>
    </font>
    <font>
      <vertAlign val="superscript"/>
      <sz val="10"/>
      <name val="Open Sans"/>
      <family val="2"/>
    </font>
    <font>
      <i/>
      <sz val="10"/>
      <color theme="1"/>
      <name val="Open Sans"/>
      <family val="2"/>
    </font>
    <font>
      <sz val="10"/>
      <color theme="2"/>
      <name val="Open Sans"/>
      <family val="2"/>
    </font>
    <font>
      <u/>
      <sz val="10"/>
      <color rgb="FF0070C0"/>
      <name val="Open Sans"/>
      <family val="2"/>
    </font>
    <font>
      <b/>
      <sz val="10"/>
      <color theme="9"/>
      <name val="Open Sans"/>
      <family val="2"/>
    </font>
    <font>
      <sz val="10"/>
      <color theme="9"/>
      <name val="Open Sans"/>
      <family val="2"/>
    </font>
    <font>
      <b/>
      <sz val="14"/>
      <color theme="1"/>
      <name val="Open Sans"/>
      <family val="2"/>
    </font>
    <font>
      <sz val="10"/>
      <color theme="9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BBCDB8"/>
        <bgColor indexed="64"/>
      </patternFill>
    </fill>
    <fill>
      <patternFill patternType="solid">
        <fgColor rgb="FFECF0EB"/>
        <bgColor indexed="64"/>
      </patternFill>
    </fill>
    <fill>
      <patternFill patternType="solid">
        <fgColor rgb="FFD5E0D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6">
    <xf numFmtId="0" fontId="0" fillId="0" borderId="0"/>
    <xf numFmtId="43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>
      <alignment horizontal="left" indent="1"/>
    </xf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2" fillId="0" borderId="0" xfId="0" applyFont="1"/>
    <xf numFmtId="0" fontId="15" fillId="0" borderId="0" xfId="0" applyFont="1"/>
    <xf numFmtId="0" fontId="16" fillId="0" borderId="0" xfId="0" applyFont="1"/>
    <xf numFmtId="165" fontId="1" fillId="0" borderId="0" xfId="1" applyNumberFormat="1" applyFont="1"/>
    <xf numFmtId="0" fontId="17" fillId="0" borderId="0" xfId="1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1" fillId="0" borderId="0" xfId="2" applyFont="1" applyAlignment="1">
      <alignment vertical="center"/>
    </xf>
    <xf numFmtId="0" fontId="12" fillId="0" borderId="4" xfId="0" applyFont="1" applyBorder="1"/>
    <xf numFmtId="0" fontId="12" fillId="0" borderId="5" xfId="0" applyFont="1" applyBorder="1"/>
    <xf numFmtId="0" fontId="12" fillId="0" borderId="6" xfId="0" applyFont="1" applyBorder="1"/>
    <xf numFmtId="166" fontId="19" fillId="0" borderId="5" xfId="1" applyNumberFormat="1" applyFont="1" applyFill="1" applyBorder="1" applyAlignment="1"/>
    <xf numFmtId="167" fontId="19" fillId="0" borderId="5" xfId="15" applyNumberFormat="1" applyFont="1" applyFill="1" applyBorder="1" applyAlignment="1"/>
    <xf numFmtId="168" fontId="12" fillId="0" borderId="4" xfId="1" applyNumberFormat="1" applyFont="1" applyBorder="1" applyAlignment="1">
      <alignment horizontal="right"/>
    </xf>
    <xf numFmtId="168" fontId="12" fillId="0" borderId="5" xfId="1" applyNumberFormat="1" applyFont="1" applyBorder="1" applyAlignment="1">
      <alignment horizontal="right"/>
    </xf>
    <xf numFmtId="169" fontId="12" fillId="0" borderId="6" xfId="1" applyNumberFormat="1" applyFont="1" applyBorder="1" applyAlignment="1">
      <alignment horizontal="right"/>
    </xf>
    <xf numFmtId="0" fontId="11" fillId="2" borderId="0" xfId="2" applyFont="1" applyFill="1" applyAlignment="1">
      <alignment vertical="center"/>
    </xf>
    <xf numFmtId="0" fontId="12" fillId="3" borderId="7" xfId="0" applyFont="1" applyFill="1" applyBorder="1"/>
    <xf numFmtId="170" fontId="18" fillId="3" borderId="7" xfId="14" applyNumberFormat="1" applyFont="1" applyFill="1" applyBorder="1" applyAlignment="1"/>
    <xf numFmtId="0" fontId="12" fillId="3" borderId="7" xfId="0" applyFont="1" applyFill="1" applyBorder="1" applyAlignment="1">
      <alignment horizontal="right"/>
    </xf>
    <xf numFmtId="0" fontId="18" fillId="4" borderId="0" xfId="0" applyFont="1" applyFill="1"/>
    <xf numFmtId="0" fontId="19" fillId="4" borderId="0" xfId="0" applyFont="1" applyFill="1"/>
    <xf numFmtId="0" fontId="20" fillId="2" borderId="0" xfId="2" applyFont="1" applyFill="1" applyAlignment="1">
      <alignment vertical="center"/>
    </xf>
    <xf numFmtId="0" fontId="10" fillId="4" borderId="0" xfId="0" applyFont="1" applyFill="1"/>
    <xf numFmtId="170" fontId="21" fillId="0" borderId="5" xfId="14" applyNumberFormat="1" applyFont="1" applyFill="1" applyBorder="1" applyAlignment="1"/>
  </cellXfs>
  <cellStyles count="16">
    <cellStyle name="Comma" xfId="1" builtinId="3"/>
    <cellStyle name="Comma 2" xfId="3" xr:uid="{00000000-0005-0000-0000-000001000000}"/>
    <cellStyle name="Comma 3" xfId="5" xr:uid="{00000000-0005-0000-0000-000002000000}"/>
    <cellStyle name="Ctx_Hyperlink" xfId="7" xr:uid="{00000000-0005-0000-0000-000003000000}"/>
    <cellStyle name="Currency" xfId="14" builtinId="4"/>
    <cellStyle name="Hyperlink 2" xfId="9" xr:uid="{00000000-0005-0000-0000-000005000000}"/>
    <cellStyle name="Hyperlink 2 2" xfId="13" xr:uid="{A0CE7DA2-CAE5-4472-B592-E2B95495E52D}"/>
    <cellStyle name="Hyperlink 3" xfId="10" xr:uid="{00000000-0005-0000-0000-000006000000}"/>
    <cellStyle name="Hyperlink 4" xfId="12" xr:uid="{73EC6265-4FB2-4E00-902C-D97BBB5B7D1C}"/>
    <cellStyle name="Normal" xfId="0" builtinId="0"/>
    <cellStyle name="Normal 2" xfId="2" xr:uid="{00000000-0005-0000-0000-000008000000}"/>
    <cellStyle name="Normal 2 2" xfId="8" xr:uid="{00000000-0005-0000-0000-000009000000}"/>
    <cellStyle name="Normal 2 2 2" xfId="11" xr:uid="{4913CC27-CF69-4E0A-9DA1-83350F18F9E6}"/>
    <cellStyle name="Normal 2 3 2" xfId="6" xr:uid="{00000000-0005-0000-0000-00000A000000}"/>
    <cellStyle name="Percent" xfId="15" builtinId="5"/>
    <cellStyle name="Percent 2" xfId="4" xr:uid="{00000000-0005-0000-0000-00000B000000}"/>
  </cellStyles>
  <dxfs count="0"/>
  <tableStyles count="0" defaultTableStyle="TableStyleMedium2" defaultPivotStyle="PivotStyleLight16"/>
  <colors>
    <mruColors>
      <color rgb="FFD5E0D3"/>
      <color rgb="FFECF0EB"/>
      <color rgb="FFBBCDB8"/>
      <color rgb="FFFFFFFF"/>
      <color rgb="FFBEDBA5"/>
      <color rgb="FFD4F3B7"/>
      <color rgb="FFBFFFBA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"/>
  <sheetViews>
    <sheetView showGridLines="0" tabSelected="1" workbookViewId="0">
      <pane ySplit="1" topLeftCell="A2" activePane="bottomLeft" state="frozen"/>
      <selection pane="bottomLeft" activeCell="D13" sqref="D13"/>
    </sheetView>
  </sheetViews>
  <sheetFormatPr defaultColWidth="9.140625" defaultRowHeight="14.45"/>
  <cols>
    <col min="1" max="1" width="9.140625" style="1"/>
    <col min="2" max="2" width="32.85546875" style="1" customWidth="1"/>
    <col min="3" max="3" width="13.42578125" style="1" customWidth="1"/>
    <col min="4" max="5" width="9.140625" style="1" customWidth="1"/>
    <col min="6" max="16384" width="9.140625" style="1"/>
  </cols>
  <sheetData>
    <row r="1" spans="1:18" ht="20.45">
      <c r="A1" s="1" t="s">
        <v>0</v>
      </c>
      <c r="B1" s="25" t="s">
        <v>1</v>
      </c>
      <c r="C1" s="19"/>
      <c r="D1" s="10"/>
      <c r="E1" s="10"/>
      <c r="F1" s="10"/>
      <c r="G1" s="10"/>
      <c r="H1" s="10"/>
    </row>
    <row r="2" spans="1:18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2"/>
      <c r="B3" s="20" t="s">
        <v>2</v>
      </c>
      <c r="C3" s="22" t="s">
        <v>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4.45" customHeight="1">
      <c r="A4" s="2"/>
      <c r="B4" s="12" t="s">
        <v>4</v>
      </c>
      <c r="C4" s="27">
        <v>76.25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4.45" customHeight="1">
      <c r="A5" s="2"/>
      <c r="B5" s="12" t="s">
        <v>5</v>
      </c>
      <c r="C5" s="27">
        <v>83.44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14.45" customHeight="1">
      <c r="A6" s="2"/>
      <c r="B6" s="12" t="s">
        <v>6</v>
      </c>
      <c r="C6" s="14">
        <v>0.25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14.45" customHeight="1">
      <c r="A7" s="2"/>
      <c r="B7" s="12" t="s">
        <v>7</v>
      </c>
      <c r="C7" s="15">
        <v>7.8299999999999995E-2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14.45" customHeight="1">
      <c r="A8" s="2"/>
      <c r="B8" s="12" t="s">
        <v>8</v>
      </c>
      <c r="C8" s="15">
        <v>0.1923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14.85" customHeight="1">
      <c r="A9" s="2"/>
      <c r="B9" s="20" t="s">
        <v>9</v>
      </c>
      <c r="C9" s="21">
        <f>IFERROR(IF(C3=Appendix!B4,C4*C17-C5*C21*C18,IF(C3=Appendix!B5,C5*C21*C20-C4*C19,"na")),"na")</f>
        <v>1.0240231565435423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>
      <c r="A11" s="2"/>
      <c r="B11" s="23" t="s">
        <v>10</v>
      </c>
      <c r="C11" s="24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5.6">
      <c r="A12" s="2"/>
      <c r="B12" s="11" t="s">
        <v>11</v>
      </c>
      <c r="C12" s="16">
        <f>IFERROR(LN(C4/C5),"na")</f>
        <v>-9.0110395204995974E-2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5.95">
      <c r="A13" s="2"/>
      <c r="B13" s="12" t="s">
        <v>12</v>
      </c>
      <c r="C13" s="17">
        <f>(C7+(C8^2)/2)*C6</f>
        <v>2.4197411249999998E-2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>
      <c r="A14" s="2"/>
      <c r="B14" s="12" t="s">
        <v>13</v>
      </c>
      <c r="C14" s="17">
        <f>C8*SQRT(C6)</f>
        <v>9.6149999999999999E-2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15.6">
      <c r="A15" s="2"/>
      <c r="B15" s="12" t="s">
        <v>14</v>
      </c>
      <c r="C15" s="17">
        <f>IFERROR((C12+C13)/C14,"na")</f>
        <v>-0.68552245403011935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5.6">
      <c r="A16" s="2"/>
      <c r="B16" s="12" t="s">
        <v>15</v>
      </c>
      <c r="C16" s="17">
        <f>IFERROR(C15-C14,"na")</f>
        <v>-0.78167245403011931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15.6">
      <c r="A17" s="2"/>
      <c r="B17" s="12" t="s">
        <v>16</v>
      </c>
      <c r="C17" s="17">
        <f>IFERROR(_xlfn.NORM.S.DIST(C15,TRUE),"na")</f>
        <v>0.24650714823004011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15.6">
      <c r="A18" s="2"/>
      <c r="B18" s="12" t="s">
        <v>17</v>
      </c>
      <c r="C18" s="17">
        <f>IFERROR(_xlfn.NORM.S.DIST(C16,TRUE),"na")</f>
        <v>0.21720354709077577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5.6">
      <c r="A19" s="2"/>
      <c r="B19" s="12" t="s">
        <v>18</v>
      </c>
      <c r="C19" s="17">
        <f>IFERROR(_xlfn.NORM.S.DIST(-C15,TRUE),"na")</f>
        <v>0.75349285176995995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5.6">
      <c r="A20" s="2"/>
      <c r="B20" s="12" t="s">
        <v>19</v>
      </c>
      <c r="C20" s="17">
        <f>IFERROR(_xlfn.NORM.S.DIST(-C16,TRUE),"na")</f>
        <v>0.78279645290922417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15.95">
      <c r="A21" s="2"/>
      <c r="B21" s="13" t="s">
        <v>20</v>
      </c>
      <c r="C21" s="18">
        <f>EXP(-C7*C6)</f>
        <v>0.98061534627964564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>
      <c r="B24" s="3"/>
      <c r="H24" s="4"/>
    </row>
    <row r="31" spans="1:18">
      <c r="C31" s="5"/>
      <c r="D31" s="5"/>
    </row>
    <row r="32" spans="1:18">
      <c r="B32" s="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81CADA-8496-43A0-BC8B-B67198BC1043}">
          <x14:formula1>
            <xm:f>Appendix!$B$3:$B$5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6244D-8893-43BA-A3C3-D41E04164532}">
  <dimension ref="B1:B5"/>
  <sheetViews>
    <sheetView showGridLines="0" workbookViewId="0">
      <selection activeCell="B5" sqref="B5"/>
    </sheetView>
  </sheetViews>
  <sheetFormatPr defaultColWidth="8.85546875" defaultRowHeight="15"/>
  <cols>
    <col min="1" max="1" width="8.85546875" style="1"/>
    <col min="2" max="2" width="25.7109375" bestFit="1" customWidth="1"/>
    <col min="3" max="16384" width="8.85546875" style="1"/>
  </cols>
  <sheetData>
    <row r="1" spans="2:2" ht="14.45">
      <c r="B1" s="26" t="s">
        <v>21</v>
      </c>
    </row>
    <row r="2" spans="2:2" ht="14.45">
      <c r="B2" s="7" t="s">
        <v>2</v>
      </c>
    </row>
    <row r="3" spans="2:2" ht="14.45">
      <c r="B3" s="8"/>
    </row>
    <row r="4" spans="2:2" ht="14.45">
      <c r="B4" s="8" t="s">
        <v>3</v>
      </c>
    </row>
    <row r="5" spans="2:2" ht="14.45">
      <c r="B5" s="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CFI</dc:creator>
  <cp:keywords/>
  <dc:description/>
  <cp:lastModifiedBy/>
  <cp:revision/>
  <dcterms:created xsi:type="dcterms:W3CDTF">2018-03-08T21:19:59Z</dcterms:created>
  <dcterms:modified xsi:type="dcterms:W3CDTF">2025-05-02T10:44:55Z</dcterms:modified>
  <cp:category/>
  <cp:contentStatus/>
</cp:coreProperties>
</file>